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Old Laptop\"/>
    </mc:Choice>
  </mc:AlternateContent>
  <xr:revisionPtr revIDLastSave="0" documentId="13_ncr:1_{C5459BB0-2139-49A0-A31F-4AFD1EFE4A26}" xr6:coauthVersionLast="47" xr6:coauthVersionMax="47" xr10:uidLastSave="{00000000-0000-0000-0000-000000000000}"/>
  <bookViews>
    <workbookView xWindow="-108" yWindow="-108" windowWidth="23256" windowHeight="12456" xr2:uid="{0BE80D15-CFDF-457B-A861-62850E9BD8B3}"/>
  </bookViews>
  <sheets>
    <sheet name="Output" sheetId="4" r:id="rId1"/>
    <sheet name="Data" sheetId="3" r:id="rId2"/>
    <sheet name="Calculations" sheetId="2" r:id="rId3"/>
  </sheets>
  <definedNames>
    <definedName name="ExternalData_1" localSheetId="1" hidden="1">Data!$A$1:$W$52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54" i="2" l="1"/>
  <c r="U53" i="2"/>
  <c r="U52" i="2"/>
  <c r="U51" i="2"/>
  <c r="U50" i="2"/>
  <c r="U49" i="2"/>
  <c r="U48" i="2"/>
  <c r="U47" i="2"/>
  <c r="U46" i="2"/>
  <c r="U45" i="2"/>
  <c r="U44" i="2"/>
  <c r="U43" i="2"/>
  <c r="U42" i="2"/>
  <c r="U41" i="2"/>
  <c r="U40" i="2"/>
  <c r="U39" i="2"/>
  <c r="U38" i="2"/>
  <c r="U37" i="2"/>
  <c r="U36" i="2"/>
  <c r="U35" i="2"/>
  <c r="U34" i="2"/>
  <c r="U33" i="2"/>
  <c r="U32" i="2"/>
  <c r="U31" i="2"/>
  <c r="U30" i="2"/>
  <c r="U29" i="2"/>
  <c r="U28" i="2"/>
  <c r="U27" i="2"/>
  <c r="U26" i="2"/>
  <c r="U25" i="2"/>
  <c r="U24" i="2"/>
  <c r="U23" i="2"/>
  <c r="U22" i="2"/>
  <c r="U21" i="2"/>
  <c r="U20" i="2"/>
  <c r="U19" i="2"/>
  <c r="U18" i="2"/>
  <c r="U17" i="2"/>
  <c r="U16" i="2"/>
  <c r="U15" i="2"/>
  <c r="U14" i="2"/>
  <c r="U13" i="2"/>
  <c r="U12" i="2"/>
  <c r="U11" i="2"/>
  <c r="U10" i="2"/>
  <c r="U9" i="2"/>
  <c r="U8" i="2"/>
  <c r="U7" i="2"/>
  <c r="U6" i="2"/>
  <c r="U5" i="2"/>
  <c r="U4" i="2"/>
  <c r="I1" i="2"/>
  <c r="H1" i="2" s="1" a="1"/>
  <c r="H1" i="2" s="1"/>
  <c r="C4" i="2" a="1"/>
  <c r="C4" i="2" l="1"/>
  <c r="O4" i="2"/>
  <c r="N4" i="2"/>
  <c r="Q4" i="2" s="1"/>
  <c r="C5" i="2" a="1"/>
  <c r="C21" i="2" a="1"/>
  <c r="C15" i="2" a="1"/>
  <c r="C54" i="2" a="1"/>
  <c r="C31" i="2" a="1"/>
  <c r="C22" i="2" a="1"/>
  <c r="C49" i="2" a="1"/>
  <c r="C46" i="2" a="1"/>
  <c r="C30" i="2" a="1"/>
  <c r="C52" i="2" a="1"/>
  <c r="C50" i="2" a="1"/>
  <c r="C17" i="2" a="1"/>
  <c r="C16" i="2" a="1"/>
  <c r="C11" i="2" a="1"/>
  <c r="C14" i="2" a="1"/>
  <c r="C38" i="2" a="1"/>
  <c r="C33" i="2" a="1"/>
  <c r="C18" i="2" a="1"/>
  <c r="C7" i="2" a="1"/>
  <c r="C53" i="2" a="1"/>
  <c r="C20" i="2" a="1"/>
  <c r="C29" i="2" a="1"/>
  <c r="C25" i="2" a="1"/>
  <c r="C34" i="2" a="1"/>
  <c r="C28" i="2" a="1"/>
  <c r="C51" i="2" a="1"/>
  <c r="C13" i="2" a="1"/>
  <c r="C10" i="2" a="1"/>
  <c r="C39" i="2" a="1"/>
  <c r="C43" i="2" a="1"/>
  <c r="C35" i="2" a="1"/>
  <c r="C12" i="2" a="1"/>
  <c r="C9" i="2" a="1"/>
  <c r="C8" i="2" a="1"/>
  <c r="C48" i="2" a="1"/>
  <c r="C27" i="2" a="1"/>
  <c r="C24" i="2" a="1"/>
  <c r="C6" i="2" a="1"/>
  <c r="C32" i="2" a="1"/>
  <c r="C37" i="2" a="1"/>
  <c r="C19" i="2" a="1"/>
  <c r="C40" i="2" a="1"/>
  <c r="C41" i="2" a="1"/>
  <c r="C26" i="2" a="1"/>
  <c r="C23" i="2" a="1"/>
  <c r="C44" i="2" a="1"/>
  <c r="C42" i="2" a="1"/>
  <c r="C45" i="2" a="1"/>
  <c r="C47" i="2" a="1"/>
  <c r="C36" i="2" a="1"/>
  <c r="N6" i="2" l="1"/>
  <c r="O6" i="2"/>
  <c r="N14" i="2"/>
  <c r="O14" i="2"/>
  <c r="O11" i="2"/>
  <c r="N11" i="2"/>
  <c r="O25" i="2"/>
  <c r="N25" i="2"/>
  <c r="N51" i="2"/>
  <c r="O51" i="2"/>
  <c r="N10" i="2"/>
  <c r="O10" i="2"/>
  <c r="N18" i="2"/>
  <c r="O18" i="2"/>
  <c r="O7" i="2"/>
  <c r="N7" i="2"/>
  <c r="O15" i="2"/>
  <c r="N15" i="2"/>
  <c r="O19" i="2"/>
  <c r="N19" i="2"/>
  <c r="O21" i="2"/>
  <c r="N21" i="2"/>
  <c r="O23" i="2"/>
  <c r="N23" i="2"/>
  <c r="O27" i="2"/>
  <c r="N27" i="2"/>
  <c r="O29" i="2"/>
  <c r="N29" i="2"/>
  <c r="O31" i="2"/>
  <c r="N31" i="2"/>
  <c r="O33" i="2"/>
  <c r="N33" i="2"/>
  <c r="O35" i="2"/>
  <c r="N35" i="2"/>
  <c r="O37" i="2"/>
  <c r="N37" i="2"/>
  <c r="O39" i="2"/>
  <c r="N39" i="2"/>
  <c r="N41" i="2"/>
  <c r="O41" i="2"/>
  <c r="N43" i="2"/>
  <c r="O43" i="2"/>
  <c r="N45" i="2"/>
  <c r="O45" i="2"/>
  <c r="N47" i="2"/>
  <c r="O47" i="2"/>
  <c r="N49" i="2"/>
  <c r="O49" i="2"/>
  <c r="N53" i="2"/>
  <c r="O53" i="2"/>
  <c r="N8" i="2"/>
  <c r="O8" i="2"/>
  <c r="N12" i="2"/>
  <c r="O12" i="2"/>
  <c r="N16" i="2"/>
  <c r="O16" i="2"/>
  <c r="O5" i="2"/>
  <c r="N5" i="2"/>
  <c r="O9" i="2"/>
  <c r="N9" i="2"/>
  <c r="O13" i="2"/>
  <c r="N13" i="2"/>
  <c r="O17" i="2"/>
  <c r="N17" i="2"/>
  <c r="N20" i="2"/>
  <c r="O20" i="2"/>
  <c r="N22" i="2"/>
  <c r="O22" i="2"/>
  <c r="N24" i="2"/>
  <c r="O24" i="2"/>
  <c r="N26" i="2"/>
  <c r="O26" i="2"/>
  <c r="N28" i="2"/>
  <c r="O28" i="2"/>
  <c r="N30" i="2"/>
  <c r="O30" i="2"/>
  <c r="N32" i="2"/>
  <c r="O32" i="2"/>
  <c r="N34" i="2"/>
  <c r="O34" i="2"/>
  <c r="N36" i="2"/>
  <c r="O36" i="2"/>
  <c r="N38" i="2"/>
  <c r="O38" i="2"/>
  <c r="O40" i="2"/>
  <c r="N40" i="2"/>
  <c r="O42" i="2"/>
  <c r="N42" i="2"/>
  <c r="O44" i="2"/>
  <c r="N44" i="2"/>
  <c r="O46" i="2"/>
  <c r="N46" i="2"/>
  <c r="O48" i="2"/>
  <c r="N48" i="2"/>
  <c r="O50" i="2"/>
  <c r="N50" i="2"/>
  <c r="O52" i="2"/>
  <c r="N52" i="2"/>
  <c r="O54" i="2"/>
  <c r="N54" i="2"/>
  <c r="K4" i="2"/>
  <c r="P4" i="2"/>
  <c r="M4" i="2"/>
  <c r="L4" i="2"/>
  <c r="J4" i="2" s="1"/>
  <c r="C6" i="2"/>
  <c r="C14" i="2"/>
  <c r="C11" i="2"/>
  <c r="C25" i="2"/>
  <c r="C51" i="2"/>
  <c r="C10" i="2"/>
  <c r="C18" i="2"/>
  <c r="C7" i="2"/>
  <c r="C15" i="2"/>
  <c r="C19" i="2"/>
  <c r="C21" i="2"/>
  <c r="C23" i="2"/>
  <c r="C27" i="2"/>
  <c r="C29" i="2"/>
  <c r="C31" i="2"/>
  <c r="C33" i="2"/>
  <c r="C35" i="2"/>
  <c r="C37" i="2"/>
  <c r="C39" i="2"/>
  <c r="C41" i="2"/>
  <c r="C43" i="2"/>
  <c r="C45" i="2"/>
  <c r="C47" i="2"/>
  <c r="C49" i="2"/>
  <c r="C53" i="2"/>
  <c r="C8" i="2"/>
  <c r="C12" i="2"/>
  <c r="C16" i="2"/>
  <c r="C5" i="2"/>
  <c r="C9" i="2"/>
  <c r="C13" i="2"/>
  <c r="C17" i="2"/>
  <c r="C20" i="2"/>
  <c r="C22" i="2"/>
  <c r="C24" i="2"/>
  <c r="C26" i="2"/>
  <c r="C28" i="2"/>
  <c r="C30" i="2"/>
  <c r="C32" i="2"/>
  <c r="C34" i="2"/>
  <c r="C36" i="2"/>
  <c r="C38" i="2"/>
  <c r="C40" i="2"/>
  <c r="C42" i="2"/>
  <c r="C44" i="2"/>
  <c r="C46" i="2"/>
  <c r="C48" i="2"/>
  <c r="C50" i="2"/>
  <c r="C52" i="2"/>
  <c r="C54" i="2"/>
  <c r="R4" i="2" l="1"/>
  <c r="S4" i="2" s="1"/>
  <c r="I4" i="2"/>
  <c r="Q54" i="2"/>
  <c r="M54" i="2"/>
  <c r="K54" i="2"/>
  <c r="P54" i="2"/>
  <c r="R54" i="2" s="1"/>
  <c r="L54" i="2"/>
  <c r="J54" i="2" s="1"/>
  <c r="Q52" i="2"/>
  <c r="M52" i="2"/>
  <c r="K52" i="2"/>
  <c r="P52" i="2"/>
  <c r="R52" i="2" s="1"/>
  <c r="L52" i="2"/>
  <c r="J52" i="2" s="1"/>
  <c r="Q50" i="2"/>
  <c r="M50" i="2"/>
  <c r="K50" i="2"/>
  <c r="L50" i="2"/>
  <c r="J50" i="2" s="1"/>
  <c r="P50" i="2"/>
  <c r="R50" i="2" s="1"/>
  <c r="Q48" i="2"/>
  <c r="M48" i="2"/>
  <c r="K48" i="2"/>
  <c r="P48" i="2"/>
  <c r="R48" i="2" s="1"/>
  <c r="L48" i="2"/>
  <c r="J48" i="2" s="1"/>
  <c r="Q46" i="2"/>
  <c r="M46" i="2"/>
  <c r="K46" i="2"/>
  <c r="P46" i="2"/>
  <c r="R46" i="2" s="1"/>
  <c r="L46" i="2"/>
  <c r="J46" i="2" s="1"/>
  <c r="Q44" i="2"/>
  <c r="M44" i="2"/>
  <c r="K44" i="2"/>
  <c r="P44" i="2"/>
  <c r="R44" i="2" s="1"/>
  <c r="L44" i="2"/>
  <c r="J44" i="2" s="1"/>
  <c r="Q42" i="2"/>
  <c r="M42" i="2"/>
  <c r="K42" i="2"/>
  <c r="L42" i="2"/>
  <c r="J42" i="2" s="1"/>
  <c r="P42" i="2"/>
  <c r="R42" i="2" s="1"/>
  <c r="Q40" i="2"/>
  <c r="M40" i="2"/>
  <c r="K40" i="2"/>
  <c r="P40" i="2"/>
  <c r="R40" i="2" s="1"/>
  <c r="L40" i="2"/>
  <c r="J40" i="2" s="1"/>
  <c r="Q17" i="2"/>
  <c r="M17" i="2"/>
  <c r="K17" i="2"/>
  <c r="P17" i="2"/>
  <c r="R17" i="2" s="1"/>
  <c r="L17" i="2"/>
  <c r="J17" i="2" s="1"/>
  <c r="Q13" i="2"/>
  <c r="M13" i="2"/>
  <c r="K13" i="2"/>
  <c r="P13" i="2"/>
  <c r="R13" i="2" s="1"/>
  <c r="L13" i="2"/>
  <c r="J13" i="2" s="1"/>
  <c r="Q9" i="2"/>
  <c r="M9" i="2"/>
  <c r="K9" i="2"/>
  <c r="P9" i="2"/>
  <c r="R9" i="2" s="1"/>
  <c r="L9" i="2"/>
  <c r="J9" i="2" s="1"/>
  <c r="Q5" i="2"/>
  <c r="M5" i="2"/>
  <c r="K5" i="2"/>
  <c r="P5" i="2"/>
  <c r="R5" i="2" s="1"/>
  <c r="L5" i="2"/>
  <c r="J5" i="2" s="1"/>
  <c r="P39" i="2"/>
  <c r="R39" i="2" s="1"/>
  <c r="M39" i="2"/>
  <c r="K39" i="2"/>
  <c r="Q39" i="2"/>
  <c r="L39" i="2"/>
  <c r="J39" i="2" s="1"/>
  <c r="Q37" i="2"/>
  <c r="M37" i="2"/>
  <c r="K37" i="2"/>
  <c r="P37" i="2"/>
  <c r="R37" i="2" s="1"/>
  <c r="L37" i="2"/>
  <c r="J37" i="2" s="1"/>
  <c r="Q35" i="2"/>
  <c r="M35" i="2"/>
  <c r="K35" i="2"/>
  <c r="P35" i="2"/>
  <c r="R35" i="2" s="1"/>
  <c r="L35" i="2"/>
  <c r="J35" i="2" s="1"/>
  <c r="Q33" i="2"/>
  <c r="M33" i="2"/>
  <c r="K33" i="2"/>
  <c r="P33" i="2"/>
  <c r="R33" i="2" s="1"/>
  <c r="L33" i="2"/>
  <c r="J33" i="2" s="1"/>
  <c r="Q31" i="2"/>
  <c r="M31" i="2"/>
  <c r="K31" i="2"/>
  <c r="P31" i="2"/>
  <c r="R31" i="2" s="1"/>
  <c r="L31" i="2"/>
  <c r="J31" i="2" s="1"/>
  <c r="Q29" i="2"/>
  <c r="M29" i="2"/>
  <c r="K29" i="2"/>
  <c r="P29" i="2"/>
  <c r="R29" i="2" s="1"/>
  <c r="L29" i="2"/>
  <c r="J29" i="2" s="1"/>
  <c r="Q27" i="2"/>
  <c r="M27" i="2"/>
  <c r="K27" i="2"/>
  <c r="P27" i="2"/>
  <c r="R27" i="2" s="1"/>
  <c r="L27" i="2"/>
  <c r="J27" i="2" s="1"/>
  <c r="Q23" i="2"/>
  <c r="M23" i="2"/>
  <c r="K23" i="2"/>
  <c r="P23" i="2"/>
  <c r="R23" i="2" s="1"/>
  <c r="L23" i="2"/>
  <c r="J23" i="2" s="1"/>
  <c r="Q21" i="2"/>
  <c r="M21" i="2"/>
  <c r="K21" i="2"/>
  <c r="P21" i="2"/>
  <c r="R21" i="2" s="1"/>
  <c r="L21" i="2"/>
  <c r="J21" i="2" s="1"/>
  <c r="Q19" i="2"/>
  <c r="M19" i="2"/>
  <c r="K19" i="2"/>
  <c r="P19" i="2"/>
  <c r="R19" i="2" s="1"/>
  <c r="L19" i="2"/>
  <c r="J19" i="2" s="1"/>
  <c r="Q15" i="2"/>
  <c r="M15" i="2"/>
  <c r="K15" i="2"/>
  <c r="P15" i="2"/>
  <c r="R15" i="2" s="1"/>
  <c r="L15" i="2"/>
  <c r="J15" i="2" s="1"/>
  <c r="Q7" i="2"/>
  <c r="M7" i="2"/>
  <c r="K7" i="2"/>
  <c r="P7" i="2"/>
  <c r="R7" i="2" s="1"/>
  <c r="L7" i="2"/>
  <c r="J7" i="2" s="1"/>
  <c r="Q25" i="2"/>
  <c r="M25" i="2"/>
  <c r="K25" i="2"/>
  <c r="P25" i="2"/>
  <c r="R25" i="2" s="1"/>
  <c r="L25" i="2"/>
  <c r="J25" i="2" s="1"/>
  <c r="Q11" i="2"/>
  <c r="M11" i="2"/>
  <c r="K11" i="2"/>
  <c r="P11" i="2"/>
  <c r="R11" i="2" s="1"/>
  <c r="L11" i="2"/>
  <c r="J11" i="2" s="1"/>
  <c r="P38" i="2"/>
  <c r="R38" i="2" s="1"/>
  <c r="L38" i="2"/>
  <c r="J38" i="2" s="1"/>
  <c r="Q38" i="2"/>
  <c r="M38" i="2"/>
  <c r="K38" i="2"/>
  <c r="P36" i="2"/>
  <c r="R36" i="2" s="1"/>
  <c r="L36" i="2"/>
  <c r="J36" i="2" s="1"/>
  <c r="K36" i="2"/>
  <c r="Q36" i="2"/>
  <c r="M36" i="2"/>
  <c r="P34" i="2"/>
  <c r="R34" i="2" s="1"/>
  <c r="L34" i="2"/>
  <c r="J34" i="2" s="1"/>
  <c r="Q34" i="2"/>
  <c r="M34" i="2"/>
  <c r="K34" i="2"/>
  <c r="P32" i="2"/>
  <c r="R32" i="2" s="1"/>
  <c r="L32" i="2"/>
  <c r="J32" i="2" s="1"/>
  <c r="K32" i="2"/>
  <c r="Q32" i="2"/>
  <c r="M32" i="2"/>
  <c r="P30" i="2"/>
  <c r="R30" i="2" s="1"/>
  <c r="L30" i="2"/>
  <c r="J30" i="2" s="1"/>
  <c r="Q30" i="2"/>
  <c r="M30" i="2"/>
  <c r="K30" i="2"/>
  <c r="P28" i="2"/>
  <c r="R28" i="2" s="1"/>
  <c r="L28" i="2"/>
  <c r="J28" i="2" s="1"/>
  <c r="K28" i="2"/>
  <c r="Q28" i="2"/>
  <c r="M28" i="2"/>
  <c r="P26" i="2"/>
  <c r="R26" i="2" s="1"/>
  <c r="L26" i="2"/>
  <c r="J26" i="2" s="1"/>
  <c r="Q26" i="2"/>
  <c r="M26" i="2"/>
  <c r="K26" i="2"/>
  <c r="P24" i="2"/>
  <c r="R24" i="2" s="1"/>
  <c r="L24" i="2"/>
  <c r="J24" i="2" s="1"/>
  <c r="K24" i="2"/>
  <c r="Q24" i="2"/>
  <c r="M24" i="2"/>
  <c r="P22" i="2"/>
  <c r="R22" i="2" s="1"/>
  <c r="L22" i="2"/>
  <c r="J22" i="2" s="1"/>
  <c r="Q22" i="2"/>
  <c r="M22" i="2"/>
  <c r="K22" i="2"/>
  <c r="P20" i="2"/>
  <c r="R20" i="2" s="1"/>
  <c r="L20" i="2"/>
  <c r="J20" i="2" s="1"/>
  <c r="K20" i="2"/>
  <c r="Q20" i="2"/>
  <c r="M20" i="2"/>
  <c r="P16" i="2"/>
  <c r="R16" i="2" s="1"/>
  <c r="L16" i="2"/>
  <c r="J16" i="2" s="1"/>
  <c r="Q16" i="2"/>
  <c r="M16" i="2"/>
  <c r="K16" i="2"/>
  <c r="P12" i="2"/>
  <c r="R12" i="2" s="1"/>
  <c r="L12" i="2"/>
  <c r="J12" i="2" s="1"/>
  <c r="Q12" i="2"/>
  <c r="M12" i="2"/>
  <c r="K12" i="2"/>
  <c r="P8" i="2"/>
  <c r="R8" i="2" s="1"/>
  <c r="L8" i="2"/>
  <c r="J8" i="2" s="1"/>
  <c r="Q8" i="2"/>
  <c r="M8" i="2"/>
  <c r="K8" i="2"/>
  <c r="P53" i="2"/>
  <c r="R53" i="2" s="1"/>
  <c r="L53" i="2"/>
  <c r="J53" i="2" s="1"/>
  <c r="Q53" i="2"/>
  <c r="M53" i="2"/>
  <c r="K53" i="2"/>
  <c r="P49" i="2"/>
  <c r="R49" i="2" s="1"/>
  <c r="L49" i="2"/>
  <c r="J49" i="2" s="1"/>
  <c r="Q49" i="2"/>
  <c r="M49" i="2"/>
  <c r="K49" i="2"/>
  <c r="P47" i="2"/>
  <c r="R47" i="2" s="1"/>
  <c r="L47" i="2"/>
  <c r="J47" i="2" s="1"/>
  <c r="K47" i="2"/>
  <c r="M47" i="2"/>
  <c r="Q47" i="2"/>
  <c r="P45" i="2"/>
  <c r="R45" i="2" s="1"/>
  <c r="L45" i="2"/>
  <c r="J45" i="2" s="1"/>
  <c r="Q45" i="2"/>
  <c r="M45" i="2"/>
  <c r="K45" i="2"/>
  <c r="P43" i="2"/>
  <c r="R43" i="2" s="1"/>
  <c r="L43" i="2"/>
  <c r="J43" i="2" s="1"/>
  <c r="K43" i="2"/>
  <c r="Q43" i="2"/>
  <c r="M43" i="2"/>
  <c r="P41" i="2"/>
  <c r="R41" i="2" s="1"/>
  <c r="L41" i="2"/>
  <c r="J41" i="2" s="1"/>
  <c r="Q41" i="2"/>
  <c r="M41" i="2"/>
  <c r="K41" i="2"/>
  <c r="P18" i="2"/>
  <c r="R18" i="2" s="1"/>
  <c r="L18" i="2"/>
  <c r="J18" i="2" s="1"/>
  <c r="Q18" i="2"/>
  <c r="M18" i="2"/>
  <c r="K18" i="2"/>
  <c r="P10" i="2"/>
  <c r="R10" i="2" s="1"/>
  <c r="L10" i="2"/>
  <c r="J10" i="2" s="1"/>
  <c r="Q10" i="2"/>
  <c r="M10" i="2"/>
  <c r="K10" i="2"/>
  <c r="P51" i="2"/>
  <c r="R51" i="2" s="1"/>
  <c r="L51" i="2"/>
  <c r="J51" i="2" s="1"/>
  <c r="K51" i="2"/>
  <c r="Q51" i="2"/>
  <c r="M51" i="2"/>
  <c r="P14" i="2"/>
  <c r="R14" i="2" s="1"/>
  <c r="L14" i="2"/>
  <c r="J14" i="2" s="1"/>
  <c r="Q14" i="2"/>
  <c r="M14" i="2"/>
  <c r="K14" i="2"/>
  <c r="P6" i="2"/>
  <c r="R6" i="2" s="1"/>
  <c r="L6" i="2"/>
  <c r="J6" i="2" s="1"/>
  <c r="Q6" i="2"/>
  <c r="M6" i="2"/>
  <c r="K6" i="2"/>
  <c r="I15" i="2" l="1"/>
  <c r="I35" i="2"/>
  <c r="I19" i="2"/>
  <c r="I37" i="2"/>
  <c r="I44" i="2"/>
  <c r="S42" i="2"/>
  <c r="I21" i="2"/>
  <c r="I39" i="2"/>
  <c r="I46" i="2"/>
  <c r="I31" i="2"/>
  <c r="I17" i="2"/>
  <c r="I54" i="2"/>
  <c r="I23" i="2"/>
  <c r="I5" i="2"/>
  <c r="I48" i="2"/>
  <c r="I13" i="2"/>
  <c r="I52" i="2"/>
  <c r="I7" i="2"/>
  <c r="I33" i="2"/>
  <c r="I40" i="2"/>
  <c r="I27" i="2"/>
  <c r="I9" i="2"/>
  <c r="S50" i="2"/>
  <c r="I25" i="2"/>
  <c r="W4" i="2" a="1"/>
  <c r="W4" i="2" s="1"/>
  <c r="X4" i="2" a="1"/>
  <c r="X4" i="2" s="1"/>
  <c r="I29" i="2"/>
  <c r="I11" i="2"/>
  <c r="I14" i="2"/>
  <c r="S51" i="2"/>
  <c r="I10" i="2"/>
  <c r="I41" i="2"/>
  <c r="S43" i="2"/>
  <c r="I45" i="2"/>
  <c r="I49" i="2"/>
  <c r="I8" i="2"/>
  <c r="I16" i="2"/>
  <c r="S20" i="2"/>
  <c r="I22" i="2"/>
  <c r="S24" i="2"/>
  <c r="I26" i="2"/>
  <c r="S28" i="2"/>
  <c r="I30" i="2"/>
  <c r="S32" i="2"/>
  <c r="I34" i="2"/>
  <c r="S36" i="2"/>
  <c r="I38" i="2"/>
  <c r="S25" i="2"/>
  <c r="W25" i="2" s="1" a="1"/>
  <c r="W25" i="2" s="1"/>
  <c r="B25" i="4" s="1"/>
  <c r="S15" i="2"/>
  <c r="W15" i="2" s="1" a="1"/>
  <c r="W15" i="2" s="1"/>
  <c r="B15" i="4" s="1"/>
  <c r="S21" i="2"/>
  <c r="S27" i="2"/>
  <c r="S31" i="2"/>
  <c r="S35" i="2"/>
  <c r="S9" i="2"/>
  <c r="W9" i="2" s="1" a="1"/>
  <c r="W9" i="2" s="1"/>
  <c r="B9" i="4" s="1"/>
  <c r="S17" i="2"/>
  <c r="I42" i="2"/>
  <c r="W42" i="2" s="1" a="1"/>
  <c r="W42" i="2" s="1"/>
  <c r="F16" i="4" s="1"/>
  <c r="S46" i="2"/>
  <c r="W46" i="2" s="1" a="1"/>
  <c r="W46" i="2" s="1"/>
  <c r="F20" i="4" s="1"/>
  <c r="S54" i="2"/>
  <c r="W54" i="2" s="1" a="1"/>
  <c r="W54" i="2" s="1"/>
  <c r="F28" i="4" s="1"/>
  <c r="I50" i="2"/>
  <c r="S6" i="2"/>
  <c r="S23" i="2"/>
  <c r="W23" i="2" s="1" a="1"/>
  <c r="W23" i="2" s="1"/>
  <c r="B23" i="4" s="1"/>
  <c r="S29" i="2"/>
  <c r="S33" i="2"/>
  <c r="S37" i="2"/>
  <c r="W37" i="2" s="1" a="1"/>
  <c r="W37" i="2" s="1"/>
  <c r="F11" i="4" s="1"/>
  <c r="S18" i="2"/>
  <c r="S47" i="2"/>
  <c r="S53" i="2"/>
  <c r="S12" i="2"/>
  <c r="I6" i="2"/>
  <c r="S14" i="2"/>
  <c r="I51" i="2"/>
  <c r="S10" i="2"/>
  <c r="I18" i="2"/>
  <c r="W18" i="2" s="1" a="1"/>
  <c r="W18" i="2" s="1"/>
  <c r="B18" i="4" s="1"/>
  <c r="S41" i="2"/>
  <c r="I43" i="2"/>
  <c r="S45" i="2"/>
  <c r="I47" i="2"/>
  <c r="S49" i="2"/>
  <c r="I53" i="2"/>
  <c r="W53" i="2" s="1" a="1"/>
  <c r="W53" i="2" s="1"/>
  <c r="F27" i="4" s="1"/>
  <c r="S8" i="2"/>
  <c r="I12" i="2"/>
  <c r="S16" i="2"/>
  <c r="I20" i="2"/>
  <c r="S22" i="2"/>
  <c r="I24" i="2"/>
  <c r="S26" i="2"/>
  <c r="I28" i="2"/>
  <c r="S30" i="2"/>
  <c r="I32" i="2"/>
  <c r="S34" i="2"/>
  <c r="I36" i="2"/>
  <c r="S38" i="2"/>
  <c r="S11" i="2"/>
  <c r="S7" i="2"/>
  <c r="S19" i="2"/>
  <c r="W19" i="2" s="1" a="1"/>
  <c r="W19" i="2" s="1"/>
  <c r="B19" i="4" s="1"/>
  <c r="S39" i="2"/>
  <c r="W39" i="2" s="1" a="1"/>
  <c r="W39" i="2" s="1"/>
  <c r="F13" i="4" s="1"/>
  <c r="S5" i="2"/>
  <c r="W5" i="2" s="1" a="1"/>
  <c r="W5" i="2" s="1"/>
  <c r="B5" i="4" s="1"/>
  <c r="S13" i="2"/>
  <c r="S40" i="2"/>
  <c r="S44" i="2"/>
  <c r="S48" i="2"/>
  <c r="S52" i="2"/>
  <c r="W17" i="2" l="1" a="1"/>
  <c r="W17" i="2" s="1"/>
  <c r="B17" i="4" s="1"/>
  <c r="W33" i="2" a="1"/>
  <c r="W33" i="2" s="1"/>
  <c r="F7" i="4" s="1"/>
  <c r="W35" i="2" a="1"/>
  <c r="W35" i="2" s="1"/>
  <c r="F9" i="4" s="1"/>
  <c r="W44" i="2" a="1"/>
  <c r="W44" i="2" s="1"/>
  <c r="F18" i="4" s="1"/>
  <c r="W21" i="2" a="1"/>
  <c r="W21" i="2" s="1"/>
  <c r="B21" i="4" s="1"/>
  <c r="W7" i="2" a="1"/>
  <c r="W7" i="2" s="1"/>
  <c r="B7" i="4" s="1"/>
  <c r="W31" i="2" a="1"/>
  <c r="W31" i="2" s="1"/>
  <c r="F5" i="4" s="1"/>
  <c r="W48" i="2" a="1"/>
  <c r="W48" i="2" s="1"/>
  <c r="F22" i="4" s="1"/>
  <c r="W13" i="2" a="1"/>
  <c r="W13" i="2" s="1"/>
  <c r="B13" i="4" s="1"/>
  <c r="W52" i="2" a="1"/>
  <c r="W52" i="2" s="1"/>
  <c r="F26" i="4" s="1"/>
  <c r="W43" i="2" a="1"/>
  <c r="W43" i="2" s="1"/>
  <c r="F17" i="4" s="1"/>
  <c r="W40" i="2" a="1"/>
  <c r="W40" i="2" s="1"/>
  <c r="F14" i="4" s="1"/>
  <c r="W50" i="2" a="1"/>
  <c r="W50" i="2" s="1"/>
  <c r="F24" i="4" s="1"/>
  <c r="W27" i="2" a="1"/>
  <c r="W27" i="2" s="1"/>
  <c r="B27" i="4" s="1"/>
  <c r="B4" i="4"/>
  <c r="W11" i="2" a="1"/>
  <c r="W11" i="2" s="1"/>
  <c r="B11" i="4" s="1"/>
  <c r="W8" i="2" a="1"/>
  <c r="W8" i="2" s="1"/>
  <c r="B8" i="4" s="1"/>
  <c r="W45" i="2" a="1"/>
  <c r="W45" i="2" s="1"/>
  <c r="F19" i="4" s="1"/>
  <c r="W41" i="2" a="1"/>
  <c r="W41" i="2" s="1"/>
  <c r="F15" i="4" s="1"/>
  <c r="W36" i="2" a="1"/>
  <c r="W36" i="2" s="1"/>
  <c r="F10" i="4" s="1"/>
  <c r="W32" i="2" a="1"/>
  <c r="W32" i="2" s="1"/>
  <c r="F6" i="4" s="1"/>
  <c r="W28" i="2" a="1"/>
  <c r="W28" i="2" s="1"/>
  <c r="B28" i="4" s="1"/>
  <c r="W24" i="2" a="1"/>
  <c r="W24" i="2" s="1"/>
  <c r="B24" i="4" s="1"/>
  <c r="W20" i="2" a="1"/>
  <c r="W20" i="2" s="1"/>
  <c r="B20" i="4" s="1"/>
  <c r="W12" i="2" a="1"/>
  <c r="W12" i="2" s="1"/>
  <c r="B12" i="4" s="1"/>
  <c r="W47" i="2" a="1"/>
  <c r="W47" i="2" s="1"/>
  <c r="F21" i="4" s="1"/>
  <c r="W51" i="2" a="1"/>
  <c r="W51" i="2" s="1"/>
  <c r="F25" i="4" s="1"/>
  <c r="W6" i="2" a="1"/>
  <c r="W6" i="2" s="1"/>
  <c r="B6" i="4" s="1"/>
  <c r="W38" i="2" a="1"/>
  <c r="W38" i="2" s="1"/>
  <c r="F12" i="4" s="1"/>
  <c r="W34" i="2" a="1"/>
  <c r="W34" i="2" s="1"/>
  <c r="F8" i="4" s="1"/>
  <c r="W30" i="2" a="1"/>
  <c r="W30" i="2" s="1"/>
  <c r="F4" i="4" s="1"/>
  <c r="W26" i="2" a="1"/>
  <c r="W26" i="2" s="1"/>
  <c r="B26" i="4" s="1"/>
  <c r="W22" i="2" a="1"/>
  <c r="W22" i="2" s="1"/>
  <c r="B22" i="4" s="1"/>
  <c r="W16" i="2" a="1"/>
  <c r="W16" i="2" s="1"/>
  <c r="B16" i="4" s="1"/>
  <c r="W49" i="2" a="1"/>
  <c r="W49" i="2" s="1"/>
  <c r="F23" i="4" s="1"/>
  <c r="W10" i="2" a="1"/>
  <c r="W10" i="2" s="1"/>
  <c r="B10" i="4" s="1"/>
  <c r="W14" i="2" a="1"/>
  <c r="W14" i="2" s="1"/>
  <c r="B14" i="4" s="1"/>
  <c r="W29" i="2" a="1"/>
  <c r="W29" i="2" s="1"/>
  <c r="B29"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202818-6E6B-496A-8298-EFC89378BE7F}" keepAlive="1" interval="1" name="Query - NIFTY50" description="Connection to the 'NIFTY50' query in the workbook." type="5" refreshedVersion="8" background="1" refreshOnLoad="1" saveData="1">
    <dbPr connection="Provider=Microsoft.Mashup.OleDb.1;Data Source=$Workbook$;Location=NIFTY50;Extended Properties=&quot;&quot;" command="SELECT * FROM [NIFTY50]"/>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51">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futureMetadata>
  <cellMetadata count="1">
    <bk>
      <rc t="1" v="0"/>
    </bk>
  </cellMetadata>
  <valueMetadata count="25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valueMetadata>
</metadata>
</file>

<file path=xl/sharedStrings.xml><?xml version="1.0" encoding="utf-8"?>
<sst xmlns="http://schemas.openxmlformats.org/spreadsheetml/2006/main" count="603" uniqueCount="319">
  <si>
    <t>CPR Theory</t>
  </si>
  <si>
    <t>Column1.symbol</t>
  </si>
  <si>
    <t>Column1.open</t>
  </si>
  <si>
    <t>Column1.dayHigh</t>
  </si>
  <si>
    <t>Column1.dayLow</t>
  </si>
  <si>
    <t>Column1.lastPrice</t>
  </si>
  <si>
    <t>Column1.previousClose</t>
  </si>
  <si>
    <t>Column1.change</t>
  </si>
  <si>
    <t>Column1.pChange</t>
  </si>
  <si>
    <t>Column1.yearHigh</t>
  </si>
  <si>
    <t>Column1.yearLow</t>
  </si>
  <si>
    <t>Column1.totalTradedVolume</t>
  </si>
  <si>
    <t>Column1.totalTradedValue</t>
  </si>
  <si>
    <t>Column1.lastUpdateTime</t>
  </si>
  <si>
    <t>Column1.nearWKH</t>
  </si>
  <si>
    <t>Column1.nearWKL</t>
  </si>
  <si>
    <t>Column1.perChange365d</t>
  </si>
  <si>
    <t>Column1.date365dAgo</t>
  </si>
  <si>
    <t>Column1.chart365dPath</t>
  </si>
  <si>
    <t>Column1.date30dAgo</t>
  </si>
  <si>
    <t>Column1.perChange30d</t>
  </si>
  <si>
    <t>Column1.chart30dPath</t>
  </si>
  <si>
    <t>Column1.chartTodayPath</t>
  </si>
  <si>
    <t>Column1.meta</t>
  </si>
  <si>
    <t>NIFTY 50</t>
  </si>
  <si>
    <t>https://static.nseindia.com/sparklines/365d/NIFTY-50.jpg</t>
  </si>
  <si>
    <t>https://static.nseindia.com/sparklines/30d/NIFTY-50.jpg</t>
  </si>
  <si>
    <t>https://static.nseindia.com/sparklines/today/NIFTY-50.jpg</t>
  </si>
  <si>
    <t>BAJFINANCE</t>
  </si>
  <si>
    <t>https://static.nseindia.com/sparklines/365d/BAJFINANCE-EQ.jpg</t>
  </si>
  <si>
    <t>https://static.nseindia.com/sparklines/30d/BAJFINANCE-EQ.jpg</t>
  </si>
  <si>
    <t>https://static.nseindia.com/sparklines/today/BAJFINANCEEQN.jpg</t>
  </si>
  <si>
    <t>[Record]</t>
  </si>
  <si>
    <t>JSWSTEEL</t>
  </si>
  <si>
    <t>https://static.nseindia.com/sparklines/365d/JSWSTEEL-EQ.jpg</t>
  </si>
  <si>
    <t>https://static.nseindia.com/sparklines/30d/JSWSTEEL-EQ.jpg</t>
  </si>
  <si>
    <t>https://static.nseindia.com/sparklines/today/JSWSTEELEQN.jpg</t>
  </si>
  <si>
    <t>HINDALCO</t>
  </si>
  <si>
    <t>https://static.nseindia.com/sparklines/365d/HINDALCO-EQ.jpg</t>
  </si>
  <si>
    <t>https://static.nseindia.com/sparklines/30d/HINDALCO-EQ.jpg</t>
  </si>
  <si>
    <t>https://static.nseindia.com/sparklines/today/HINDALCOEQN.jpg</t>
  </si>
  <si>
    <t>ICICIBANK</t>
  </si>
  <si>
    <t>https://static.nseindia.com/sparklines/365d/ICICIBANK-EQ.jpg</t>
  </si>
  <si>
    <t>https://static.nseindia.com/sparklines/30d/ICICIBANK-EQ.jpg</t>
  </si>
  <si>
    <t>https://static.nseindia.com/sparklines/today/ICICIBANKEQN.jpg</t>
  </si>
  <si>
    <t>TATASTEEL</t>
  </si>
  <si>
    <t>https://static.nseindia.com/sparklines/365d/TATASTEEL-EQ.jpg</t>
  </si>
  <si>
    <t>https://static.nseindia.com/sparklines/30d/TATASTEEL-EQ.jpg</t>
  </si>
  <si>
    <t>https://static.nseindia.com/sparklines/today/TATASTEELEQN.jpg</t>
  </si>
  <si>
    <t>INDUSINDBK</t>
  </si>
  <si>
    <t>https://static.nseindia.com/sparklines/365d/INDUSINDBK-EQ.jpg</t>
  </si>
  <si>
    <t>https://static.nseindia.com/sparklines/30d/INDUSINDBK-EQ.jpg</t>
  </si>
  <si>
    <t>https://static.nseindia.com/sparklines/today/INDUSINDBKEQN.jpg</t>
  </si>
  <si>
    <t>TITAN</t>
  </si>
  <si>
    <t>https://static.nseindia.com/sparklines/365d/TITAN-EQ.jpg</t>
  </si>
  <si>
    <t>https://static.nseindia.com/sparklines/30d/TITAN-EQ.jpg</t>
  </si>
  <si>
    <t>https://static.nseindia.com/sparklines/today/TITANEQN.jpg</t>
  </si>
  <si>
    <t>TECHM</t>
  </si>
  <si>
    <t>https://static.nseindia.com/sparklines/365d/TECHM-EQ.jpg</t>
  </si>
  <si>
    <t>https://static.nseindia.com/sparklines/30d/TECHM-EQ.jpg</t>
  </si>
  <si>
    <t>https://static.nseindia.com/sparklines/today/TECHMEQN.jpg</t>
  </si>
  <si>
    <t>BAJAJFINSV</t>
  </si>
  <si>
    <t>https://static.nseindia.com/sparklines/365d/BAJAJFINSV-EQ.jpg</t>
  </si>
  <si>
    <t>https://static.nseindia.com/sparklines/30d/BAJAJFINSV-EQ.jpg</t>
  </si>
  <si>
    <t>https://static.nseindia.com/sparklines/today/BAJAJFINSVEQN.jpg</t>
  </si>
  <si>
    <t>INFY</t>
  </si>
  <si>
    <t>https://static.nseindia.com/sparklines/365d/INFY-EQ.jpg</t>
  </si>
  <si>
    <t>https://static.nseindia.com/sparklines/30d/INFY-EQ.jpg</t>
  </si>
  <si>
    <t>https://static.nseindia.com/sparklines/today/INFYEQN.jpg</t>
  </si>
  <si>
    <t>ONGC</t>
  </si>
  <si>
    <t>https://static.nseindia.com/sparklines/365d/ONGC-EQ.jpg</t>
  </si>
  <si>
    <t>https://static.nseindia.com/sparklines/30d/ONGC-EQ.jpg</t>
  </si>
  <si>
    <t>https://static.nseindia.com/sparklines/today/ONGCEQN.jpg</t>
  </si>
  <si>
    <t>BPCL</t>
  </si>
  <si>
    <t>https://static.nseindia.com/sparklines/365d/BPCL-EQ.jpg</t>
  </si>
  <si>
    <t>https://static.nseindia.com/sparklines/30d/BPCL-EQ.jpg</t>
  </si>
  <si>
    <t>https://static.nseindia.com/sparklines/today/BPCLEQN.jpg</t>
  </si>
  <si>
    <t>AXISBANK</t>
  </si>
  <si>
    <t>https://static.nseindia.com/sparklines/365d/AXISBANK-EQ.jpg</t>
  </si>
  <si>
    <t>https://static.nseindia.com/sparklines/30d/AXISBANK-EQ.jpg</t>
  </si>
  <si>
    <t>https://static.nseindia.com/sparklines/today/AXISBANKEQN.jpg</t>
  </si>
  <si>
    <t>SBILIFE</t>
  </si>
  <si>
    <t>https://static.nseindia.com/sparklines/365d/SBILIFE-EQ.jpg</t>
  </si>
  <si>
    <t>https://static.nseindia.com/sparklines/30d/SBILIFE-EQ.jpg</t>
  </si>
  <si>
    <t>https://static.nseindia.com/sparklines/today/SBILIFEEQN.jpg</t>
  </si>
  <si>
    <t>COALINDIA</t>
  </si>
  <si>
    <t>https://static.nseindia.com/sparklines/365d/COALINDIA-EQ.jpg</t>
  </si>
  <si>
    <t>https://static.nseindia.com/sparklines/30d/COALINDIA-EQ.jpg</t>
  </si>
  <si>
    <t>https://static.nseindia.com/sparklines/today/COALINDIAEQN.jpg</t>
  </si>
  <si>
    <t>WIPRO</t>
  </si>
  <si>
    <t>https://static.nseindia.com/sparklines/365d/WIPRO-EQ.jpg</t>
  </si>
  <si>
    <t>https://static.nseindia.com/sparklines/30d/WIPRO-EQ.jpg</t>
  </si>
  <si>
    <t>https://static.nseindia.com/sparklines/today/WIPROEQN.jpg</t>
  </si>
  <si>
    <t>HINDUNILVR</t>
  </si>
  <si>
    <t>https://static.nseindia.com/sparklines/365d/HINDUNILVR-EQ.jpg</t>
  </si>
  <si>
    <t>https://static.nseindia.com/sparklines/30d/HINDUNILVR-EQ.jpg</t>
  </si>
  <si>
    <t>https://static.nseindia.com/sparklines/today/HINDUNILVREQN.jpg</t>
  </si>
  <si>
    <t>HDFC</t>
  </si>
  <si>
    <t>https://static.nseindia.com/sparklines/365d/HDFC-EQ.jpg</t>
  </si>
  <si>
    <t>https://static.nseindia.com/sparklines/30d/HDFC-EQ.jpg</t>
  </si>
  <si>
    <t>https://static.nseindia.com/sparklines/today/HDFCEQN.jpg</t>
  </si>
  <si>
    <t>SBIN</t>
  </si>
  <si>
    <t>https://static.nseindia.com/sparklines/365d/SBIN-EQ.jpg</t>
  </si>
  <si>
    <t>https://static.nseindia.com/sparklines/30d/SBIN-EQ.jpg</t>
  </si>
  <si>
    <t>https://static.nseindia.com/sparklines/today/SBINEQN.jpg</t>
  </si>
  <si>
    <t>MARUTI</t>
  </si>
  <si>
    <t>https://static.nseindia.com/sparklines/365d/MARUTI-EQ.jpg</t>
  </si>
  <si>
    <t>https://static.nseindia.com/sparklines/30d/MARUTI-EQ.jpg</t>
  </si>
  <si>
    <t>https://static.nseindia.com/sparklines/today/MARUTIEQN.jpg</t>
  </si>
  <si>
    <t>LT</t>
  </si>
  <si>
    <t>https://static.nseindia.com/sparklines/365d/LT-EQ.jpg</t>
  </si>
  <si>
    <t>https://static.nseindia.com/sparklines/30d/LT-EQ.jpg</t>
  </si>
  <si>
    <t>https://static.nseindia.com/sparklines/today/LTEQN.jpg</t>
  </si>
  <si>
    <t>GRASIM</t>
  </si>
  <si>
    <t>https://static.nseindia.com/sparklines/365d/GRASIM-EQ.jpg</t>
  </si>
  <si>
    <t>https://static.nseindia.com/sparklines/30d/GRASIM-EQ.jpg</t>
  </si>
  <si>
    <t>https://static.nseindia.com/sparklines/today/GRASIMEQN.jpg</t>
  </si>
  <si>
    <t>HDFCBANK</t>
  </si>
  <si>
    <t>https://static.nseindia.com/sparklines/365d/HDFCBANK-EQ.jpg</t>
  </si>
  <si>
    <t>https://static.nseindia.com/sparklines/30d/HDFCBANK-EQ.jpg</t>
  </si>
  <si>
    <t>https://static.nseindia.com/sparklines/today/HDFCBANKEQN.jpg</t>
  </si>
  <si>
    <t>KOTAKBANK</t>
  </si>
  <si>
    <t>https://static.nseindia.com/sparklines/365d/KOTAKBANK-EQ.jpg</t>
  </si>
  <si>
    <t>https://static.nseindia.com/sparklines/30d/KOTAKBANK-EQ.jpg</t>
  </si>
  <si>
    <t>https://static.nseindia.com/sparklines/today/KOTAKBANKEQN.jpg</t>
  </si>
  <si>
    <t>NTPC</t>
  </si>
  <si>
    <t>https://static.nseindia.com/sparklines/365d/NTPC-EQ.jpg</t>
  </si>
  <si>
    <t>https://static.nseindia.com/sparklines/30d/NTPC-EQ.jpg</t>
  </si>
  <si>
    <t>https://static.nseindia.com/sparklines/today/NTPCEQN.jpg</t>
  </si>
  <si>
    <t>DIVISLAB</t>
  </si>
  <si>
    <t>https://static.nseindia.com/sparklines/365d/DIVISLAB-EQ.jpg</t>
  </si>
  <si>
    <t>https://static.nseindia.com/sparklines/30d/DIVISLAB-EQ.jpg</t>
  </si>
  <si>
    <t>https://static.nseindia.com/sparklines/today/DIVISLABEQN.jpg</t>
  </si>
  <si>
    <t>TATAMOTORS</t>
  </si>
  <si>
    <t>https://static.nseindia.com/sparklines/365d/TATAMOTORS-EQ.jpg</t>
  </si>
  <si>
    <t>https://static.nseindia.com/sparklines/30d/TATAMOTORS-EQ.jpg</t>
  </si>
  <si>
    <t>https://static.nseindia.com/sparklines/today/TATAMOTORSEQN.jpg</t>
  </si>
  <si>
    <t>SUNPHARMA</t>
  </si>
  <si>
    <t>https://static.nseindia.com/sparklines/365d/SUNPHARMA-EQ.jpg</t>
  </si>
  <si>
    <t>https://static.nseindia.com/sparklines/30d/SUNPHARMA-EQ.jpg</t>
  </si>
  <si>
    <t>https://static.nseindia.com/sparklines/today/SUNPHARMAEQN.jpg</t>
  </si>
  <si>
    <t>HDFCLIFE</t>
  </si>
  <si>
    <t>https://static.nseindia.com/sparklines/365d/HDFCLIFE-EQ.jpg</t>
  </si>
  <si>
    <t>https://static.nseindia.com/sparklines/30d/HDFCLIFE-EQ.jpg</t>
  </si>
  <si>
    <t>https://static.nseindia.com/sparklines/today/HDFCLIFEEQN.jpg</t>
  </si>
  <si>
    <t>UPL</t>
  </si>
  <si>
    <t>https://static.nseindia.com/sparklines/365d/UPL-EQ.jpg</t>
  </si>
  <si>
    <t>https://static.nseindia.com/sparklines/30d/UPL-EQ.jpg</t>
  </si>
  <si>
    <t>https://static.nseindia.com/sparklines/today/UPLEQN.jpg</t>
  </si>
  <si>
    <t>BAJAJ-AUTO</t>
  </si>
  <si>
    <t>https://static.nseindia.com/sparklines/365d/BAJAJ-AUTO-EQ.jpg</t>
  </si>
  <si>
    <t>https://static.nseindia.com/sparklines/30d/BAJAJ-AUTO-EQ.jpg</t>
  </si>
  <si>
    <t>https://static.nseindia.com/sparklines/today/BAJAJ-AUTOEQN.jpg</t>
  </si>
  <si>
    <t>HEROMOTOCO</t>
  </si>
  <si>
    <t>https://static.nseindia.com/sparklines/365d/HEROMOTOCO-EQ.jpg</t>
  </si>
  <si>
    <t>https://static.nseindia.com/sparklines/30d/HEROMOTOCO-EQ.jpg</t>
  </si>
  <si>
    <t>https://static.nseindia.com/sparklines/today/HEROMOTOCOEQN.jpg</t>
  </si>
  <si>
    <t>RELIANCE</t>
  </si>
  <si>
    <t>https://static.nseindia.com/sparklines/365d/RELIANCE-EQ.jpg</t>
  </si>
  <si>
    <t>https://static.nseindia.com/sparklines/30d/RELIANCE-EQ.jpg</t>
  </si>
  <si>
    <t>https://static.nseindia.com/sparklines/today/RELIANCEEQN.jpg</t>
  </si>
  <si>
    <t>ITC</t>
  </si>
  <si>
    <t>https://static.nseindia.com/sparklines/365d/ITC-EQ.jpg</t>
  </si>
  <si>
    <t>https://static.nseindia.com/sparklines/30d/ITC-EQ.jpg</t>
  </si>
  <si>
    <t>https://static.nseindia.com/sparklines/today/ITCEQN.jpg</t>
  </si>
  <si>
    <t>IOC</t>
  </si>
  <si>
    <t>DRREDDY</t>
  </si>
  <si>
    <t>https://static.nseindia.com/sparklines/365d/DRREDDY-EQ.jpg</t>
  </si>
  <si>
    <t>https://static.nseindia.com/sparklines/30d/DRREDDY-EQ.jpg</t>
  </si>
  <si>
    <t>https://static.nseindia.com/sparklines/today/DRREDDYEQN.jpg</t>
  </si>
  <si>
    <t>BHARTIARTL</t>
  </si>
  <si>
    <t>https://static.nseindia.com/sparklines/365d/BHARTIARTL-EQ.jpg</t>
  </si>
  <si>
    <t>https://static.nseindia.com/sparklines/30d/BHARTIARTL-EQ.jpg</t>
  </si>
  <si>
    <t>https://static.nseindia.com/sparklines/today/BHARTIARTLEQN.jpg</t>
  </si>
  <si>
    <t>ULTRACEMCO</t>
  </si>
  <si>
    <t>https://static.nseindia.com/sparklines/365d/ULTRACEMCO-EQ.jpg</t>
  </si>
  <si>
    <t>https://static.nseindia.com/sparklines/30d/ULTRACEMCO-EQ.jpg</t>
  </si>
  <si>
    <t>https://static.nseindia.com/sparklines/today/ULTRACEMCOEQN.jpg</t>
  </si>
  <si>
    <t>SHREECEM</t>
  </si>
  <si>
    <t>https://static.nseindia.com/sparklines/365d/SHREECEM-EQ.jpg</t>
  </si>
  <si>
    <t>https://static.nseindia.com/sparklines/30d/SHREECEM-EQ.jpg</t>
  </si>
  <si>
    <t>https://static.nseindia.com/sparklines/today/SHREECEMEQN.jpg</t>
  </si>
  <si>
    <t>TATACONSUM</t>
  </si>
  <si>
    <t>https://static.nseindia.com/sparklines/365d/TATACONSUM-EQ.jpg</t>
  </si>
  <si>
    <t>https://static.nseindia.com/sparklines/30d/TATACONSUM-EQ.jpg</t>
  </si>
  <si>
    <t>https://static.nseindia.com/sparklines/today/TATACONSUMEQN.jpg</t>
  </si>
  <si>
    <t>TCS</t>
  </si>
  <si>
    <t>https://static.nseindia.com/sparklines/365d/TCS-EQ.jpg</t>
  </si>
  <si>
    <t>https://static.nseindia.com/sparklines/30d/TCS-EQ.jpg</t>
  </si>
  <si>
    <t>https://static.nseindia.com/sparklines/today/TCSEQN.jpg</t>
  </si>
  <si>
    <t>M&amp;M</t>
  </si>
  <si>
    <t>https://static.nseindia.com/sparklines/365d/M&amp;M-EQ.jpg</t>
  </si>
  <si>
    <t>https://static.nseindia.com/sparklines/30d/M&amp;M-EQ.jpg</t>
  </si>
  <si>
    <t>https://static.nseindia.com/sparklines/today/M&amp;MEQN.jpg</t>
  </si>
  <si>
    <t>HCLTECH</t>
  </si>
  <si>
    <t>https://static.nseindia.com/sparklines/365d/HCLTECH-EQ.jpg</t>
  </si>
  <si>
    <t>https://static.nseindia.com/sparklines/30d/HCLTECH-EQ.jpg</t>
  </si>
  <si>
    <t>https://static.nseindia.com/sparklines/today/HCLTECHEQN.jpg</t>
  </si>
  <si>
    <t>POWERGRID</t>
  </si>
  <si>
    <t>https://static.nseindia.com/sparklines/365d/POWERGRID-EQ.jpg</t>
  </si>
  <si>
    <t>https://static.nseindia.com/sparklines/30d/POWERGRID-EQ.jpg</t>
  </si>
  <si>
    <t>https://static.nseindia.com/sparklines/today/POWERGRIDEQN.jpg</t>
  </si>
  <si>
    <t>BRITANNIA</t>
  </si>
  <si>
    <t>https://static.nseindia.com/sparklines/365d/BRITANNIA-EQ.jpg</t>
  </si>
  <si>
    <t>https://static.nseindia.com/sparklines/30d/BRITANNIA-EQ.jpg</t>
  </si>
  <si>
    <t>https://static.nseindia.com/sparklines/today/BRITANNIAEQN.jpg</t>
  </si>
  <si>
    <t>NESTLEIND</t>
  </si>
  <si>
    <t>https://static.nseindia.com/sparklines/365d/NESTLEIND-EQ.jpg</t>
  </si>
  <si>
    <t>https://static.nseindia.com/sparklines/30d/NESTLEIND-EQ.jpg</t>
  </si>
  <si>
    <t>https://static.nseindia.com/sparklines/today/NESTLEINDEQN.jpg</t>
  </si>
  <si>
    <t>CIPLA</t>
  </si>
  <si>
    <t>https://static.nseindia.com/sparklines/365d/CIPLA-EQ.jpg</t>
  </si>
  <si>
    <t>https://static.nseindia.com/sparklines/30d/CIPLA-EQ.jpg</t>
  </si>
  <si>
    <t>https://static.nseindia.com/sparklines/today/CIPLAEQN.jpg</t>
  </si>
  <si>
    <t>ADANIPORTS</t>
  </si>
  <si>
    <t>https://static.nseindia.com/sparklines/365d/ADANIPORTS-EQ.jpg</t>
  </si>
  <si>
    <t>https://static.nseindia.com/sparklines/30d/ADANIPORTS-EQ.jpg</t>
  </si>
  <si>
    <t>https://static.nseindia.com/sparklines/today/ADANIPORTSEQN.jpg</t>
  </si>
  <si>
    <t>EICHERMOT</t>
  </si>
  <si>
    <t>https://static.nseindia.com/sparklines/365d/EICHERMOT-EQ.jpg</t>
  </si>
  <si>
    <t>https://static.nseindia.com/sparklines/30d/EICHERMOT-EQ.jpg</t>
  </si>
  <si>
    <t>https://static.nseindia.com/sparklines/today/EICHERMOTEQN.jpg</t>
  </si>
  <si>
    <t>ASIANPAINT</t>
  </si>
  <si>
    <t>https://static.nseindia.com/sparklines/365d/ASIANPAINT-EQ.jpg</t>
  </si>
  <si>
    <t>https://static.nseindia.com/sparklines/30d/ASIANPAINT-EQ.jpg</t>
  </si>
  <si>
    <t>https://static.nseindia.com/sparklines/today/ASIANPAINTEQN.jpg</t>
  </si>
  <si>
    <t>R4</t>
  </si>
  <si>
    <t>R3</t>
  </si>
  <si>
    <t>R2</t>
  </si>
  <si>
    <t>R1</t>
  </si>
  <si>
    <t>TC</t>
  </si>
  <si>
    <t>Pivot</t>
  </si>
  <si>
    <t>BC</t>
  </si>
  <si>
    <t>S1</t>
  </si>
  <si>
    <t>S2</t>
  </si>
  <si>
    <t>S3</t>
  </si>
  <si>
    <t>S4</t>
  </si>
  <si>
    <t xml:space="preserve">Stock </t>
  </si>
  <si>
    <t>O</t>
  </si>
  <si>
    <t>H</t>
  </si>
  <si>
    <t>L</t>
  </si>
  <si>
    <t>C</t>
  </si>
  <si>
    <t>Symbol</t>
  </si>
  <si>
    <t>LTP</t>
  </si>
  <si>
    <t>Above R4</t>
  </si>
  <si>
    <t>Below R4</t>
  </si>
  <si>
    <t>Output</t>
  </si>
  <si>
    <t>Above R3</t>
  </si>
  <si>
    <t>Below R3</t>
  </si>
  <si>
    <t>Above R2</t>
  </si>
  <si>
    <t>Below R2</t>
  </si>
  <si>
    <t>Above R1</t>
  </si>
  <si>
    <t>Below R1</t>
  </si>
  <si>
    <t>Above S1</t>
  </si>
  <si>
    <t>Below S1</t>
  </si>
  <si>
    <t>Above S2</t>
  </si>
  <si>
    <t>Below S2</t>
  </si>
  <si>
    <t>Above S3</t>
  </si>
  <si>
    <t>Below S3</t>
  </si>
  <si>
    <t>Above S4</t>
  </si>
  <si>
    <t>Below S4</t>
  </si>
  <si>
    <t>Signal</t>
  </si>
  <si>
    <t>.</t>
  </si>
  <si>
    <t>AB</t>
  </si>
  <si>
    <t>APOLLOHOSP</t>
  </si>
  <si>
    <t>https://static.nseindia.com/sparklines/365d/APOLLOHOSP-EQ.jpg</t>
  </si>
  <si>
    <t>https://static.nseindia.com/sparklines/30d/APOLLOHOSP-EQ.jpg</t>
  </si>
  <si>
    <t>https://static.nseindia.com/sparklines/today/APOLLOHOSPEQN.jpg</t>
  </si>
  <si>
    <t>05-Jul-2021</t>
  </si>
  <si>
    <t>03-Jun-2022</t>
  </si>
  <si>
    <t>CPR Model</t>
  </si>
  <si>
    <t>Index</t>
  </si>
  <si>
    <t>Support 1</t>
  </si>
  <si>
    <t>Support 2</t>
  </si>
  <si>
    <t>Support 3</t>
  </si>
  <si>
    <t>Support 4</t>
  </si>
  <si>
    <t>Resistance 1</t>
  </si>
  <si>
    <t>Resistance 2</t>
  </si>
  <si>
    <t>Resistance 3</t>
  </si>
  <si>
    <t>Resistance 4</t>
  </si>
  <si>
    <t>06-Jul-2022 16:00:00</t>
  </si>
  <si>
    <t>06-Jul-2022 15:58:13</t>
  </si>
  <si>
    <t>06-Jul-2022 15:59:59</t>
  </si>
  <si>
    <t>06-Jul-2022 15:57:58</t>
  </si>
  <si>
    <t>06-Jul-2022 15:59:34</t>
  </si>
  <si>
    <t>06-Jul-2022 15:53:14</t>
  </si>
  <si>
    <t>06-Jul-2022 15:59:32</t>
  </si>
  <si>
    <t>06-Jul-2022 15:59:23</t>
  </si>
  <si>
    <t>06-Jul-2022 15:59:41</t>
  </si>
  <si>
    <t>06-Jul-2022 15:59:30</t>
  </si>
  <si>
    <t>06-Jul-2022 15:59:31</t>
  </si>
  <si>
    <t>06-Jul-2022 15:56:32</t>
  </si>
  <si>
    <t>06-Jul-2022 15:59:18</t>
  </si>
  <si>
    <t>06-Jul-2022 15:57:17</t>
  </si>
  <si>
    <t>06-Jul-2022 15:59:54</t>
  </si>
  <si>
    <t>06-Jul-2022 15:53:11</t>
  </si>
  <si>
    <t>06-Jul-2022 15:57:54</t>
  </si>
  <si>
    <t>06-Jul-2022 15:59:39</t>
  </si>
  <si>
    <t>06-Jul-2022 15:59:37</t>
  </si>
  <si>
    <t>06-Jul-2022 15:57:25</t>
  </si>
  <si>
    <t>06-Jul-2022 15:57:27</t>
  </si>
  <si>
    <t>06-Jul-2022 15:59:49</t>
  </si>
  <si>
    <t>06-Jul-2022 15:59:06</t>
  </si>
  <si>
    <t>06-Jul-2022 15:59:44</t>
  </si>
  <si>
    <t>06-Jul-2022 15:58:46</t>
  </si>
  <si>
    <t>06-Jul-2022 15:59:50</t>
  </si>
  <si>
    <t>06-Jul-2022 15:59:47</t>
  </si>
  <si>
    <t>06-Jul-2022 15:59:36</t>
  </si>
  <si>
    <t>06-Jul-2022 15:59:09</t>
  </si>
  <si>
    <t>06-Jul-2022 15:59:00</t>
  </si>
  <si>
    <t>06-Jul-2022 15:59:57</t>
  </si>
  <si>
    <t>06-Jul-2022 15:59:42</t>
  </si>
  <si>
    <t>06-Jul-2022 15:54:54</t>
  </si>
  <si>
    <t>06-Jul-2022 15:52:22</t>
  </si>
  <si>
    <t>06-Jul-2022 15:50:21</t>
  </si>
  <si>
    <t>06-Jul-2022 15:59:58</t>
  </si>
  <si>
    <t>06-Jul-2022 15:59:05</t>
  </si>
  <si>
    <t>06-Jul-2022 15:59:55</t>
  </si>
  <si>
    <t>06-Jul-2022 15:57:08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</si>
</sst>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2"/>
      <color theme="1"/>
      <name val="Calibri"/>
      <family val="2"/>
      <scheme val="minor"/>
    </font>
    <font>
      <sz val="12"/>
      <color theme="1"/>
      <name val="Calibri"/>
      <family val="2"/>
      <scheme val="minor"/>
    </font>
    <font>
      <sz val="12"/>
      <color theme="1"/>
      <name val="Times New Roman"/>
      <family val="1"/>
    </font>
    <font>
      <b/>
      <sz val="12"/>
      <color rgb="FFC00000"/>
      <name val="Calibri"/>
      <family val="2"/>
      <scheme val="minor"/>
    </font>
    <font>
      <sz val="12"/>
      <color rgb="FFC00000"/>
      <name val="Times New Roman"/>
      <family val="1"/>
    </font>
    <font>
      <sz val="18"/>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rgb="FFFFC000"/>
        <bgColor indexed="64"/>
      </patternFill>
    </fill>
  </fills>
  <borders count="9">
    <border>
      <left/>
      <right/>
      <top/>
      <bottom/>
      <diagonal/>
    </border>
    <border>
      <left style="thin">
        <color theme="9" tint="0.39997558519241921"/>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8">
    <xf numFmtId="0" fontId="0" fillId="0" borderId="0" xfId="0"/>
    <xf numFmtId="0" fontId="0" fillId="2" borderId="1" xfId="0" applyFont="1" applyFill="1" applyBorder="1"/>
    <xf numFmtId="0" fontId="0" fillId="0" borderId="1" xfId="0" applyFont="1" applyBorder="1"/>
    <xf numFmtId="0" fontId="0" fillId="3" borderId="2" xfId="0" applyFill="1" applyBorder="1" applyAlignment="1">
      <alignment horizontal="center" wrapText="1"/>
    </xf>
    <xf numFmtId="14" fontId="0" fillId="0" borderId="0" xfId="0" applyNumberFormat="1"/>
    <xf numFmtId="0" fontId="0" fillId="0" borderId="0" xfId="0" applyNumberFormat="1"/>
    <xf numFmtId="0" fontId="2" fillId="0" borderId="0" xfId="0" applyFont="1"/>
    <xf numFmtId="0" fontId="1" fillId="0" borderId="3" xfId="0" applyFont="1" applyFill="1" applyBorder="1"/>
    <xf numFmtId="0" fontId="1" fillId="0" borderId="7" xfId="0" applyFont="1" applyFill="1" applyBorder="1"/>
    <xf numFmtId="0" fontId="3" fillId="0" borderId="4" xfId="0" applyFont="1" applyBorder="1"/>
    <xf numFmtId="0" fontId="3" fillId="0" borderId="8" xfId="0" applyFont="1" applyBorder="1"/>
    <xf numFmtId="0" fontId="4" fillId="3" borderId="5" xfId="0" applyFont="1" applyFill="1" applyBorder="1" applyAlignment="1">
      <alignment horizontal="left" wrapText="1"/>
    </xf>
    <xf numFmtId="0" fontId="5" fillId="3" borderId="6" xfId="0" applyFont="1" applyFill="1" applyBorder="1" applyAlignment="1">
      <alignment horizontal="left"/>
    </xf>
    <xf numFmtId="0" fontId="6" fillId="0" borderId="0" xfId="0" applyFont="1"/>
    <xf numFmtId="0" fontId="0" fillId="0" borderId="2" xfId="0" applyBorder="1"/>
    <xf numFmtId="0" fontId="7" fillId="0" borderId="2" xfId="0" applyFont="1" applyBorder="1"/>
    <xf numFmtId="0" fontId="0" fillId="3" borderId="4" xfId="0" applyFill="1" applyBorder="1" applyAlignment="1">
      <alignment horizontal="center" wrapText="1"/>
    </xf>
    <xf numFmtId="164" fontId="0" fillId="0" borderId="2" xfId="0" applyNumberFormat="1" applyBorder="1"/>
  </cellXfs>
  <cellStyles count="1">
    <cellStyle name="Normal" xfId="0" builtinId="0"/>
  </cellStyles>
  <dxfs count="14">
    <dxf>
      <font>
        <b val="0"/>
        <i val="0"/>
        <strike val="0"/>
        <condense val="0"/>
        <extend val="0"/>
        <outline val="0"/>
        <shadow val="0"/>
        <u val="none"/>
        <vertAlign val="baseline"/>
        <sz val="12"/>
        <color theme="1"/>
        <name val="Times New Roman"/>
        <family val="1"/>
        <scheme val="none"/>
      </font>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2"/>
        <color theme="1"/>
        <name val="Calibri"/>
        <family val="2"/>
        <scheme val="minor"/>
      </font>
      <fill>
        <patternFill patternType="none">
          <fgColor indexed="64"/>
          <bgColor indexed="65"/>
        </patternFill>
      </fil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dxf>
    <dxf>
      <border outline="0">
        <bottom style="thin">
          <color indexed="64"/>
        </bottom>
      </border>
    </dxf>
    <dxf>
      <font>
        <strike val="0"/>
        <outline val="0"/>
        <shadow val="0"/>
        <u val="none"/>
        <vertAlign val="baseline"/>
        <sz val="12"/>
        <color rgb="FFC00000"/>
        <name val="Calibri"/>
        <family val="2"/>
        <scheme val="minor"/>
      </font>
      <alignment horizontal="left" vertical="bottom" textRotation="0" indent="0" justifyLastLine="0" shrinkToFit="0" readingOrder="0"/>
    </dxf>
    <dxf>
      <font>
        <b val="0"/>
        <i val="0"/>
        <strike val="0"/>
        <condense val="0"/>
        <extend val="0"/>
        <outline val="0"/>
        <shadow val="0"/>
        <u val="none"/>
        <vertAlign val="baseline"/>
        <sz val="12"/>
        <color theme="1"/>
        <name val="Times New Roman"/>
        <family val="1"/>
        <scheme val="none"/>
      </font>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2"/>
        <color theme="1"/>
        <name val="Calibri"/>
        <family val="2"/>
        <scheme val="minor"/>
      </font>
      <fill>
        <patternFill patternType="none">
          <fgColor indexed="64"/>
          <bgColor auto="1"/>
        </patternFill>
      </fil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dxf>
    <dxf>
      <border outline="0">
        <bottom style="thin">
          <color indexed="64"/>
        </bottom>
      </border>
    </dxf>
    <dxf>
      <font>
        <strike val="0"/>
        <outline val="0"/>
        <shadow val="0"/>
        <u val="none"/>
        <vertAlign val="baseline"/>
        <sz val="12"/>
        <color rgb="FFC00000"/>
        <name val="Calibri"/>
        <family val="2"/>
        <scheme val="minor"/>
      </font>
      <alignment horizontal="left"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ichStyles" Target="richData/rich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Array" Target="richData/rdarray.xml"/><Relationship Id="rId5" Type="http://schemas.openxmlformats.org/officeDocument/2006/relationships/connections" Target="connection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9855E6B7-DDAF-4B20-8B99-2B93D98A9833}" autoFormatId="16" applyNumberFormats="0" applyBorderFormats="0" applyFontFormats="0" applyPatternFormats="0" applyAlignmentFormats="0" applyWidthHeightFormats="0">
  <queryTableRefresh nextId="24">
    <queryTableFields count="23">
      <queryTableField id="1" name="Column1.symbol" tableColumnId="1"/>
      <queryTableField id="2" name="Column1.open" tableColumnId="2"/>
      <queryTableField id="3" name="Column1.dayHigh" tableColumnId="3"/>
      <queryTableField id="4" name="Column1.dayLow" tableColumnId="4"/>
      <queryTableField id="5" name="Column1.lastPrice" tableColumnId="5"/>
      <queryTableField id="6" name="Column1.previousClose" tableColumnId="6"/>
      <queryTableField id="7" name="Column1.change" tableColumnId="7"/>
      <queryTableField id="8" name="Column1.pChange" tableColumnId="8"/>
      <queryTableField id="9" name="Column1.yearHigh" tableColumnId="9"/>
      <queryTableField id="10" name="Column1.yearLow" tableColumnId="10"/>
      <queryTableField id="11" name="Column1.totalTradedVolume" tableColumnId="11"/>
      <queryTableField id="12" name="Column1.totalTradedValue" tableColumnId="12"/>
      <queryTableField id="13" name="Column1.lastUpdateTime" tableColumnId="13"/>
      <queryTableField id="14" name="Column1.nearWKH" tableColumnId="14"/>
      <queryTableField id="15" name="Column1.nearWKL" tableColumnId="15"/>
      <queryTableField id="16" name="Column1.perChange365d" tableColumnId="16"/>
      <queryTableField id="17" name="Column1.date365dAgo" tableColumnId="17"/>
      <queryTableField id="18" name="Column1.chart365dPath" tableColumnId="18"/>
      <queryTableField id="19" name="Column1.date30dAgo" tableColumnId="19"/>
      <queryTableField id="20" name="Column1.perChange30d" tableColumnId="20"/>
      <queryTableField id="21" name="Column1.chart30dPath" tableColumnId="21"/>
      <queryTableField id="22" name="Column1.chartTodayPath" tableColumnId="22"/>
      <queryTableField id="23" name="Column1.meta" tableColumnId="23"/>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01">
  <a r="1">
    <v t="i">0</v>
  </a>
  <a r="1">
    <v>1475.95</v>
  </a>
  <a r="1">
    <v>1498.8</v>
  </a>
  <a r="1">
    <v>1509.95</v>
  </a>
  <a r="1">
    <v>1472</v>
  </a>
  <a r="1">
    <v>73.599999999999994</v>
  </a>
  <a r="1">
    <v>74.5</v>
  </a>
  <a r="1">
    <v>73.400000000000006</v>
  </a>
  <a r="1">
    <v>678.75</v>
  </a>
  <a r="1">
    <v>686.45</v>
  </a>
  <a r="1">
    <v>694.2</v>
  </a>
  <a r="1">
    <v>676.95</v>
  </a>
  <a r="1">
    <v>2766.6</v>
  </a>
  <a r="1">
    <v>2785</v>
  </a>
  <a r="1">
    <v>2812.3</v>
  </a>
  <a r="1">
    <v>2760</v>
  </a>
  <a r="1">
    <v>4394.2</v>
  </a>
  <a r="1">
    <v>4364.8999999999996</v>
  </a>
  <a r="1">
    <v>4467.5</v>
  </a>
  <a r="1">
    <v>4351.2</v>
  </a>
  <a r="1">
    <v>182.45</v>
  </a>
  <a r="1">
    <v>183</v>
  </a>
  <a r="1">
    <v>185.2</v>
  </a>
  <a r="1">
    <v>181.75</v>
  </a>
  <a r="1">
    <v>11524.7</v>
  </a>
  <a r="1">
    <v>11479.75</v>
  </a>
  <a r="1">
    <v>11748</v>
  </a>
  <a r="1">
    <v>11409.75</v>
  </a>
  <a r="1">
    <v>1003.2</v>
  </a>
  <a r="1">
    <v>1005</v>
  </a>
  <a r="1">
    <v>1021.9</v>
  </a>
  <a r="1">
    <v>999</v>
  </a>
  <a r="1">
    <v>656.4</v>
  </a>
  <a r="1">
    <v>659</v>
  </a>
  <a r="1">
    <v>671.65</v>
  </a>
  <a r="1">
    <v>654.6</v>
  </a>
  <a r="1">
    <v>1663.05</v>
  </a>
  <a r="1">
    <v>1675</v>
  </a>
  <a r="1">
    <v>1694.8</v>
  </a>
  <a r="1">
    <v>1656.95</v>
  </a>
  <a r="1">
    <v>8348.7000000000007</v>
  </a>
  <a r="1">
    <v>8498.5</v>
  </a>
  <a r="1">
    <v>8508.5499999999993</v>
  </a>
  <a r="1">
    <v>8335</v>
  </a>
  <a r="1">
    <v>3656.6</v>
  </a>
  <a r="1">
    <v>3709</v>
  </a>
  <a r="1">
    <v>3714</v>
  </a>
  <a r="1">
    <v>3636</v>
  </a>
  <a r="1">
    <v>2401.5</v>
  </a>
  <a r="1">
    <v>2384.5</v>
  </a>
  <a r="1">
    <v>2412</v>
  </a>
  <a r="1">
    <v>2371.6</v>
  </a>
  <a r="1">
    <v>1111</v>
  </a>
  <a r="1">
    <v>1118</v>
  </a>
  <a r="1">
    <v>1131.3499999999999</v>
  </a>
  <a r="1">
    <v>1106.95</v>
  </a>
  <a r="1">
    <v>413.6</v>
  </a>
  <a r="1">
    <v>421.1</v>
  </a>
  <a r="1">
    <v>423.05</v>
  </a>
  <a r="1">
    <v>413.05</v>
  </a>
  <a r="1">
    <v>140.85</v>
  </a>
  <a r="1">
    <v>141.4</v>
  </a>
  <a r="1">
    <v>144.25</v>
  </a>
  <a r="1">
    <v>140.19999999999999</v>
  </a>
  <a r="1">
    <v>1349.75</v>
  </a>
  <a r="1">
    <v>1355</v>
  </a>
  <a r="1">
    <v>1377.8</v>
  </a>
  <a r="1">
    <v>1345.4</v>
  </a>
  <a r="1">
    <v>3216.3</v>
  </a>
  <a r="1">
    <v>3255</v>
  </a>
  <a r="1">
    <v>3272</v>
  </a>
  <a r="1">
    <v>3206.95</v>
  </a>
  <a r="1">
    <v>127.4</v>
  </a>
  <a r="1">
    <v>127</v>
  </a>
  <a r="1">
    <v>128.6</v>
  </a>
  <a r="1">
    <v>126</v>
  </a>
  <a r="1">
    <v>2202.9</v>
  </a>
  <a r="1">
    <v>2241</v>
  </a>
  <a r="1">
    <v>2245.5</v>
  </a>
  <a r="1">
    <v>2191.4</v>
  </a>
  <a r="1">
    <v>648.5</v>
  </a>
  <a r="1">
    <v>656.1</v>
  </a>
  <a r="1">
    <v>659.9</v>
  </a>
  <a r="1">
    <v>646</v>
  </a>
  <a r="1">
    <v>860.15</v>
  </a>
  <a r="1">
    <v>862</v>
  </a>
  <a r="1">
    <v>879.2</v>
  </a>
  <a r="1">
    <v>857.8</v>
  </a>
  <a r="1">
    <v>15810.85</v>
  </a>
  <a r="1">
    <v>15909.15</v>
  </a>
  <a r="1">
    <v>16025.75</v>
  </a>
  <a r="1">
    <v>15785.45</v>
  </a>
  <a r="1">
    <v>729.05</v>
  </a>
  <a r="1">
    <v>732</v>
  </a>
  <a r="1">
    <v>739.25</v>
  </a>
  <a r="1">
    <v>726.1</v>
  </a>
  <a r="1">
    <v>1564.9</v>
  </a>
  <a r="1">
    <v>1584</v>
  </a>
  <a r="1">
    <v>1597.25</v>
  </a>
  <a r="1">
    <v>1561.6</v>
  </a>
  <a r="1">
    <v>286.89999999999998</v>
  </a>
  <a r="1">
    <v>293</v>
  </a>
  <a r="1">
    <v>285.75</v>
  </a>
  <a r="1">
    <v>5661.1</v>
  </a>
  <a r="1">
    <v>5660</v>
  </a>
  <a r="1">
    <v>5755</v>
  </a>
  <a r="1">
    <v>5626.45</v>
  </a>
  <a r="1">
    <v>2433.25</v>
  </a>
  <a r="1">
    <v>2423</v>
  </a>
  <a r="1">
    <v>2464.9</v>
  </a>
  <a r="1">
    <v>2417.1</v>
  </a>
  <a r="1">
    <v>552.65</v>
  </a>
  <a r="1">
    <v>555.5</v>
  </a>
  <a r="1">
    <v>564</v>
  </a>
  <a r="1">
    <v>550.6</v>
  </a>
  <a r="1">
    <v>824.05</v>
  </a>
  <a r="1">
    <v>833</v>
  </a>
  <a r="1">
    <v>839</v>
  </a>
  <a r="1">
    <v>821.05</v>
  </a>
  <a r="1">
    <v>2805.6</v>
  </a>
  <a r="1">
    <v>2815</v>
  </a>
  <a r="1">
    <v>2843.9</v>
  </a>
  <a r="1">
    <v>2790</v>
  </a>
  <a r="1">
    <v>719.45</v>
  </a>
  <a r="1">
    <v>723.05</v>
  </a>
  <a r="1">
    <v>732.15</v>
  </a>
  <a r="1">
    <v>718.1</v>
  </a>
  <a r="1">
    <v>3682.75</v>
  </a>
  <a r="1">
    <v>3700</v>
  </a>
  <a r="1">
    <v>3663</v>
  </a>
  <a r="1">
    <v>2737.25</v>
  </a>
  <a r="1">
    <v>2763.3</v>
  </a>
  <a r="1">
    <v>2770.85</v>
  </a>
  <a r="1">
    <v>2730</v>
  </a>
  <a r="1">
    <v>412</v>
  </a>
  <a r="1">
    <v>415</v>
  </a>
  <a r="1">
    <v>418.8</v>
  </a>
  <a r="1">
    <v>410.2</v>
  </a>
  <a r="1">
    <v>1352.6</v>
  </a>
  <a r="1">
    <v>1364</v>
  </a>
  <a r="1">
    <v>1379.35</v>
  </a>
  <a r="1">
    <v>1348.3</v>
  </a>
  <a r="1">
    <v>684.45</v>
  </a>
  <a r="1">
    <v>683.3</v>
  </a>
  <a r="1">
    <v>689.3</v>
  </a>
  <a r="1">
    <v>680.05</v>
  </a>
  <a r="1">
    <v>345.25</v>
  </a>
  <a r="1">
    <v>341.75</v>
  </a>
  <a r="1">
    <v>356.9</v>
  </a>
  <a r="1">
    <v>214.15</v>
  </a>
  <a r="1">
    <v>211</v>
  </a>
  <a r="1">
    <v>215.95</v>
  </a>
  <a r="1">
    <v>210.95</v>
  </a>
  <a r="1">
    <v>472.15</v>
  </a>
  <a r="1">
    <v>475.15</v>
  </a>
  <a r="1">
    <v>480</v>
  </a>
  <a r="1">
    <v>471</v>
  </a>
  <a r="1">
    <v>313.10000000000002</v>
  </a>
  <a r="1">
    <v>317.8</v>
  </a>
  <a r="1">
    <v>321.35000000000002</v>
  </a>
  <a r="1">
    <v>312.14999999999998</v>
  </a>
  <a r="1">
    <v>5729.95</v>
  </a>
  <a r="1">
    <v>5710.5</v>
  </a>
  <a r="1">
    <v>5763</v>
  </a>
  <a r="1">
    <v>5700.35</v>
  </a>
  <a r="1">
    <v>564.85</v>
  </a>
  <a r="1">
    <v>581</v>
  </a>
  <a r="1">
    <v>581.20000000000005</v>
  </a>
  <a r="1">
    <v>563.25</v>
  </a>
  <a r="1">
    <v>835.8</v>
  </a>
  <a r="1">
    <v>829.4</v>
  </a>
  <a r="1">
    <v>846.8</v>
  </a>
  <a r="1">
    <v>826.65</v>
  </a>
  <a r="1">
    <v>1954.25</v>
  </a>
  <a r="1">
    <v>1967</v>
  </a>
  <a r="1">
    <v>1989.1</v>
  </a>
  <a r="1">
    <v>1940.55</v>
  </a>
  <a r="1">
    <v>17985</v>
  </a>
  <a r="1">
    <v>17994.55</v>
  </a>
  <a r="1">
    <v>18143.150000000001</v>
  </a>
  <a r="1">
    <v>17900</v>
  </a>
  <a r="1">
    <v>982.15</v>
  </a>
  <a r="1">
    <v>987.4</v>
  </a>
  <a r="1">
    <v>1002.65</v>
  </a>
  <a r="1">
    <v>978.45</v>
  </a>
  <a r="1">
    <v>19565.75</v>
  </a>
  <a r="1">
    <v>19388.900000000001</v>
  </a>
  <a r="1">
    <v>19693</v>
  </a>
  <a r="1">
    <v>19303.8</v>
  </a>
  <a r="1">
    <v>937.4</v>
  </a>
  <a r="1">
    <v>935</v>
  </a>
  <a r="1">
    <v>949.65</v>
  </a>
  <a r="1">
    <v>930.25</v>
  </a>
  <a r="1">
    <v>3610.05</v>
  </a>
  <a r="1">
    <v>3670</v>
  </a>
  <a r="1">
    <v>3678.5</v>
  </a>
  <a r="1">
    <v>3605.25</v>
  </a>
  <a r="1">
    <v>1081.95</v>
  </a>
  <a r="1">
    <v>1091</v>
  </a>
  <a r="1">
    <v>1102</v>
  </a>
  <a r="1">
    <v>1078</v>
  </a>
</arrayData>
</file>

<file path=xl/richData/rdrichvalue.xml><?xml version="1.0" encoding="utf-8"?>
<rvData xmlns="http://schemas.microsoft.com/office/spreadsheetml/2017/richdata" count="404">
  <rv s="0">
    <v>https://www.bing.com/financeapi/forcetrigger?t=ahgr6h&amp;q=XNSE%3aADANIPORTS&amp;form=skydnc</v>
    <v>Learn more on Bing</v>
  </rv>
  <rv s="1">
    <v>en-US</v>
    <v>ahgr6h</v>
    <v>268435456</v>
    <v>1</v>
    <v>Powered by Refinitiv</v>
    <v>0</v>
    <v>ADANI PORTS AND SPECIAL ECONOMIC ZONE LIMITED (XNSE:ADANIPORTS)</v>
    <v>2</v>
    <v>3</v>
    <v>Finance</v>
    <v>4</v>
    <v>924.65</v>
    <v>651.95000000000005</v>
    <v>1.2599</v>
    <v>15.6</v>
    <v>2.2982999999999996E-2</v>
    <v>INR</v>
    <v>Adani Ports and Special Economic Zone Limited is an India-based integrated ports and logistics company. The Company is primarily engaged in developing, operating and maintaining the ports services, ports-related infrastructure development activities and development of infrastructure at contiguous special economic zone at Mundra. It operates approximately 12 ports and terminals located in Mundra, Dahej, Tuna and Hazira in Gujarat, Dhamra in Odisha, Mormugao in Goa, Visakhapatnam and Krishnapatnam in Andhra Pradesh, Dighi in Maharashtra, Kattupalli and Ennore in Chennai. It is also developing a transhipment port at Vizhinjam, Kerala. Its port facilities are equipped with the cargo handling infrastructure capable of handling the largest vessels. Its ports are also equipped to handle diverse cargos consisting of dry cargo, liquid cargo, crude and containers. Its subsidiaries include Adani Hazira Port Limited, The Dhamra Port Company Limited and Adani Vizhinjam Port Private Limited.</v>
    <v>1184</v>
    <v>National Stock Exchange of India</v>
    <v>XNSE</v>
    <v>XNSE</v>
    <v>Adani Corporate House,, Shantigram, S G Highway,, AHMEDABAD, GUJARAT, 382421 IN</v>
    <v>696.3</v>
    <v>Transport Infrastructure</v>
    <v>Stock</v>
    <v>44748.43172453704</v>
    <v>0</v>
    <v>677.15</v>
    <v>1433773000000</v>
    <v>ADANI PORTS AND SPECIAL ECONOMIC ZONE LIMITED</v>
    <v>ADANI PORTS AND SPECIAL ECONOMIC ZONE LIMITED</v>
    <v>678</v>
    <v>30</v>
    <v>678.75</v>
    <v>694.35</v>
    <v>2112373000</v>
    <v>ADANIPORTS</v>
    <v>ADANI PORTS AND SPECIAL ECONOMIC ZONE LIMITED (XNSE:ADANIPORTS)</v>
    <v>2634045</v>
    <v>3095050</v>
    <v>1998</v>
  </rv>
  <rv s="2">
    <v>1</v>
  </rv>
  <rv s="3">
    <fb>686.45</fb>
    <v>5</v>
  </rv>
  <rv s="3">
    <fb>694.2</fb>
    <v>5</v>
  </rv>
  <rv s="3">
    <fb>676.95</fb>
    <v>5</v>
  </rv>
  <rv s="3">
    <fb>678.75</fb>
    <v>5</v>
  </rv>
  <rv s="0">
    <v>https://www.bing.com/financeapi/forcetrigger?t=ahgz6h&amp;q=XNSE%3aASIANPAINT&amp;form=skydnc</v>
    <v>Learn more on Bing</v>
  </rv>
  <rv s="1">
    <v>en-US</v>
    <v>ahgz6h</v>
    <v>268435456</v>
    <v>1</v>
    <v>Powered by Refinitiv</v>
    <v>0</v>
    <v>ASIAN PAINTS LIMITED (XNSE:ASIANPAINT)</v>
    <v>2</v>
    <v>3</v>
    <v>Finance</v>
    <v>4</v>
    <v>3590</v>
    <v>2560</v>
    <v>0.55530000000000002</v>
    <v>94.8</v>
    <v>3.4265999999999998E-2</v>
    <v>INR</v>
    <v>Asian Paints Limited is engaged in the business of manufacturing, selling and distribution of paints, coatings, products related to home decor, bath fittings and providing related services. The Company’s segments include Paints and Home Improvement. Paints segment is engaged in manufacturing and trading of paints and related services. Home Improvement segment is engaged in manufacturing and trading bath fitting products and related services The Company manufactures paints, varnishes, enamels, or lacquers, and surfacing preparations, which include organic composite solvents and thinners and other related products. It also manufactures organic and inorganic chemical compounds; metal sanitary ware such as bath, sinks, washbasins and similar articles and cosmetics and toiletries. Its offers a range of services, such as interior design service, safe painting service, wood solutions, waterproofing solutions, color consultancy online and contractor finder services.</v>
    <v>7423</v>
    <v>National Stock Exchange of India</v>
    <v>XNSE</v>
    <v>XNSE</v>
    <v>Asian Paints House, 6A, Shantinagar, Santacruz (EAST), MUMBAI, MAHARASHTRA, 400055 IN</v>
    <v>2869</v>
    <v>Chemicals</v>
    <v>Stock</v>
    <v>44748.432743055557</v>
    <v>7</v>
    <v>2805.15</v>
    <v>2653717000000</v>
    <v>ASIAN PAINTS LIMITED</v>
    <v>ASIAN PAINTS LIMITED</v>
    <v>2830.55</v>
    <v>87.55</v>
    <v>2766.6</v>
    <v>2861.4</v>
    <v>959197800</v>
    <v>ASIANPAINT</v>
    <v>ASIAN PAINTS LIMITED (XNSE:ASIANPAINT)</v>
    <v>2085623</v>
    <v>1436450</v>
    <v>1945</v>
  </rv>
  <rv s="2">
    <v>8</v>
  </rv>
  <rv s="3">
    <fb>2785</fb>
    <v>5</v>
  </rv>
  <rv s="3">
    <fb>2812.3</fb>
    <v>5</v>
  </rv>
  <rv s="3">
    <fb>2760</fb>
    <v>5</v>
  </rv>
  <rv s="3">
    <fb>2766.6</fb>
    <v>5</v>
  </rv>
  <rv s="0">
    <v>https://www.bing.com/financeapi/forcetrigger?t=ahh2gh&amp;q=XNSE%3aAXISBANK&amp;form=skydnc</v>
    <v>Learn more on Bing</v>
  </rv>
  <rv s="1">
    <v>en-US</v>
    <v>ahh2gh</v>
    <v>268435456</v>
    <v>1</v>
    <v>Powered by Refinitiv</v>
    <v>0</v>
    <v>Axis Bank Limited (XNSE:AXISBANK)</v>
    <v>2</v>
    <v>3</v>
    <v>Finance</v>
    <v>4</v>
    <v>866.9</v>
    <v>618.25</v>
    <v>1.5052000000000001</v>
    <v>9.4499999999999993</v>
    <v>1.4572E-2</v>
    <v>INR</v>
    <v>Axis Bank Limited (the Bank) is an India-based company that is engaged in the banking and financial services. The Bank's segments include Treasury, Retail Banking and Corporate/Wholesale Banking. The Treasury segment includes investments in sovereign and corporate debt, equity and mutual funds, trading operations, derivative trading and foreign exchange operations and offers a central funding unit. The Retail Banking segment constitutes lending to individuals/small businesses through the branch network and other delivery channels subject to the orientation, nature of product, granularity of the exposure and the quantum thereof. The Corporate/Wholesale Banking segment includes corporate relationships not included under Retail Banking, corporate advisory services, placements and syndication, project appraisals, capital market-related services, and cash management services. It also offers para banking activities, including third-party product distribution and other banking transactions.</v>
    <v>85815</v>
    <v>National Stock Exchange of India</v>
    <v>XNSE</v>
    <v>XNSE</v>
    <v>Bombay Dyeing Mills Compound, Pandurang Budhkar Marg,, Worli, MUMBAI, MAHARASHTRA, 400025 IN</v>
    <v>659.4</v>
    <v>Banking Services</v>
    <v>Stock</v>
    <v>44748.43273148148</v>
    <v>14</v>
    <v>651</v>
    <v>1991833000000</v>
    <v>Axis Bank Limited</v>
    <v>Axis Bank Limited</v>
    <v>652</v>
    <v>14.08</v>
    <v>648.5</v>
    <v>657.95</v>
    <v>3071432000</v>
    <v>AXISBANK</v>
    <v>Axis Bank Limited (XNSE:AXISBANK)</v>
    <v>6684600</v>
    <v>8153150</v>
    <v>1993</v>
  </rv>
  <rv s="2">
    <v>15</v>
  </rv>
  <rv s="3">
    <fb>656.1</fb>
    <v>5</v>
  </rv>
  <rv s="3">
    <fb>659.9</fb>
    <v>5</v>
  </rv>
  <rv s="3">
    <fb>646</fb>
    <v>5</v>
  </rv>
  <rv s="3">
    <fb>648.5</fb>
    <v>5</v>
  </rv>
  <rv s="0">
    <v>https://www.bing.com/financeapi/forcetrigger?t=ahh31h&amp;q=XNSE%3aBAJAJ-AUTO&amp;form=skydnc</v>
    <v>Learn more on Bing</v>
  </rv>
  <rv s="1">
    <v>en-US</v>
    <v>ahh31h</v>
    <v>268435456</v>
    <v>1</v>
    <v>Powered by Refinitiv</v>
    <v>0</v>
    <v>BAJAJ AUTO LIMITED. (XNSE:BAJAJ-AUTO)</v>
    <v>2</v>
    <v>3</v>
    <v>Finance</v>
    <v>4</v>
    <v>4249.8999999999996</v>
    <v>3027.05</v>
    <v>0.9456</v>
    <v>90.3</v>
    <v>2.452E-2</v>
    <v>INR</v>
    <v>Bajaj Auto Limited is an India-based manufacturer of motorcycles, and three and four-wheeler vehicles. The Company is engaged in the business of development, manufacturing, and distribution of automobiles such as motorcycles, commercial vehicles, electric two-wheelers, and parts. The Company's business segments include Automotive, Investments and Others. Its motorcycles include Boxer, CT, Platina, Discover, Pulsar, Avenger, KTM, Dominar, Husqvarna, and Chetak. Its commercial vehicles include Passenger Carriers, Good Carriers, and Quadricycle. Its Three-Wheelers include RE, Maxima C and Maxima Z. The Company's geographic segments include India and Rest of the world. The Company's plants include Waluj plant, Chakan plant and Pantnagar plant. The Company has three overseas subsidiaries: PT Bajaj Auto Indonesia, Bajaj Auto International Holdings BV, Netherlands and Bajaj Auto (Thailand) Ltd., Thailand. The Company sells its products in India as well as in various other global markets.</v>
    <v>7693</v>
    <v>National Stock Exchange of India</v>
    <v>XNSE</v>
    <v>XNSE</v>
    <v>Bajaj Auto Ltd. Complex,, Mumbai-Pune Road, Akurdi, PUNE, MAHARASHTRA, 411035 IN</v>
    <v>3777.3</v>
    <v>Automobiles &amp; Auto Parts</v>
    <v>Stock</v>
    <v>44748.432719907411</v>
    <v>21</v>
    <v>3675.15</v>
    <v>1065666000000</v>
    <v>BAJAJ AUTO LIMITED.</v>
    <v>BAJAJ AUTO LIMITED.</v>
    <v>3682</v>
    <v>17.27</v>
    <v>3682.75</v>
    <v>3773.05</v>
    <v>289367000</v>
    <v>BAJAJ-AUTO</v>
    <v>BAJAJ AUTO LIMITED. (XNSE:BAJAJ-AUTO)</v>
    <v>333226</v>
    <v>790750</v>
    <v>2007</v>
  </rv>
  <rv s="2">
    <v>22</v>
  </rv>
  <rv s="3">
    <fb>3700</fb>
    <v>5</v>
  </rv>
  <rv s="3">
    <fb>3663</fb>
    <v>5</v>
  </rv>
  <rv s="3">
    <fb>3682.75</fb>
    <v>5</v>
  </rv>
  <rv s="0">
    <v>https://www.bing.com/financeapi/forcetrigger?t=ahh3a2&amp;q=XNSE%3aBAJAJFINSV&amp;form=skydnc</v>
    <v>Learn more on Bing</v>
  </rv>
  <rv s="1">
    <v>en-US</v>
    <v>ahh3a2</v>
    <v>268435456</v>
    <v>1</v>
    <v>Powered by Refinitiv</v>
    <v>0</v>
    <v>Bajaj Finserv Limited (XNSE:BAJAJFINSV)</v>
    <v>2</v>
    <v>3</v>
    <v>Finance</v>
    <v>4</v>
    <v>19325</v>
    <v>10727.2</v>
    <v>1.7602</v>
    <v>503.8</v>
    <v>4.3715000000000004E-2</v>
    <v>INR</v>
    <v>Bajaj Finserv Limited is a holding company for various financial services businesses. The Company is engaged in the business of promoting financial services such as finance, insurance, and wealth management, through its investments in subsidiaries and joint ventures. It is also engaged in the business of generating power through wind turbines, a renewable source of energy. Its segments include life insurance, general insurance, windmill, retail financing, and investments and others. The Company focuses on six categories: consumer lending, small and medium enterprise (SME) lending, rural lending, mortgages, loan against securities, and commercial lending. It serves various customers through its subsidiaries by providing financial products and services for asset acquisition through financing, asset protection through general insurance, family and income protection in the form of life and health insurance, and retirement and savings solutions. Its subsidiary is Bajaj Finserv Direct Ltd.</v>
    <v>105</v>
    <v>National Stock Exchange of India</v>
    <v>XNSE</v>
    <v>XNSE</v>
    <v>6th Floor, Bajaj Finserv Corporate Office, Off Pune-Ahmednagar Road, Viman Nagar, PUNE, MAHARASHTRA, 411014 IN</v>
    <v>12070</v>
    <v>Insurance</v>
    <v>Stock</v>
    <v>44748.432083333333</v>
    <v>27</v>
    <v>11530</v>
    <v>1833689000000</v>
    <v>Bajaj Finserv Limited</v>
    <v>Bajaj Finserv Limited</v>
    <v>11535</v>
    <v>40.25</v>
    <v>11524.7</v>
    <v>12028.5</v>
    <v>159109400</v>
    <v>BAJAJFINSV</v>
    <v>Bajaj Finserv Limited (XNSE:BAJAJFINSV)</v>
    <v>478294</v>
    <v>325590</v>
    <v>2007</v>
  </rv>
  <rv s="2">
    <v>28</v>
  </rv>
  <rv s="3">
    <fb>11479.75</fb>
    <v>5</v>
  </rv>
  <rv s="3">
    <fb>11748</fb>
    <v>5</v>
  </rv>
  <rv s="3">
    <fb>11409.75</fb>
    <v>5</v>
  </rv>
  <rv s="3">
    <fb>11524.7</fb>
    <v>5</v>
  </rv>
  <rv s="0">
    <v>https://www.bing.com/financeapi/forcetrigger?t=ahh3im&amp;q=XNSE%3aBAJFINANCE&amp;form=skydnc</v>
    <v>Learn more on Bing</v>
  </rv>
  <rv s="1">
    <v>en-US</v>
    <v>ahh3im</v>
    <v>268435456</v>
    <v>1</v>
    <v>Powered by Refinitiv</v>
    <v>0</v>
    <v>BAJAJ FINANCE LIMITED (XNSE:BAJFINANCE)</v>
    <v>2</v>
    <v>3</v>
    <v>Finance</v>
    <v>4</v>
    <v>8050</v>
    <v>5220</v>
    <v>1.7935000000000001</v>
    <v>255.6</v>
    <v>4.5149999999999996E-2</v>
    <v>INR</v>
    <v>Bajaj Finance Limited is an India-based non-banking financial company. The Company’s consumer lending products include consumer electronics, furniture, digital products, e-commerce purchases and daily spends financing. Its small and medium enterprises (SME) lending consist of working capital loans and term facilities to SME, and professionals. The Company’s rural lending offers all its lending and deposits products, which include consumer business-to-business (B2B) lending, personal loans, gold loans, and retail deposits in small towns and villages. Its loan against securities business offers medium-term and short-term financing against shares, bonds, mutual funds, insurance policies and deposits to customer. Its mortgages offer home loans, loans against property and developer finance. Its commercial lending is engaged in lending to auto component manufacturers and the light engineering industry, loans to financial institutions, loans to the specialty chemical and pharma industry.</v>
    <v>28546</v>
    <v>National Stock Exchange of India</v>
    <v>XNSE</v>
    <v>XNSE</v>
    <v>4th Floor, Bajaj Finserv Corporate Office,, Off Pune-Ahmednagar Road,, Viman Nagar,, PUNE, MAHARASHTRA, 411014 IN</v>
    <v>5938.85</v>
    <v>Banking Services</v>
    <v>Stock</v>
    <v>44748.43240740741</v>
    <v>34</v>
    <v>5645.9</v>
    <v>3431854000000</v>
    <v>BAJAJ FINANCE LIMITED</v>
    <v>BAJAJ FINANCE LIMITED</v>
    <v>5680</v>
    <v>48.55</v>
    <v>5661.1</v>
    <v>5916.7</v>
    <v>606216700</v>
    <v>BAJFINANCE</v>
    <v>BAJAJ FINANCE LIMITED (XNSE:BAJFINANCE)</v>
    <v>2222951</v>
    <v>1006200</v>
    <v>1987</v>
  </rv>
  <rv s="2">
    <v>35</v>
  </rv>
  <rv s="3">
    <fb>5660</fb>
    <v>5</v>
  </rv>
  <rv s="3">
    <fb>5755</fb>
    <v>5</v>
  </rv>
  <rv s="3">
    <fb>5626.45</fb>
    <v>5</v>
  </rv>
  <rv s="3">
    <fb>5661.1</fb>
    <v>5</v>
  </rv>
  <rv s="0">
    <v>https://www.bing.com/financeapi/forcetrigger?t=ahh7a2&amp;q=XNSE%3aBHARTIARTL&amp;form=skydnc</v>
    <v>Learn more on Bing</v>
  </rv>
  <rv s="1">
    <v>en-US</v>
    <v>ahh7a2</v>
    <v>268435456</v>
    <v>1</v>
    <v>Powered by Refinitiv</v>
    <v>0</v>
    <v>Bharti Airtel Limited (XNSE:BHARTIARTL)</v>
    <v>2</v>
    <v>3</v>
    <v>Finance</v>
    <v>4</v>
    <v>781.8</v>
    <v>511.5</v>
    <v>0.7349</v>
    <v>9.5</v>
    <v>1.3879999999999998E-2</v>
    <v>INR</v>
    <v>Bharti Airtel Limited is a global telecommunications company with operations in 18 countries across Asia and Africa. Its segments include Mobile Services India, Mobile Services Africa, Mobile Services South Asia, Tower Infrastructure Services, Digital TV Services, Homes Services, Airtel Business and Others. The Mobile Services India segment includes voice and data telecom services provided through wireless technology (2G / 3G / 4G) in India. The Mobile Services Africa segment includes voice and data telecom services provided through wireless technology (2G / 3G / 4G) offered to customers in Africa. The Mobile Services South Asia segment includes voice and data telecom services provided through wireless technology (2G / 3G) in Sri Lanka. The Tower Infrastructure Services segment includes setting up, operating and maintaining wireless communication towers in India. The Digital TV Services segment includes digital broadcasting services provided under the direct-to-home platform.</v>
    <v>18317</v>
    <v>National Stock Exchange of India</v>
    <v>XNSE</v>
    <v>XNSE</v>
    <v>Bharti Crescent 1, Nelson Mandela Road,, Vasant Kunj, Phase II, NEW DELHI, DELHI, 110070 IN</v>
    <v>694.95</v>
    <v>Telecommunications Services</v>
    <v>Stock</v>
    <v>44748.431956018518</v>
    <v>41</v>
    <v>684.2</v>
    <v>3877154000000</v>
    <v>Bharti Airtel Limited</v>
    <v>Bharti Airtel Limited</v>
    <v>684.5</v>
    <v>90.02</v>
    <v>684.45</v>
    <v>693.95</v>
    <v>5881371000</v>
    <v>BHARTIARTL</v>
    <v>Bharti Airtel Limited (XNSE:BHARTIARTL)</v>
    <v>4697003</v>
    <v>4655920</v>
    <v>1995</v>
  </rv>
  <rv s="2">
    <v>42</v>
  </rv>
  <rv s="3">
    <fb>683.3</fb>
    <v>5</v>
  </rv>
  <rv s="3">
    <fb>689.3</fb>
    <v>5</v>
  </rv>
  <rv s="3">
    <fb>680.05</fb>
    <v>5</v>
  </rv>
  <rv s="3">
    <fb>684.45</fb>
    <v>5</v>
  </rv>
  <rv s="0">
    <v>https://www.bing.com/financeapi/forcetrigger?t=ahh9h7&amp;q=XNSE%3aBPCL&amp;form=skydnc</v>
    <v>Learn more on Bing</v>
  </rv>
  <rv s="1">
    <v>en-US</v>
    <v>ahh9h7</v>
    <v>268435456</v>
    <v>1</v>
    <v>Powered by Refinitiv</v>
    <v>0</v>
    <v>BHARAT PETROLEUM CORPORATION LIMITED (XNSE:BPCL)</v>
    <v>2</v>
    <v>3</v>
    <v>Finance</v>
    <v>4</v>
    <v>470</v>
    <v>293.35000000000002</v>
    <v>1.2194</v>
    <v>8.1999999999999993</v>
    <v>2.6190000000000001E-2</v>
    <v>INR</v>
    <v>Bharat Petroleum Corporation Limited is engaged in the business of refining of crude oil and marketing of petroleum products. The Company offers variety of products, such as petrol, diesel, automotive liquefied petroleum gas (LPG) and compressed natural gas (CNG). Its business includes fuel services, such as SmartFleet, Speed 97, UFill, PetroCard, SmartDrive, and FuelKart; Bharatgas, which provides end-to-end solutions and services to domestic and commercial; MAK Lubricants, which provides automobile lubricants for bikes and scooters, auto and CNG, truck and buses, agriculture, grease, and marine boats; Aviation services, which is involved in the production of jet fuel at refineries; Refineries, which includes Mumbai Refinery, Kochi Refinery, and Bina Refinery; Gas, which includes Natural Gas, and International Trade, which includes imports, such as Gasoline, Base Oils, Bitumen and Petrochemicals and exports, which are carried on free on board (FOB)and cost and freight (CFR) basis.</v>
    <v>9251</v>
    <v>National Stock Exchange of India</v>
    <v>XNSE</v>
    <v>XNSE</v>
    <v>Bharath Bhavan, Belosd, Po.Box No.688, NAGPUR, MAHARASHTRA IN</v>
    <v>322</v>
    <v>Oil &amp; Gas</v>
    <v>Stock</v>
    <v>44748.431956018518</v>
    <v>48</v>
    <v>315.5</v>
    <v>666730800000</v>
    <v>BHARAT PETROLEUM CORPORATION LIMITED</v>
    <v>BHARAT PETROLEUM CORPORATION LIMITED</v>
    <v>316.60000000000002</v>
    <v>5.7</v>
    <v>313.10000000000002</v>
    <v>321.3</v>
    <v>2129450000</v>
    <v>BPCL</v>
    <v>BHARAT PETROLEUM CORPORATION LIMITED (XNSE:BPCL)</v>
    <v>4176654</v>
    <v>3651610</v>
    <v>1952</v>
  </rv>
  <rv s="2">
    <v>49</v>
  </rv>
  <rv s="3">
    <fb>317.8</fb>
    <v>5</v>
  </rv>
  <rv s="3">
    <fb>321.35000000000002</fb>
    <v>5</v>
  </rv>
  <rv s="3">
    <fb>312.14999999999998</fb>
    <v>5</v>
  </rv>
  <rv s="3">
    <fb>313.10000000000002</fb>
    <v>5</v>
  </rv>
  <rv s="0">
    <v>https://www.bing.com/financeapi/forcetrigger?t=ahh9sm&amp;q=XNSE%3aBRITANNIA&amp;form=skydnc</v>
    <v>Learn more on Bing</v>
  </rv>
  <rv s="1">
    <v>en-US</v>
    <v>ahh9sm</v>
    <v>268435456</v>
    <v>1</v>
    <v>Powered by Refinitiv</v>
    <v>0</v>
    <v>BRITANNIA INDUSTRIES LTD (XNSE:BRITANNIA)</v>
    <v>2</v>
    <v>3</v>
    <v>Finance</v>
    <v>4</v>
    <v>4153</v>
    <v>3050</v>
    <v>0.56820000000000004</v>
    <v>174.2</v>
    <v>4.7640000000000002E-2</v>
    <v>INR</v>
    <v>Britannia Industries Limited is primarily involved in manufacturing and sale of various food products. Its product portfolio includes biscuits, bread, cakes, rusk, and dairy products including cheese, beverages, milk, and yoghurt. Its biscuit products include Good Day, Crackers, NutriChoice, Marie Gold, Tiger, Milk Bikis, Jim Jam + Treat, Bourbon, Little Hearts, and Pure Magic. Its bread products include Whole Wheat Breads, White Sandwich Breads, Daily Breads, and Bread Assortment. Its dairy products include Cheese, Milk Based Beverages, Fresh Dairy and Everyday Goodness. Its cake products include Gobbles, Tiffin Fun, Nut &amp; Raisin, Muffills, Layerz, Rollyo, and Fudgeit. It also provides Toastea, Treat Creme Wafer, and Treat Croissant. Its geographical segments include India and Outside India. The products of the Company are exported to over 79 Countries across the world. Its subsidiaries include Britchip Foods Limited, Manna Foods Private Limited, and Snacko Bisc Private Limited.</v>
    <v>4467</v>
    <v>National Stock Exchange of India</v>
    <v>XNSE</v>
    <v>XNSE</v>
    <v>Floor No 16 and 17, Tower C,, Prestige Shantiniketan, The Business Precinct,, Whitefield Main Road, Mahadevapura Post, BANGALORE, KARNATAKA, 660048 IN</v>
    <v>3840.9</v>
    <v>Food &amp; Tobacco</v>
    <v>Stock</v>
    <v>44748.432546296295</v>
    <v>55</v>
    <v>3642.25</v>
    <v>880759000000</v>
    <v>BRITANNIA INDUSTRIES LTD</v>
    <v>BRITANNIA INDUSTRIES LTD</v>
    <v>3650.15</v>
    <v>57.76</v>
    <v>3656.6</v>
    <v>3830.8</v>
    <v>240868300</v>
    <v>BRITANNIA</v>
    <v>BRITANNIA INDUSTRIES LTD (XNSE:BRITANNIA)</v>
    <v>1043030</v>
    <v>340990</v>
    <v>1918</v>
  </rv>
  <rv s="2">
    <v>56</v>
  </rv>
  <rv s="3">
    <fb>3709</fb>
    <v>5</v>
  </rv>
  <rv s="3">
    <fb>3714</fb>
    <v>5</v>
  </rv>
  <rv s="3">
    <fb>3636</fb>
    <v>5</v>
  </rv>
  <rv s="3">
    <fb>3656.6</fb>
    <v>5</v>
  </rv>
  <rv s="0">
    <v>https://www.bing.com/financeapi/forcetrigger?t=ahhedm&amp;q=XNSE%3aCIPLA&amp;form=skydnc</v>
    <v>Learn more on Bing</v>
  </rv>
  <rv s="1">
    <v>en-US</v>
    <v>ahhedm</v>
    <v>268435456</v>
    <v>1</v>
    <v>Powered by Refinitiv</v>
    <v>0</v>
    <v>CIPLA LIMITED (XNSE:CIPLA)</v>
    <v>2</v>
    <v>3</v>
    <v>Finance</v>
    <v>4</v>
    <v>1083</v>
    <v>850</v>
    <v>0.40960000000000002</v>
    <v>8.1999999999999993</v>
    <v>8.7480000000000006E-3</v>
    <v>INR</v>
    <v>Cipla Limited is an India-based company that is primarily engaged in the business of pharmaceuticals. The Company’s segments include Pharmaceuticals and New ventures. The Pharmaceuticals segment is engaged in developing, manufacturing, selling and distributing generic or branded generic medicines, as well as Active Pharmaceutical Ingredients (API). The New ventures segment includes the operations of the Company, a consumer healthcare, Biosimilars and specialty business. Its product portfolio spans complex generics, as well as drugs in the respiratory, anti-retroviral, urology, cardiology, anti-infective and central nervous system (CNS). The Company's geographical segments include India, the United States, South Africa and Rest of the World. The Company has its network of manufacturing, trading and other incidental operations in India and International markets. The Company has approximately 46 manufacturing sites.</v>
    <v>21565</v>
    <v>National Stock Exchange of India</v>
    <v>XNSE</v>
    <v>XNSE</v>
    <v>Cipla House, Peninsula Business Park, Ganpatrao Kadam Marg, Lower Parel,, MUMBAI, MAHARASHTRA, 400013 IN</v>
    <v>950</v>
    <v>Pharmaceuticals</v>
    <v>Stock</v>
    <v>44748.432025462964</v>
    <v>62</v>
    <v>933.15</v>
    <v>756394800000</v>
    <v>CIPLA LIMITED</v>
    <v>CIPLA LIMITED</v>
    <v>940</v>
    <v>30.04</v>
    <v>937.4</v>
    <v>945.6</v>
    <v>806907200</v>
    <v>CIPLA</v>
    <v>CIPLA LIMITED (XNSE:CIPLA)</v>
    <v>1390651</v>
    <v>1302460</v>
    <v>1935</v>
  </rv>
  <rv s="2">
    <v>63</v>
  </rv>
  <rv s="3">
    <fb>935</fb>
    <v>5</v>
  </rv>
  <rv s="3">
    <fb>949.65</fb>
    <v>5</v>
  </rv>
  <rv s="3">
    <fb>930.25</fb>
    <v>5</v>
  </rv>
  <rv s="3">
    <fb>937.4</fb>
    <v>5</v>
  </rv>
  <rv s="0">
    <v>https://www.bing.com/financeapi/forcetrigger?t=ahherw&amp;q=XNSE%3aCOALINDIA&amp;form=skydnc</v>
    <v>Learn more on Bing</v>
  </rv>
  <rv s="1">
    <v>en-US</v>
    <v>ahherw</v>
    <v>268435456</v>
    <v>1</v>
    <v>Powered by Refinitiv</v>
    <v>0</v>
    <v>COAL INDIA LTD (XNSE:COALINDIA)</v>
    <v>2</v>
    <v>3</v>
    <v>Finance</v>
    <v>4</v>
    <v>209</v>
    <v>132.75</v>
    <v>0.75260000000000005</v>
    <v>-0.75</v>
    <v>-4.1110000000000001E-3</v>
    <v>INR</v>
    <v>Coal lndia Limited is an India-based coal mining company. The Company is mainly engaged in mining and production of coal and also operates coal washeries. Its product offerings include Coking Coal, Semi Coking Coal, Non-Coking Coal, Washed and Beneficiated Coal, Middlings, Rejects, Coal Fines/Coke Fines, CIL Coke / LTC Coke and Tar/Heavy Oil/Light Oil/Soft Pitch. Its Coking Coal products are used in steel making and metallurgical industries. Its Semi Coking Coal products are used as blend-able coal in steel making, merchant coke manufacturing and other metallurgical industries. Its Non-Coking Coal products are used as thermal grade coal for power generation and also used for cement, fertilizer, glass, ceramic, paper, chemical and brick manufacturing, and for other heating purposes. Its Washed and Beneficiated Coal is used in manufacturing of hard coke for steel making. The Company operates through its subsidiaries in approximately 85 mining areas spread over eight states of India.</v>
    <v>259016</v>
    <v>National Stock Exchange of India</v>
    <v>XNSE</v>
    <v>XNSE</v>
    <v>Coal Bhawan, Premise No-04 MAR,, Plot No-AF-III,Action Area-1A,, Newtown,Rajarhat, KOLKATA, WEST BENGAL, 700156 IN</v>
    <v>182.85</v>
    <v>Coal</v>
    <v>Stock</v>
    <v>44748.432858796295</v>
    <v>69</v>
    <v>178</v>
    <v>1124390000000</v>
    <v>COAL INDIA LTD</v>
    <v>COAL INDIA LTD</v>
    <v>182.5</v>
    <v>6.48</v>
    <v>182.45</v>
    <v>181.7</v>
    <v>6162729000</v>
    <v>COALINDIA</v>
    <v>COAL INDIA LTD (XNSE:COALINDIA)</v>
    <v>9367377</v>
    <v>10008800</v>
    <v>1973</v>
  </rv>
  <rv s="2">
    <v>70</v>
  </rv>
  <rv s="3">
    <fb>183</fb>
    <v>5</v>
  </rv>
  <rv s="3">
    <fb>185.2</fb>
    <v>5</v>
  </rv>
  <rv s="3">
    <fb>181.75</fb>
    <v>5</v>
  </rv>
  <rv s="3">
    <fb>182.45</fb>
    <v>5</v>
  </rv>
  <rv s="0">
    <v>https://www.bing.com/financeapi/forcetrigger?t=ahhkhw&amp;q=XNSE%3aDIVISLAB&amp;form=skydnc</v>
    <v>Learn more on Bing</v>
  </rv>
  <rv s="1">
    <v>en-US</v>
    <v>ahhkhw</v>
    <v>268435456</v>
    <v>1</v>
    <v>Powered by Refinitiv</v>
    <v>0</v>
    <v>DIVI'S LABORATORIES LIMITED (XNSE:DIVISLAB)</v>
    <v>2</v>
    <v>3</v>
    <v>Finance</v>
    <v>4</v>
    <v>5425.1</v>
    <v>3365.55</v>
    <v>0.38950000000000001</v>
    <v>34.75</v>
    <v>9.6260000000000009E-3</v>
    <v>INR</v>
    <v>Divi's Laboratories Limited is an India-based company, which is engaged in manufacturing and sale of active pharmaceutical ingredients (APIs), intermediates and nutraceutical ingredients with predominance in exports. The Company’s products include Bupropion HCl, Capecitabine, Carbidopa, Diltiazem HCl, Dextromethorphan Base, Dextromethorphan HBr, Gabapentin, Iopamidol, Iohexol, Irbesartan, Lacosamide, Levetiracetam, Levodopa, Losartan, Nabumetone, Naproxen, Naproxen Sodium, Olmesartan Medoxomil, Pregabalin, Ticagrelor, Triprolidine HCl, Valacyclovir HCl, Valsartan, Venlafaxine HCl and Vigabatrin. The Company’s subsidiaries include Divi’s Laboratories USA, Inc., (Divi’s USA) and Divi’s Laboratories Europe AG (Divi’s Europe).</v>
    <v>16818</v>
    <v>National Stock Exchange of India</v>
    <v>XNSE</v>
    <v>XNSE</v>
    <v>1-72/23(P)/Divis/303,, Divi Towers, Cyber Hills, Gachibowli,, HYDERABAD, TELANGANA, 500032 IN</v>
    <v>3660.7</v>
    <v>Pharmaceuticals</v>
    <v>Stock</v>
    <v>44748.432847222219</v>
    <v>76</v>
    <v>3600</v>
    <v>958354900000</v>
    <v>DIVI'S LABORATORIES LIMITED</v>
    <v>DIVI'S LABORATORIES LIMITED</v>
    <v>3614.95</v>
    <v>32.369999999999997</v>
    <v>3610.05</v>
    <v>3644.8</v>
    <v>265468600</v>
    <v>DIVISLAB</v>
    <v>DIVI'S LABORATORIES LIMITED (XNSE:DIVISLAB)</v>
    <v>228612</v>
    <v>382200</v>
    <v>1990</v>
  </rv>
  <rv s="2">
    <v>77</v>
  </rv>
  <rv s="3">
    <fb>3670</fb>
    <v>5</v>
  </rv>
  <rv s="3">
    <fb>3678.5</fb>
    <v>5</v>
  </rv>
  <rv s="3">
    <fb>3605.25</fb>
    <v>5</v>
  </rv>
  <rv s="3">
    <fb>3610.05</fb>
    <v>5</v>
  </rv>
  <rv s="0">
    <v>https://www.bing.com/financeapi/forcetrigger?t=ahhlpr&amp;q=XNSE%3aDRREDDY&amp;form=skydnc</v>
    <v>Learn more on Bing</v>
  </rv>
  <rv s="1">
    <v>en-US</v>
    <v>ahhlpr</v>
    <v>268435456</v>
    <v>1</v>
    <v>Powered by Refinitiv</v>
    <v>0</v>
    <v>DR.REDDY'S LABORATORIES LTD (XNSE:DRREDDY)</v>
    <v>2</v>
    <v>3</v>
    <v>Finance</v>
    <v>4</v>
    <v>5614.6</v>
    <v>3654</v>
    <v>0.25940000000000002</v>
    <v>-4.2</v>
    <v>-9.5580000000000003E-4</v>
    <v>INR</v>
    <v>Dr. Reddy's Laboratories Limited is an India-based pharmaceutical company. The Company’s segments include Global Generics, which is engaged in manufacturing and marketing prescription and over-the-counter finished pharmaceutical products ready for consumption by the patient, marketed under a brand name (branded formulations) or as generic finished dosages with therapeutic equivalence to branded formulations (generics); Pharmaceutical Services and Active Ingredients (PSAI), which is engaged in manufacturing and marketing active pharmaceutical ingredients and intermediates for finished pharmaceutical products; Proprietary Products, which focuses on research and development of differentiated formulations and Others, which consists of the Company’s wholly-owned subsidiary, Aurigene Discovery Technologies Limited, which is a discovery stage biotechnology company developing novel and therapies in the fields of oncology and inflammation.</v>
    <v>22739</v>
    <v>National Stock Exchange of India</v>
    <v>XNSE</v>
    <v>XNSE</v>
    <v>8-2-337, Road No.3 Banjara Hills, HYDERABAD, TELANGANA, 500-034 IN</v>
    <v>4443.3</v>
    <v>Pharmaceuticals</v>
    <v>Stock</v>
    <v>44748.430798611109</v>
    <v>83</v>
    <v>4379.3500000000004</v>
    <v>729316600000</v>
    <v>DR.REDDY'S LABORATORIES LTD</v>
    <v>DR.REDDY'S LABORATORIES LTD</v>
    <v>4395</v>
    <v>33.4</v>
    <v>4394.2</v>
    <v>4390</v>
    <v>165972500</v>
    <v>DRREDDY</v>
    <v>DR.REDDY'S LABORATORIES LTD (XNSE:DRREDDY)</v>
    <v>335701</v>
    <v>337750</v>
    <v>1984</v>
  </rv>
  <rv s="2">
    <v>84</v>
  </rv>
  <rv s="3">
    <fb>4364.8999999999996</fb>
    <v>5</v>
  </rv>
  <rv s="3">
    <fb>4467.5</fb>
    <v>5</v>
  </rv>
  <rv s="3">
    <fb>4351.2</fb>
    <v>5</v>
  </rv>
  <rv s="3">
    <fb>4394.2</fb>
    <v>5</v>
  </rv>
  <rv s="0">
    <v>https://www.bing.com/financeapi/forcetrigger?t=ahhn1h&amp;q=XNSE%3aEICHERMOT&amp;form=skydnc</v>
    <v>Learn more on Bing</v>
  </rv>
  <rv s="1">
    <v>en-US</v>
    <v>ahhn1h</v>
    <v>268435456</v>
    <v>1</v>
    <v>Powered by Refinitiv</v>
    <v>0</v>
    <v>EICHER MOTORS LIMITED (XNSE:EICHERMOT)</v>
    <v>2</v>
    <v>3</v>
    <v>Finance</v>
    <v>4</v>
    <v>2994</v>
    <v>2159.5500000000002</v>
    <v>0.86890000000000001</v>
    <v>102.35</v>
    <v>3.6481E-2</v>
    <v>INR</v>
    <v>Eicher Motors Limited is an India-based automobile company. The Company is engaged in manufacturing of motorcycles and commercial vehicles. Its motorcycle business is led by the brand, Royal Enfield, which is a motorcycle brand. Its commercial vehicle business is led by VE Commercial Vehicles. Its joint venture with AB Volvo, VE Commercial Vehicles Limited (VECV), includes a range of Eicher branded trucks and buses, VE Powertrain, Eicher’s components and engineering design services businesses, the sales and distribution business of Volvo Trucks as well as aftermarket support to Volvo Buses in India. Royal Enfield's motorcycle products include Interceptor 650, Continental GT 650, Classic, Bullet, Thunderbird and Himalayan. Royal Enfield's portfolio also includes apparels and motorcycle accessories, including protective riding apparel, riding accessories, protective seats, bodywork, controls, wheels, luggage and engine. Royal Enfield operates in India, and other countries worldwide.</v>
    <v>5005</v>
    <v>National Stock Exchange of India</v>
    <v>XNSE</v>
    <v>XNSE</v>
    <v>#96, Sector 32, GURGAON, HARYANA, 122001 IN</v>
    <v>2920</v>
    <v>Automobiles &amp; Auto Parts</v>
    <v>Stock</v>
    <v>44748.432800925926</v>
    <v>90</v>
    <v>2807</v>
    <v>767132000000</v>
    <v>EICHER MOTORS LIMITED</v>
    <v>EICHER MOTORS LIMITED</v>
    <v>2810</v>
    <v>45.75</v>
    <v>2805.6</v>
    <v>2907.95</v>
    <v>273428900</v>
    <v>EICHERMOT</v>
    <v>EICHER MOTORS LIMITED (XNSE:EICHERMOT)</v>
    <v>1058465</v>
    <v>776810</v>
    <v>1982</v>
  </rv>
  <rv s="2">
    <v>91</v>
  </rv>
  <rv s="3">
    <fb>2815</fb>
    <v>5</v>
  </rv>
  <rv s="3">
    <fb>2843.9</fb>
    <v>5</v>
  </rv>
  <rv s="3">
    <fb>2790</fb>
    <v>5</v>
  </rv>
  <rv s="3">
    <fb>2805.6</fb>
    <v>5</v>
  </rv>
  <rv s="0">
    <v>https://www.bing.com/financeapi/forcetrigger?t=ahhyrw&amp;q=XNSE%3aGRASIM&amp;form=skydnc</v>
    <v>Learn more on Bing</v>
  </rv>
  <rv s="1">
    <v>en-US</v>
    <v>ahhyrw</v>
    <v>268435456</v>
    <v>1</v>
    <v>Powered by Refinitiv</v>
    <v>0</v>
    <v>GRASIM INDUSTRIES LTD (XNSE:GRASIM)</v>
    <v>2</v>
    <v>3</v>
    <v>Finance</v>
    <v>4</v>
    <v>1929.8</v>
    <v>1276.5999999999999</v>
    <v>0.9304</v>
    <v>19.899999999999999</v>
    <v>1.4742999999999999E-2</v>
    <v>INR</v>
    <v>Grasim Industries Limited is an India-based company that is primarily engaged in producing viscose and chemicals. The Company’s segments include Viscose, Chemicals, Cement, Financial Services and Equity Broking. The Viscose segment includes viscose staple fiber, wood pulp and viscose filament yarn. The Chemicals segment includes caustic soda, allied chemicals and epoxy. The Cement segment includes grey cement, white cement and allied products. The Financial Services segment non-bank financial services, life insurance services, asset management (AMC), housing finance, equity broking, wealth management, general insurance advisory and health insurance. It also includes textiles, insulators and solar power. Its plants are located in Madhya Pradesh, Maharashtra, Gujarat and West Bengal. The Company’s wholly owned subsidiaries include ABNL Investment Limited, Aditya Birla Renewables Limited, Aditya Birla Solar Limited and Samruddhi Swastik Trading and Investments Limited.</v>
    <v>23561</v>
    <v>National Stock Exchange of India</v>
    <v>XNSE</v>
    <v>XNSE</v>
    <v>A-2, Aditya Birla Centre, S.K. Ahire Marg,, MUMBAI, MAHARASHTRA, 400030 IN</v>
    <v>1375.2</v>
    <v>Construction Materials</v>
    <v>Stock</v>
    <v>44748.432384259257</v>
    <v>97</v>
    <v>1345.6</v>
    <v>886464000000</v>
    <v>GRASIM INDUSTRIES LTD</v>
    <v>GRASIM INDUSTRIES LTD</v>
    <v>1359.15</v>
    <v>12.6</v>
    <v>1349.75</v>
    <v>1369.65</v>
    <v>656761700</v>
    <v>GRASIM</v>
    <v>GRASIM INDUSTRIES LTD (XNSE:GRASIM)</v>
    <v>706182</v>
    <v>843490</v>
    <v>1947</v>
  </rv>
  <rv s="2">
    <v>98</v>
  </rv>
  <rv s="3">
    <fb>1355</fb>
    <v>5</v>
  </rv>
  <rv s="3">
    <fb>1377.8</fb>
    <v>5</v>
  </rv>
  <rv s="3">
    <fb>1345.4</fb>
    <v>5</v>
  </rv>
  <rv s="3">
    <fb>1349.75</fb>
    <v>5</v>
  </rv>
  <rv s="0">
    <v>https://www.bing.com/financeapi/forcetrigger?t=ahi3dm&amp;q=XNSE%3aHCLTECH&amp;form=skydnc</v>
    <v>Learn more on Bing</v>
  </rv>
  <rv s="1">
    <v>en-US</v>
    <v>ahi3dm</v>
    <v>268435456</v>
    <v>1</v>
    <v>Powered by Refinitiv</v>
    <v>0</v>
    <v>HCL TECHNOLOGIES LIMITED (XNSE:HCLTECH)</v>
    <v>2</v>
    <v>3</v>
    <v>Finance</v>
    <v>4</v>
    <v>1377.75</v>
    <v>944.05</v>
    <v>0.87970000000000004</v>
    <v>4.45</v>
    <v>4.5310000000000003E-3</v>
    <v>INR</v>
    <v>HCL Technologies Limited is an India-based technology company. The Company offers its services and products through three business segments: IT and Business Services (ITBS), Engineering and R&amp;D Services (ERS) and Products &amp; Platforms (P&amp;P). ITBS segment provides a portfolio of information technology (IT) and business services, including application, infrastructure and digital process operations and digital transformation services enabled by digital and analytics, IoTWoRKs, cloud native and cybersecurity solutions including products developed within these businesses. ERS segment provides engineering services and solutions across software, embedded, mechanical, very large-scale integration (VLSI) and platform engineering that support the end-to-end lifecycle of products, including both hardware and software across diverse industries. P&amp;P segment provides modernized software products to global clients for their technology and industry-specific requirements.</v>
    <v>187634</v>
    <v>National Stock Exchange of India</v>
    <v>XNSE</v>
    <v>XNSE</v>
    <v>Technology Hub, SEZ, Plot No. 3A, Sector 126, NOIDA, UTTAR PRADESH, 201304 IN</v>
    <v>999</v>
    <v>Software &amp; IT Services</v>
    <v>Stock</v>
    <v>44748.432546296295</v>
    <v>104</v>
    <v>980.05</v>
    <v>2665226000000</v>
    <v>HCL TECHNOLOGIES LIMITED</v>
    <v>HCL TECHNOLOGIES LIMITED</v>
    <v>982</v>
    <v>19.77</v>
    <v>982.15</v>
    <v>986.6</v>
    <v>2713665000</v>
    <v>HCLTECH</v>
    <v>HCL TECHNOLOGIES LIMITED (XNSE:HCLTECH)</v>
    <v>2997281</v>
    <v>2758080</v>
    <v>1991</v>
  </rv>
  <rv s="2">
    <v>105</v>
  </rv>
  <rv s="3">
    <fb>987.4</fb>
    <v>5</v>
  </rv>
  <rv s="3">
    <fb>1002.65</fb>
    <v>5</v>
  </rv>
  <rv s="3">
    <fb>978.45</fb>
    <v>5</v>
  </rv>
  <rv s="3">
    <fb>982.15</fb>
    <v>5</v>
  </rv>
  <rv s="0">
    <v>https://www.bing.com/financeapi/forcetrigger?t=ahi3gh&amp;q=XNSE%3aHDFC&amp;form=skydnc</v>
    <v>Learn more on Bing</v>
  </rv>
  <rv s="1">
    <v>en-US</v>
    <v>ahi3gh</v>
    <v>268435456</v>
    <v>1</v>
    <v>Powered by Refinitiv</v>
    <v>0</v>
    <v>HOUSING DEVELOPMENT FINANCE CORPORATION LIMITED (XNSE:HDFC)</v>
    <v>2</v>
    <v>3</v>
    <v>Finance</v>
    <v>4</v>
    <v>3021.1</v>
    <v>2026</v>
    <v>1.1335999999999999</v>
    <v>26.6</v>
    <v>1.2075000000000001E-2</v>
    <v>INR</v>
    <v>Housing Development Finance Corporation Limited is an India-based holding company that is primarily engaged in providing finance to individuals, corporates and developers for the purchase, construction, development and repair of houses, apartments and commercial properties. The Company's segments include loans, life insurance, general insurance and asset management. The Company offers a range of insurance products, including motor, health, travel, home and personal accident in the retail division. It has customized products, such as property, marine, aviation, cyber security and liability insurance in the corporate division and crop insurance. The Company operates approximately 387 branches and service centers.</v>
    <v>3599</v>
    <v>National Stock Exchange of India</v>
    <v>XNSE</v>
    <v>XNSE</v>
    <v>HDFC House, H T Parekh Marg, 165-166,, Backbay Reclamation, Churchgate, MUMBAI, MAHARASHTRA, 400020 IN</v>
    <v>2234</v>
    <v>Banking Services</v>
    <v>Stock</v>
    <v>44748.432337962964</v>
    <v>111</v>
    <v>2186</v>
    <v>3997096000000</v>
    <v>HOUSING DEVELOPMENT FINANCE CORPORATION LIMITED</v>
    <v>HOUSING DEVELOPMENT FINANCE CORPORATION LIMITED</v>
    <v>2186</v>
    <v>17.63</v>
    <v>2202.9</v>
    <v>2229.5</v>
    <v>1814470000</v>
    <v>HDFC</v>
    <v>HOUSING DEVELOPMENT FINANCE CORPORATION LIMITED (XNSE:HDFC)</v>
    <v>3415020</v>
    <v>2760170</v>
    <v>1977</v>
  </rv>
  <rv s="2">
    <v>112</v>
  </rv>
  <rv s="3">
    <fb>2241</fb>
    <v>5</v>
  </rv>
  <rv s="3">
    <fb>2245.5</fb>
    <v>5</v>
  </rv>
  <rv s="3">
    <fb>2191.4</fb>
    <v>5</v>
  </rv>
  <rv s="3">
    <fb>2202.9</fb>
    <v>5</v>
  </rv>
  <rv s="0">
    <v>https://www.bing.com/financeapi/forcetrigger?t=ahi3jc&amp;q=XNSE%3aHDFCBANK&amp;form=skydnc</v>
    <v>Learn more on Bing</v>
  </rv>
  <rv s="1">
    <v>en-US</v>
    <v>ahi3jc</v>
    <v>268435456</v>
    <v>1</v>
    <v>Powered by Refinitiv</v>
    <v>0</v>
    <v>HDFC BANK LIMITED (XNSE:HDFCBANK)</v>
    <v>2</v>
    <v>3</v>
    <v>Finance</v>
    <v>4</v>
    <v>1725</v>
    <v>1271.5999999999999</v>
    <v>1.0761000000000001</v>
    <v>18.649999999999999</v>
    <v>1.3788E-2</v>
    <v>INR</v>
    <v>HDFC Bank Limited (the Bank) is an India-based private sector bank. The Bank caters to a range of banking services covering commercial and investment banking on the wholesale side and transactional/ branch banking on the retail side. The Bank's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the Bank's branch network and other channels. The Wholesale Banking segment provides loans, non-fund facilities and transaction services to large corporates, emerging corporates, public sector units, government bodies, financial institutions and medium scale enterprises. The Other Banking Operations segment includes income from Para banking activities, such as credit cards, debit cards and third-party product distribution, among others.</v>
    <v>141579</v>
    <v>National Stock Exchange of India</v>
    <v>XNSE</v>
    <v>XNSE</v>
    <v>Lower Parel (West), Mumbai India, 'Hdfc Bank House', Senapati Bapat Road, MUMBAI, MAHARASHTRA, 400013 IN</v>
    <v>1373.4</v>
    <v>Banking Services</v>
    <v>Stock</v>
    <v>44748.432881944442</v>
    <v>118</v>
    <v>1347.1</v>
    <v>7513088000000</v>
    <v>HDFC BANK LIMITED</v>
    <v>HDFC BANK LIMITED</v>
    <v>1348</v>
    <v>19.66</v>
    <v>1352.6</v>
    <v>1371.25</v>
    <v>5554553000</v>
    <v>HDFCBANK</v>
    <v>HDFC BANK LIMITED (XNSE:HDFCBANK)</v>
    <v>7524485</v>
    <v>5338530</v>
    <v>1994</v>
  </rv>
  <rv s="2">
    <v>119</v>
  </rv>
  <rv s="3">
    <fb>1364</fb>
    <v>5</v>
  </rv>
  <rv s="3">
    <fb>1379.35</fb>
    <v>5</v>
  </rv>
  <rv s="3">
    <fb>1348.3</fb>
    <v>5</v>
  </rv>
  <rv s="3">
    <fb>1352.6</fb>
    <v>5</v>
  </rv>
  <rv s="0">
    <v>https://www.bing.com/financeapi/forcetrigger?t=axd4c7&amp;q=XNSE%3aHDFCLIFE&amp;form=skydnc</v>
    <v>Learn more on Bing</v>
  </rv>
  <rv s="1">
    <v>en-US</v>
    <v>axd4c7</v>
    <v>268435456</v>
    <v>1</v>
    <v>Powered by Refinitiv</v>
    <v>0</v>
    <v>HDFC LIFE INSURANCE COMPANY LIMITED (XNSE:HDFCLIFE)</v>
    <v>2</v>
    <v>3</v>
    <v>Finance</v>
    <v>4</v>
    <v>775.65</v>
    <v>497.05</v>
    <v>0.85909999999999997</v>
    <v>-7.4</v>
    <v>-1.3101E-2</v>
    <v>INR</v>
    <v>HDFC Life Insurance Company Ltd is a life insurance company. It provides a range of individual and group insurance solutions across India. It offers a range of life insurance plans, such as term insurance plan, health insurance plans, child education plans, unit linked insurance plans (ULIPs), and savings and investment plans. It offers long term savings, protection and retirement or pension products. It operates in three segments: participating (Par) segment products includes endowment, savings cum protection and pension plans; non-participating (Non Par) segment products includes term protection, savings cum protection, immediate and deferred annuity and health plans under Individual business and credit life, term life, fund based pension, group variable plans under Group business; and unit-linked (UL) product includes Unit Linked Life and fund-based Pension plans under Individual and Group businesses. Exide Life Insurance Company Ltd is the subsidiary of the Company.</v>
    <v>22059</v>
    <v>National Stock Exchange of India</v>
    <v>XNSE</v>
    <v>XNSE</v>
    <v>12th Floor, Lodha Excelus, Apollo Mills Compound, N.M. Joshi Road, Mahalaxmi, MUMBAI, MAHARASHTRA, 400011 IN</v>
    <v>571.9</v>
    <v>Insurance</v>
    <v>Stock</v>
    <v>44748.432627314818</v>
    <v>125</v>
    <v>555</v>
    <v>1193626000000</v>
    <v>HDFC LIFE INSURANCE COMPANY LIMITED</v>
    <v>HDFC LIFE INSURANCE COMPANY LIMITED</v>
    <v>563.25</v>
    <v>86.51</v>
    <v>564.85</v>
    <v>557.45000000000005</v>
    <v>2113173000</v>
    <v>HDFCLIFE</v>
    <v>HDFC LIFE INSURANCE COMPANY LIMITED (XNSE:HDFCLIFE)</v>
    <v>3306863</v>
    <v>2378160</v>
    <v>2000</v>
  </rv>
  <rv s="2">
    <v>126</v>
  </rv>
  <rv s="3">
    <fb>581</fb>
    <v>5</v>
  </rv>
  <rv s="3">
    <fb>581.20000000000005</fb>
    <v>5</v>
  </rv>
  <rv s="3">
    <fb>563.25</fb>
    <v>5</v>
  </rv>
  <rv s="3">
    <fb>564.85</fb>
    <v>5</v>
  </rv>
  <rv s="0">
    <v>https://www.bing.com/financeapi/forcetrigger?t=ahi4cw&amp;q=XNSE%3aHEROMOTOCO&amp;form=skydnc</v>
    <v>Learn more on Bing</v>
  </rv>
  <rv s="1">
    <v>en-US</v>
    <v>ahi4cw</v>
    <v>268435456</v>
    <v>1</v>
    <v>Powered by Refinitiv</v>
    <v>0</v>
    <v>Hero MotoCorp Limited (XNSE:HEROMOTOCO)</v>
    <v>2</v>
    <v>3</v>
    <v>Finance</v>
    <v>4</v>
    <v>2954.45</v>
    <v>2146.85</v>
    <v>0.83030000000000004</v>
    <v>94.55</v>
    <v>3.4542000000000003E-2</v>
    <v>INR</v>
    <v>Hero MotoCorp Limited is engaged development, manufacturing, marketing, sale and distribution of two-wheelers and its parts and accessories. Its product category includes motorcycles, scooters, and parts. Its motorcycle products include XTREME 200S, XTREME 160R BS6, XPULSE 200T, XPULSE 200 4V, XPULSE 200 BS6, SUPER SPLENDOR BS6, SPLENDOR ISMART BS6, SPLENDOR+ BS6, PASSION PRO BS6, NEW SUPER SPLENDOR, GLAMOUR BS6, NEW GLAMOUR and GLAMOUR XTEC. Its scooter products include PLEASURE+ XTEC, NEW MAESTRO EDGE 125 BS6, NEW MAESTRO EDGE 110 and DESTINI 125 BS6. Its accessories include bungee nets, engine guards, fender, grip covers, helmets, knee pads, merchandise, rim tapes, seat covers, side grabs, step women, and tank pads. It also provides HERO GENUINE 4T PLUS MOTORCYCLE ENGINE OIL and HERO GENUINE 4T PLUS SCOOTOER ENGINE OIL. It has eight manufacturing facilities, including six in India (Dharuhera, Chittoor, Gurugram, Haridwar, Neemrana, Gujarat) and one each in Colombia and Bangladesh.</v>
    <v>8793</v>
    <v>National Stock Exchange of India</v>
    <v>XNSE</v>
    <v>XNSE</v>
    <v>34, Community Centre, Basant Lok, Vasant Vihar, NEW DELHI, DELHI, 110057 IN</v>
    <v>2842</v>
    <v>Automobiles &amp; Auto Parts</v>
    <v>Stock</v>
    <v>44748.432534722226</v>
    <v>132</v>
    <v>2734.1</v>
    <v>546935300000</v>
    <v>Hero MotoCorp Limited</v>
    <v>Hero MotoCorp Limited</v>
    <v>2737.5</v>
    <v>23.61</v>
    <v>2737.25</v>
    <v>2831.8</v>
    <v>199811900</v>
    <v>HEROMOTOCO</v>
    <v>Hero MotoCorp Limited (XNSE:HEROMOTOCO)</v>
    <v>739692</v>
    <v>836570</v>
    <v>1984</v>
  </rv>
  <rv s="2">
    <v>133</v>
  </rv>
  <rv s="3">
    <fb>2763.3</fb>
    <v>5</v>
  </rv>
  <rv s="3">
    <fb>2770.85</fb>
    <v>5</v>
  </rv>
  <rv s="3">
    <fb>2730</fb>
    <v>5</v>
  </rv>
  <rv s="3">
    <fb>2737.25</fb>
    <v>5</v>
  </rv>
  <rv s="0">
    <v>https://www.bing.com/financeapi/forcetrigger?t=ahi59c&amp;q=XNSE%3aHINDALCO&amp;form=skydnc</v>
    <v>Learn more on Bing</v>
  </rv>
  <rv s="1">
    <v>en-US</v>
    <v>ahi59c</v>
    <v>268435456</v>
    <v>1</v>
    <v>Powered by Refinitiv</v>
    <v>0</v>
    <v>HINDALCO INDUSTRIES LIMITED (XNSE:HINDALCO)</v>
    <v>2</v>
    <v>3</v>
    <v>Finance</v>
    <v>4</v>
    <v>636</v>
    <v>308.95</v>
    <v>1.6454</v>
    <v>-4.3</v>
    <v>-1.2455000000000001E-2</v>
    <v>INR</v>
    <v>Hindalco Industries Limited is an India-based metals flagship company. The Company's Novelis segment represents Novelis Inc, a wholly owned foreign subsidiary, engaged in producing and selling aluminum sheet and light gauge products, which operates in North America, South America, Europe and Asia. Its Aluminium segment represents aluminum business of the Company, which includes Utkal Alumina International Limited (UAIL), Hindalco Almex Aluminium Limited (HAAL), Suvas Holdings Limited (SHL) and Minerals and Minerals Limited (M&amp;M). Its Copper segment represents copper business of the Company and Dahej Harbour and Infrastructure Limited, a wholly owned subsidiary of the Company that operates a captive Jetty of the Company, and in the business of manufacturing and selling of copper cathode, continuous cast copper rods, sulphuric acid, dap and complexes, gold, silver and other precious metals. Its All Other segment represents other subsidiaries of the Company.</v>
    <v>20971</v>
    <v>National Stock Exchange of India</v>
    <v>XNSE</v>
    <v>XNSE</v>
    <v>Birla Centurion, 7th floor, Pandurang Budhkar Road, Worli, MUMBAI, MAHARASHTRA, 400030 IN</v>
    <v>342.3</v>
    <v>Metals &amp; Mining</v>
    <v>Stock</v>
    <v>44748.432708333334</v>
    <v>139</v>
    <v>327.8</v>
    <v>773397200000</v>
    <v>HINDALCO INDUSTRIES LIMITED</v>
    <v>HINDALCO INDUSTRIES LIMITED</v>
    <v>339.8</v>
    <v>5.41</v>
    <v>345.25</v>
    <v>340.95</v>
    <v>2240108000</v>
    <v>HINDALCO</v>
    <v>HINDALCO INDUSTRIES LIMITED (XNSE:HINDALCO)</v>
    <v>22317314</v>
    <v>15158890</v>
    <v>1958</v>
  </rv>
  <rv s="2">
    <v>140</v>
  </rv>
  <rv s="3">
    <fb>341.75</fb>
    <v>5</v>
  </rv>
  <rv s="3">
    <fb>356.9</fb>
    <v>5</v>
  </rv>
  <rv s="3">
    <fb>345.25</fb>
    <v>5</v>
  </rv>
  <rv s="0">
    <v>https://www.bing.com/financeapi/forcetrigger?t=ahi62w&amp;q=XNSE%3aHINDUNILVR&amp;form=skydnc</v>
    <v>Learn more on Bing</v>
  </rv>
  <rv s="1">
    <v>en-US</v>
    <v>ahi62w</v>
    <v>268435456</v>
    <v>1</v>
    <v>Powered by Refinitiv</v>
    <v>0</v>
    <v>HINDUSTAN UNILEVER LIMITED (XNSE:HINDUNILVR)</v>
    <v>2</v>
    <v>3</v>
    <v>Finance</v>
    <v>4</v>
    <v>2859.3</v>
    <v>1901.55</v>
    <v>0.2069</v>
    <v>96.9</v>
    <v>4.0350000000000004E-2</v>
    <v>INR</v>
    <v>Hindustan Unilever Limited is an India-based consumer goods company. The Company's segments are Home care, which includes detergent bars, detergent powders, detergent liquids, scourers, water business and purifiers business; Beauty &amp; Personal Care, which includes products in the categories of oral care, skin care, soaps, hair care, deodorants, talcum powder, color cosmetics and salon services; Foods &amp; Refreshment, which includes staples, culinary products, tea, coffee, health food drinks, ice-cream and frozen desserts, and Others, which includes exports and infant care products. The Company's portfolio includes household brands, such as Lux, Lifebuoy, Surf excel, Rin, Wheel, Glow &amp; Lovely, Pond’s, Vaseline, Lakme, Dove, Clinic Plus, Sunsilk, Pepsodent, Closeup, Axe, Brooke Bond, Bru, Knorr, Kissan, Kwality Wall’s, Horlicks and Pureit.</v>
    <v>21000</v>
    <v>National Stock Exchange of India</v>
    <v>XNSE</v>
    <v>XNSE</v>
    <v>Unilever House,, Secretarial Dept, Building 1, Level 3 (B1L3),, B D Sawant Marg, Chakala,, MUMBAI, MAHARASHTRA, 400099 IN</v>
    <v>2509.1</v>
    <v>Personal &amp; Household Products &amp; Services</v>
    <v>Stock</v>
    <v>44748.432222222225</v>
    <v>145</v>
    <v>2400</v>
    <v>5642544000000</v>
    <v>HINDUSTAN UNILEVER LIMITED</v>
    <v>HINDUSTAN UNILEVER LIMITED</v>
    <v>2400</v>
    <v>63.58</v>
    <v>2401.5</v>
    <v>2498.4</v>
    <v>2349591000</v>
    <v>HINDUNILVR</v>
    <v>HINDUSTAN UNILEVER LIMITED (XNSE:HINDUNILVR)</v>
    <v>4770274</v>
    <v>1743390</v>
    <v>1933</v>
  </rv>
  <rv s="2">
    <v>146</v>
  </rv>
  <rv s="3">
    <fb>2384.5</fb>
    <v>5</v>
  </rv>
  <rv s="3">
    <fb>2412</fb>
    <v>5</v>
  </rv>
  <rv s="3">
    <fb>2371.6</fb>
    <v>5</v>
  </rv>
  <rv s="3">
    <fb>2401.5</fb>
    <v>5</v>
  </rv>
  <rv s="0">
    <v>https://www.bing.com/financeapi/forcetrigger?t=ahi877&amp;q=XNSE%3aICICIBANK&amp;form=skydnc</v>
    <v>Learn more on Bing</v>
  </rv>
  <rv s="1">
    <v>en-US</v>
    <v>ahi877</v>
    <v>268435456</v>
    <v>1</v>
    <v>Powered by Refinitiv</v>
    <v>0</v>
    <v>ICICI BANK LIMITED (XNSE:ICICIBANK)</v>
    <v>2</v>
    <v>3</v>
    <v>Finance</v>
    <v>4</v>
    <v>867</v>
    <v>633.79999999999995</v>
    <v>1.2975000000000001</v>
    <v>6.5</v>
    <v>9.0349999999999996E-3</v>
    <v>INR</v>
    <v>ICICI Bank Limited (the Bank) is a banking company. The Bank is engaged in providing a range of banking and financial services including commercial banking and treasury operations. The Bank's business segments include Retail Banking, Wholesale Banking, Treasury, and Other Banking. The Bank provides a range of products, which includes savings account, women’s account, senior citizen account, current accounts, credit cards, home loan, personal loan, car loan, gold loan, fixed deposit, recurring deposit, life insurance, and general insurance. It provides a range of Internet banking services, which includes pay bills, raise service request, and make transfers. It also offers a range of mobile banking services, which includes iMobile Pay, short message service (SMS) banking, Call to Pay, and immediate payment service (IMPS). Its general insurance products include health insurance, travel insurance, home insurance, two wheeler insurance, and car insurance.</v>
    <v>97488</v>
    <v>National Stock Exchange of India</v>
    <v>XNSE</v>
    <v>XNSE</v>
    <v>Bandra-Kurla Complex, Icici Bank Towers, MUMBAI, MAHARASHTRA, 400 051 IN</v>
    <v>731.9</v>
    <v>Banking Services</v>
    <v>Stock</v>
    <v>44748.432569444441</v>
    <v>152</v>
    <v>722</v>
    <v>5004750000000</v>
    <v>ICICI BANK LIMITED</v>
    <v>ICICI BANK LIMITED</v>
    <v>723</v>
    <v>19.87</v>
    <v>719.45</v>
    <v>725.95</v>
    <v>6956355000</v>
    <v>ICICIBANK</v>
    <v>ICICI BANK LIMITED (XNSE:ICICIBANK)</v>
    <v>12163434</v>
    <v>10232980</v>
    <v>1994</v>
  </rv>
  <rv s="2">
    <v>153</v>
  </rv>
  <rv s="3">
    <fb>723.05</fb>
    <v>5</v>
  </rv>
  <rv s="3">
    <fb>732.15</fb>
    <v>5</v>
  </rv>
  <rv s="3">
    <fb>718.1</fb>
    <v>5</v>
  </rv>
  <rv s="3">
    <fb>719.45</fb>
    <v>5</v>
  </rv>
  <rv s="0">
    <v>https://www.bing.com/financeapi/forcetrigger?t=ahibur&amp;q=XNSE%3aINDUSINDBK&amp;form=skydnc</v>
    <v>Learn more on Bing</v>
  </rv>
  <rv s="1">
    <v>en-US</v>
    <v>ahibur</v>
    <v>268435456</v>
    <v>1</v>
    <v>Powered by Refinitiv</v>
    <v>0</v>
    <v>INDUSIND BANK LTD. (XNSE:INDUSINDBK)</v>
    <v>2</v>
    <v>3</v>
    <v>Finance</v>
    <v>4</v>
    <v>1242</v>
    <v>763.2</v>
    <v>2.2425999999999999</v>
    <v>12.5</v>
    <v>1.5168999999999998E-2</v>
    <v>INR</v>
    <v>IndusInd Bank Limited (the Bank) is engaged in banking and para-banking services. The Bank is focused on accepting deposits, such as savings accounts, current accounts and fixed deposits, and banking solutions. The Bank is engaged in granting loans to various segments, such as industries and businesses, and retail loans; financing a range of vehicles or equipment to individuals, and priority sector lending. The Bank's segments include Treasury, Corporate / Wholesale Banking, Retail Banking and Other Banking Business. The Treasury segment includes investment portfolios, profit or loss on sale of investments, profit or loss on foreign exchange transactions, equities, income from derivatives and money market operations. The Corporate/Wholesale Banking segment includes lending to and deposits from corporate customers. The Retail Banking segment includes lending to and deposits from retail customers.</v>
    <v>29661</v>
    <v>National Stock Exchange of India</v>
    <v>XNSE</v>
    <v>XNSE</v>
    <v>8th Floor, Tower 1, One Indiabulls Centre, 841, Senapati Bapat Marg, Elphinstone Road (W), MUMBAI, MAHARASHTRA, 400013 IN</v>
    <v>840</v>
    <v>Banking Services</v>
    <v>Stock</v>
    <v>44748.432037037041</v>
    <v>159</v>
    <v>825.05</v>
    <v>638707300000</v>
    <v>INDUSIND BANK LTD.</v>
    <v>INDUSIND BANK LTD.</v>
    <v>829.8</v>
    <v>13.28</v>
    <v>824.05</v>
    <v>836.55</v>
    <v>775083200</v>
    <v>INDUSINDBK</v>
    <v>INDUSIND BANK LTD. (XNSE:INDUSINDBK)</v>
    <v>1660518</v>
    <v>3290530</v>
    <v>1994</v>
  </rv>
  <rv s="2">
    <v>160</v>
  </rv>
  <rv s="3">
    <fb>833</fb>
    <v>5</v>
  </rv>
  <rv s="3">
    <fb>839</fb>
    <v>5</v>
  </rv>
  <rv s="3">
    <fb>821.05</fb>
    <v>5</v>
  </rv>
  <rv s="3">
    <fb>824.05</fb>
    <v>5</v>
  </rv>
  <rv s="0">
    <v>https://www.bing.com/financeapi/forcetrigger?t=ahicim&amp;q=XNSE%3aINFY&amp;form=skydnc</v>
    <v>Learn more on Bing</v>
  </rv>
  <rv s="1">
    <v>en-US</v>
    <v>ahicim</v>
    <v>268435456</v>
    <v>1</v>
    <v>Powered by Refinitiv</v>
    <v>0</v>
    <v>INFOSYS LIMITED (XNSE:INFY)</v>
    <v>2</v>
    <v>3</v>
    <v>Finance</v>
    <v>4</v>
    <v>1953.9</v>
    <v>1367.15</v>
    <v>0.67120000000000002</v>
    <v>15.7</v>
    <v>1.0637000000000001E-2</v>
    <v>INR</v>
    <v>Infosys Limited is engaged in consulting, technology, outsourcing, and next-generation digital services. Its segments are enterprises in Financial Services and Insurance; enterprises in Manufacturing; enterprises in Retail, Consumer Packaged Goods and Logistics; enterprises in the Energy, Utilities, Resources and Services; enterprises in Communication, Telecom OEM and Media; enterprises in Hi-Tech; enterprises in Life Sciences and Healthcare; and all other segments. All other segments represent the operating segments of businesses in India, Japan, China, Infosys Public Services, and other enterprises in public services. Its core services include application management services, proprietary application development services, independent validation solutions, product engineering and management, infrastructure management services, traditional enterprise application implementation, and support and integration services. Its products and platforms include Finacle, Panaya, Skava, and LEAP.</v>
    <v>314015</v>
    <v>National Stock Exchange of India</v>
    <v>XNSE</v>
    <v>XNSE</v>
    <v>Bangalore Karnataka India, Electronics City Hosur Rd, BANGALORE, KARNATAKA, 560 100 IN</v>
    <v>1500</v>
    <v>Software &amp; IT Services</v>
    <v>Stock</v>
    <v>44748.432638888888</v>
    <v>166</v>
    <v>1470</v>
    <v>6189980000000</v>
    <v>INFOSYS LIMITED</v>
    <v>INFOSYS LIMITED</v>
    <v>1482.2</v>
    <v>28.1</v>
    <v>1475.95</v>
    <v>1491.65</v>
    <v>4193895000</v>
    <v>INFY</v>
    <v>INFOSYS LIMITED (XNSE:INFY)</v>
    <v>5209040</v>
    <v>5749310</v>
    <v>1981</v>
  </rv>
  <rv s="2">
    <v>167</v>
  </rv>
  <rv s="3">
    <fb>1498.8</fb>
    <v>5</v>
  </rv>
  <rv s="3">
    <fb>1509.95</fb>
    <v>5</v>
  </rv>
  <rv s="3">
    <fb>1472</fb>
    <v>5</v>
  </rv>
  <rv s="3">
    <fb>1475.95</fb>
    <v>5</v>
  </rv>
  <rv s="0">
    <v>https://www.bing.com/financeapi/forcetrigger?t=ahidf2&amp;q=XNSE%3aIOC&amp;form=skydnc</v>
    <v>Learn more on Bing</v>
  </rv>
  <rv s="1">
    <v>en-US</v>
    <v>ahidf2</v>
    <v>268435456</v>
    <v>1</v>
    <v>Powered by Refinitiv</v>
    <v>0</v>
    <v>INDIAN OIL CORPORATION LIMITED (XNSE:IOC)</v>
    <v>2</v>
    <v>3</v>
    <v>Finance</v>
    <v>4</v>
    <v>94.33</v>
    <v>67.7</v>
    <v>0.85489999999999999</v>
    <v>-1</v>
    <v>-1.3587E-2</v>
    <v>INR</v>
    <v>Indian Oil Corporation Limited is an India-based oil company. The Company's segments include Petroleum Products, Petrochemicals and Other Business Activities. Its Other Business Activities segment includes gas, oil and gas exploration activities, explosives and cryogenic business, and wind mill and solar power generation. Its business interests span the entire hydrocarbon value-chain ranging from refining, pipeline transportation and marketing, to exploration and production of crude oil and gas, petrochemicals, gas marketing, alternative energy sources and globalization of downstream operations. It has a network of fuel stations, bulk storage terminals, inland depots, aviation fuel stations, liquefied petroleum gas (LPG) bottling plants and lube blending plants. It also has set up approximately 257 electric vehicle (EV) charging stations and 29 battery swapping stations at its energy pumps across the country. It owns and operates approximately nine refineries across India.</v>
    <v>31648</v>
    <v>National Stock Exchange of India</v>
    <v>XNSE</v>
    <v>XNSE</v>
    <v>Plot no.3079/3, Sadiq Nagar,, J.B. Tito Marg., NEW DELHI, DELHI, 110049 IN</v>
    <v>74.599999999999994</v>
    <v>Oil &amp; Gas</v>
    <v>Stock</v>
    <v>44748.432812500003</v>
    <v>173</v>
    <v>72.25</v>
    <v>1039323000000</v>
    <v>INDIAN OIL CORPORATION LIMITED</v>
    <v>INDIAN OIL CORPORATION LIMITED</v>
    <v>74</v>
    <v>4.0599999999999996</v>
    <v>73.599999999999994</v>
    <v>72.599999999999994</v>
    <v>14121240000</v>
    <v>IOC</v>
    <v>INDIAN OIL CORPORATION LIMITED (XNSE:IOC)</v>
    <v>21856655</v>
    <v>18981690</v>
    <v>1959</v>
  </rv>
  <rv s="2">
    <v>174</v>
  </rv>
  <rv s="3">
    <fb>74.5</fb>
    <v>5</v>
  </rv>
  <rv s="3">
    <fb>73.400000000000006</fb>
    <v>5</v>
  </rv>
  <rv s="3">
    <fb>73.599999999999994</fb>
    <v>5</v>
  </rv>
  <rv s="0">
    <v>https://www.bing.com/financeapi/forcetrigger?t=ahie2w&amp;q=XNSE%3aITC&amp;form=skydnc</v>
    <v>Learn more on Bing</v>
  </rv>
  <rv s="1">
    <v>en-US</v>
    <v>ahie2w</v>
    <v>268435456</v>
    <v>1</v>
    <v>Powered by Refinitiv</v>
    <v>0</v>
    <v>ITC LIMITED (XNSE:ITC)</v>
    <v>2</v>
    <v>3</v>
    <v>Finance</v>
    <v>4</v>
    <v>293.3</v>
    <v>200.9</v>
    <v>0.70330000000000004</v>
    <v>2.4</v>
    <v>8.3650000000000009E-3</v>
    <v>INR</v>
    <v>ITC Limited is an India-based holding company. The Company operates through four segments: FMCG (fast moving consumer goods), Hotels, Paperboards, Paper and Packaging and Agri Business. The FMCG segment includes Cigarettes, such as cigarettes and cigars and Others, such as branded packaged foods businesses (staples and meals; snacks; dairy and beverages; biscuits and cakes; chocolates, coffee, and confectionery); education and stationery products; personal care products; safety matches and agarbattis and apparel. Its Hotels segment includes Hoteliering. Its Paperboards, Paper and Packaging segment includes Paperboards, Paper including Specialty Paper and Packaging including Flexibles. Its Agri Business segment includes Agri commodities such as soya, spices, coffee, and leaf tobacco. Its Other segment includes information technology services and branded residences. Its brand includes Aashirvaad, Bingo!, Candyman, Fiama, Vivel, Classmate, Superia, Engage, Mangaldeep, Aim and Homelites.</v>
    <v>23829</v>
    <v>National Stock Exchange of India</v>
    <v>XNSE</v>
    <v>XNSE</v>
    <v>Virginia House, 37, J. L. Nehru Road, KOLKATA, WEST BENGAL, 110001 IN</v>
    <v>290</v>
    <v>Food &amp; Tobacco</v>
    <v>Stock</v>
    <v>44748.432905092595</v>
    <v>179</v>
    <v>285.3</v>
    <v>3539756000000</v>
    <v>ITC LIMITED</v>
    <v>ITC LIMITED</v>
    <v>286.10000000000002</v>
    <v>23.18</v>
    <v>286.89999999999998</v>
    <v>289.3</v>
    <v>12337940000</v>
    <v>ITC</v>
    <v>ITC LIMITED (XNSE:ITC)</v>
    <v>18292728</v>
    <v>17102540</v>
    <v>1910</v>
  </rv>
  <rv s="2">
    <v>180</v>
  </rv>
  <rv s="3">
    <fb>293</fb>
    <v>5</v>
  </rv>
  <rv s="3">
    <fb>285.75</fb>
    <v>5</v>
  </rv>
  <rv s="3">
    <fb>286.89999999999998</fb>
    <v>5</v>
  </rv>
  <rv s="0">
    <v>https://www.bing.com/financeapi/forcetrigger?t=ahiism&amp;q=XNSE%3aJSWSTEEL&amp;form=skydnc</v>
    <v>Learn more on Bing</v>
  </rv>
  <rv s="1">
    <v>en-US</v>
    <v>ahiism</v>
    <v>268435456</v>
    <v>1</v>
    <v>Powered by Refinitiv</v>
    <v>0</v>
    <v>JSW Steel Limited (XNSE:JSWSTEEL)</v>
    <v>2</v>
    <v>3</v>
    <v>Finance</v>
    <v>4</v>
    <v>790</v>
    <v>520.04999999999995</v>
    <v>1.163</v>
    <v>1.9</v>
    <v>3.4380000000000001E-3</v>
    <v>INR</v>
    <v>JSW Steel Limited is a holding company. The Company is engaged in the business of production and distribution of iron and steel products. Its product portfolio in flat and long steel products includes hot rolled coils, sheets and plates; cold rolled coils and sheets; galvanized and galvalume products; tinplate’s; non-grain oriented electrical steel; pre-painted galvanized and galvalume products; thermo-mechanically treated (TMT) bars; wire rods; rails; grinding balls, and special steel bars. Its color coated and roofing products are available under JSW Radiance, JSW Colouron+, JSW Everglow and JSW Pragati+ brands. Its alloy-based sheets are available under JSW Vishwas and JSW Vishwas+ brands. Its tinplate product is available under JSW Platina brand. Its TMT bars is available under JSW Neosteel brand. It operates over three iron and steel manufacturing plants across Vijayanagar (Karnataka), Dolvi (Maharashtra) and Salem (Tamil Nadu).</v>
    <v>12398</v>
    <v>National Stock Exchange of India</v>
    <v>XNSE</v>
    <v>XNSE</v>
    <v>Jindal Mansion,, 5 A, G. Deshmukh Marg,, MUMBAI, MAHARASHTRA, 400026 IN</v>
    <v>557.29999999999995</v>
    <v>Metals &amp; Mining</v>
    <v>Stock</v>
    <v>44748.432858796295</v>
    <v>185</v>
    <v>541</v>
    <v>1328959000000</v>
    <v>JSW Steel Limited</v>
    <v>JSW Steel Limited</v>
    <v>548</v>
    <v>6.43</v>
    <v>552.65</v>
    <v>554.54999999999995</v>
    <v>2409716000</v>
    <v>JSWSTEEL</v>
    <v>JSW Steel Limited (XNSE:JSWSTEEL)</v>
    <v>3281658</v>
    <v>5119380</v>
    <v>1994</v>
  </rv>
  <rv s="2">
    <v>186</v>
  </rv>
  <rv s="3">
    <fb>555.5</fb>
    <v>5</v>
  </rv>
  <rv s="3">
    <fb>564</fb>
    <v>5</v>
  </rv>
  <rv s="3">
    <fb>550.6</fb>
    <v>5</v>
  </rv>
  <rv s="3">
    <fb>552.65</fb>
    <v>5</v>
  </rv>
  <rv s="0">
    <v>https://www.bing.com/financeapi/forcetrigger?t=ahinjc&amp;q=XNSE%3aKOTAKBANK&amp;form=skydnc</v>
    <v>Learn more on Bing</v>
  </rv>
  <rv s="1">
    <v>en-US</v>
    <v>ahinjc</v>
    <v>268435456</v>
    <v>1</v>
    <v>Powered by Refinitiv</v>
    <v>0</v>
    <v>KOTAK MAHINDRA BANK LIMITED (XNSE:KOTAKBANK)</v>
    <v>2</v>
    <v>3</v>
    <v>Finance</v>
    <v>4</v>
    <v>2253</v>
    <v>1626</v>
    <v>0.94730000000000003</v>
    <v>41.45</v>
    <v>2.4923999999999998E-2</v>
    <v>INR</v>
    <v>Kotak Mahindra Bank Limited (the Bank) is an India-based bank. The Bank provides a range of banking services to its customers encompassing retail banking, treasury and corporate banking in India and also has a representative office in Dubai. Its segments include Corporate / Wholesale Banking, Retail Banking, Treasury, BMU and Corporate Centre, and Other Banking business. The Corporate / Wholesale Banking segment includes wholesale borrowings and lending's and other related services to the corporate sector, which are not included under retail banking. The Retail Banking segment includes lending, branch banking and credit cards. The Treasury, BMU and Corporate Centre segment includes money market, forex market, derivatives, investments and primary dealership of government securities and balance sheet management unit (BMU) for asset liability management and corporate center, which primarily consists of support functions. The Other Banking business segment includes other businesses.</v>
    <v>73000</v>
    <v>National Stock Exchange of India</v>
    <v>XNSE</v>
    <v>XNSE</v>
    <v>C-27 G Block, 27 BKC, Bandra Kurla Complex, Bandra(EAST), MUMBAI, MAHARASHTRA, 400051 IN</v>
    <v>1712.4</v>
    <v>Banking Services</v>
    <v>Stock</v>
    <v>44748.432870370372</v>
    <v>192</v>
    <v>1671</v>
    <v>3306887000000</v>
    <v>KOTAK MAHINDRA BANK LIMITED</v>
    <v>KOTAK MAHINDRA BANK LIMITED</v>
    <v>1682</v>
    <v>27.31</v>
    <v>1663.05</v>
    <v>1704.5</v>
    <v>2985434000</v>
    <v>KOTAKBANK</v>
    <v>KOTAK MAHINDRA BANK LIMITED (XNSE:KOTAKBANK)</v>
    <v>5572943</v>
    <v>2439580</v>
    <v>1985</v>
  </rv>
  <rv s="2">
    <v>193</v>
  </rv>
  <rv s="3">
    <fb>1675</fb>
    <v>5</v>
  </rv>
  <rv s="3">
    <fb>1694.8</fb>
    <v>5</v>
  </rv>
  <rv s="3">
    <fb>1656.95</fb>
    <v>5</v>
  </rv>
  <rv s="3">
    <fb>1663.05</fb>
    <v>5</v>
  </rv>
  <rv s="0">
    <v>https://www.bing.com/financeapi/forcetrigger?t=ahirxm&amp;q=XNSE%3aLT&amp;form=skydnc</v>
    <v>Learn more on Bing</v>
  </rv>
  <rv s="1">
    <v>en-US</v>
    <v>ahirxm</v>
    <v>268435456</v>
    <v>1</v>
    <v>Powered by Refinitiv</v>
    <v>0</v>
    <v>LARSEN AND TOUBRO LIMITED (XNSE:LT)</v>
    <v>2</v>
    <v>3</v>
    <v>Finance</v>
    <v>4</v>
    <v>2078.5500000000002</v>
    <v>1456.35</v>
    <v>1.1309</v>
    <v>-8.75</v>
    <v>-5.5910000000000005E-3</v>
    <v>INR</v>
    <v>Larsen and Toubro Limited is an India-based company that is engaged in technology, engineering, construction, manufacturing and financial services conglomerate with global operations. The Company’s segments include Infrastructure, Power, Heavy Engineering and Defense Engineering. The Infrastructure segment is engaged in engineering and construction of buildings and factories, transportation infrastructure and heavy civil infrastructure. The Power segment offers solutions for coal-based and gas-based thermal power plants. The Heavy Engineering segment manufactures and supplies custom-designed, engineered critical equipment and systems. The Defense Engineering segment is engaged in designing, development, serial production and supporting of equipment, systems and platforms for defense and aerospace sectors. It also includes communication projects, hydrocarbon, marketing and servicing of construction and mining machinery and parts, and manufacture and sale of rubber processing machinery.</v>
    <v>40253</v>
    <v>National Stock Exchange of India</v>
    <v>XNSE</v>
    <v>XNSE</v>
    <v>L&amp;T House, Ballard Estate, P. O. Box: 278,, MUMBAI, MAHARASHTRA, 400001 IN</v>
    <v>1590.5</v>
    <v>Construction &amp; Engineering</v>
    <v>Stock</v>
    <v>44748.432685185187</v>
    <v>199</v>
    <v>1551.8</v>
    <v>2198780000000</v>
    <v>LARSEN AND TOUBRO LIMITED</v>
    <v>LARSEN AND TOUBRO LIMITED</v>
    <v>1565.55</v>
    <v>25.36</v>
    <v>1564.9</v>
    <v>1556.15</v>
    <v>1405061000</v>
    <v>LT</v>
    <v>LARSEN AND TOUBRO LIMITED (XNSE:LT)</v>
    <v>2422594</v>
    <v>1874110</v>
    <v>1946</v>
  </rv>
  <rv s="2">
    <v>200</v>
  </rv>
  <rv s="3">
    <fb>1584</fb>
    <v>5</v>
  </rv>
  <rv s="3">
    <fb>1597.25</fb>
    <v>5</v>
  </rv>
  <rv s="3">
    <fb>1561.6</fb>
    <v>5</v>
  </rv>
  <rv s="3">
    <fb>1564.9</fb>
    <v>5</v>
  </rv>
  <rv s="0">
    <v>https://www.bing.com/financeapi/forcetrigger?t=ahizgh&amp;q=XNSE%3aM%26M&amp;form=skydnc</v>
    <v>Learn more on Bing</v>
  </rv>
  <rv s="1">
    <v>en-US</v>
    <v>ahizgh</v>
    <v>268435456</v>
    <v>1</v>
    <v>Powered by Refinitiv</v>
    <v>0</v>
    <v>MAHINDRA AND MAHINDRA LIMITED (XNSE:M&amp;M)</v>
    <v>2</v>
    <v>3</v>
    <v>Finance</v>
    <v>4</v>
    <v>1121.45</v>
    <v>671.15</v>
    <v>1.3631</v>
    <v>22.6</v>
    <v>2.0888E-2</v>
    <v>INR</v>
    <v>Mahindra and Mahindra Limited is an India-based company that is primarily engaged in the mobility products and farm solutions. The Company’s segments include Automotive and Farm Equipment. The Automotive segment comprises the sale of automobiles, spares, mobility solutions, construction equipment and related services. The Farm Equipment segment comprises the sale of tractors, implements, spares and related services It also comprises of Powerol and spares business unit. The Company offers a range of products and solutions, including sport utility vehicles (SUVs), pickups, commercial vehicles and tractors to electric vehicles, two-wheelers, and construction equipment. Its industries include aerospace, aftermarket, agribusiness, automotive, boats, clean energy, consulting, construction equipment, defense, farm equipment, hospitality, information technology, insurance broking, logistics, power backup, retail, steel, real estate and infrastructure, and vehicle and equipment finance.</v>
    <v>19941</v>
    <v>National Stock Exchange of India</v>
    <v>XNSE</v>
    <v>XNSE</v>
    <v>Mahindra Towers,, Dr. G. M. Bhosale Marg,, P. K. Kurne Chowk, Worli,, MUMBAI, MAHARASHTRA, 400018 IN</v>
    <v>1112</v>
    <v>Automobiles &amp; Auto Parts</v>
    <v>Stock</v>
    <v>44748.432685185187</v>
    <v>206</v>
    <v>1080.5999999999999</v>
    <v>1293280000000</v>
    <v>MAHINDRA AND MAHINDRA LIMITED</v>
    <v>MAHINDRA AND MAHINDRA LIMITED</v>
    <v>1082.7</v>
    <v>18.28</v>
    <v>1081.95</v>
    <v>1104.55</v>
    <v>1195323000</v>
    <v>M&amp;M</v>
    <v>MAHINDRA AND MAHINDRA LIMITED (XNSE:M&amp;M)</v>
    <v>4957223</v>
    <v>5564710</v>
    <v>1945</v>
  </rv>
  <rv s="2">
    <v>207</v>
  </rv>
  <rv s="3">
    <fb>1091</fb>
    <v>5</v>
  </rv>
  <rv s="3">
    <fb>1102</fb>
    <v>5</v>
  </rv>
  <rv s="3">
    <fb>1078</fb>
    <v>5</v>
  </rv>
  <rv s="3">
    <fb>1081.95</fb>
    <v>5</v>
  </rv>
  <rv s="0">
    <v>https://www.bing.com/financeapi/forcetrigger?t=ahiwa2&amp;q=XNSE%3aMARUTI&amp;form=skydnc</v>
    <v>Learn more on Bing</v>
  </rv>
  <rv s="1">
    <v>en-US</v>
    <v>ahiwa2</v>
    <v>268435456</v>
    <v>1</v>
    <v>Powered by Refinitiv</v>
    <v>0</v>
    <v>MARUTI SUZUKI INDIA LIMITED (XNSE:MARUTI)</v>
    <v>2</v>
    <v>3</v>
    <v>Finance</v>
    <v>4</v>
    <v>9050</v>
    <v>6536.55</v>
    <v>1.0315000000000001</v>
    <v>281.35000000000002</v>
    <v>3.3700000000000001E-2</v>
    <v>INR</v>
    <v>Maruti Suzuki India Limited is engaged in the manufacturing, purchasing and sale of motor vehicles, components and spare parts. The Company’s other activities comprises facilitation of pre-owned car sales, fleet management and car financing. The Company offers its products through three channels, namely Nexa, Arena and Commercial. Its portfolio of Nexa products include Baleno, XL6, Ignis, S-Cross and Ciaz. Its portfolio of Arena products includes Vitara Brezza, Ertiga, Wagon-R, Dzire, Alto, Celerio, CelerioX, S-Presso, Eeco and Swift. Its portfolio of Commercial products includes Super Carry and Eeco Cargo. Its service offerings include Maruti Suzuki Genuine Parts, Maruti Suzuki Genuine Accessories, Maruti Suzuki Finance, Maruti Insurance, Maruti Suzuki Rewards, Maruti Suzuki Subscribe and Maruti Suzuki Driving School. The Company’s plant is located in Palam Gurgaon Road, Gurgaon, Haryana, and at Manesar Industrial Town, Gurgaon, Haryana.</v>
    <v>16025</v>
    <v>National Stock Exchange of India</v>
    <v>XNSE</v>
    <v>XNSE</v>
    <v>1, Nelson Mandela Road,, Vasant Kunj,, NEW DELHI, DELHI, 110070 IN</v>
    <v>8652.4500000000007</v>
    <v>Automobiles &amp; Auto Parts</v>
    <v>Stock</v>
    <v>44748.432326388887</v>
    <v>213</v>
    <v>8370</v>
    <v>2521976000000</v>
    <v>MARUTI SUZUKI INDIA LIMITED</v>
    <v>MARUTI SUZUKI INDIA LIMITED</v>
    <v>8377</v>
    <v>65</v>
    <v>8348.7000000000007</v>
    <v>8630.0499999999993</v>
    <v>302080000</v>
    <v>MARUTI</v>
    <v>MARUTI SUZUKI INDIA LIMITED (XNSE:MARUTI)</v>
    <v>976098</v>
    <v>913900</v>
    <v>1981</v>
  </rv>
  <rv s="2">
    <v>214</v>
  </rv>
  <rv s="3">
    <fb>8498.5</fb>
    <v>5</v>
  </rv>
  <rv s="3">
    <fb>8508.5499999999993</fb>
    <v>5</v>
  </rv>
  <rv s="3">
    <fb>8335</fb>
    <v>5</v>
  </rv>
  <rv s="3">
    <fb>8348.7000000000007</fb>
    <v>5</v>
  </rv>
  <rv s="0">
    <v>https://www.bing.com/financeapi/forcetrigger?t=ahj63m&amp;q=XNSE%3aNESTLEIND&amp;form=skydnc</v>
    <v>Learn more on Bing</v>
  </rv>
  <rv s="1">
    <v>en-US</v>
    <v>ahj63m</v>
    <v>268435456</v>
    <v>1</v>
    <v>Powered by Refinitiv</v>
    <v>0</v>
    <v>NESTLE INDIA LIMITED (XNSE:NESTLEIND)</v>
    <v>2</v>
    <v>3</v>
    <v>Finance</v>
    <v>4</v>
    <v>20609.150000000001</v>
    <v>16000</v>
    <v>0.2626</v>
    <v>403.65</v>
    <v>2.2444000000000002E-2</v>
    <v>INR</v>
    <v>Nestle India Limited is an India-based company, which is primarily involved in food business. The Company’s product groups include Milk Products and Nutrition, Prepared Dishes and Cooking Aids, Powdered and Liquid Beverages, and Confectionery. Its Milk Products and Nutrition product group includes dairy whitener, condensed milk, ultra-heat treatment milk, yogurt, maternal and infant formula, baby foods, and health care nutrition. Its Prepared dishes and cooking aids product group includes noodles, sauces, seasonings, pasta and cereals. Its Powdered and Liquid Beverages product group includes instant coffee, instant tea, ready to drink beverages. Its Confectionery product group includes bar countlines, tablets and sugar confectionery. The Company manufactures products under brand names, such as NESCAFE, MAGGI, MILKYBAR, KIT KAT, BAR-ONE, MILKMAID and NESTEA. It also offers products of daily consumption and use, such as NESTLEEMilk, NESTLE SLIM Milk, NESTLE Dahi and NESTLE Jeera Raita.</v>
    <v>7910</v>
    <v>National Stock Exchange of India</v>
    <v>XNSE</v>
    <v>XNSE</v>
    <v>Nestle House, Jacaranda Marg M Block, DLF City Phase II, National Highway 8, GURGAON, HARYANA, 122002 IN</v>
    <v>18428.400000000001</v>
    <v>Food &amp; Tobacco</v>
    <v>Stock</v>
    <v>44748.432766203703</v>
    <v>220</v>
    <v>17801.25</v>
    <v>1734037000000</v>
    <v>NESTLE INDIA LIMITED</v>
    <v>NESTLE INDIA LIMITED</v>
    <v>17985</v>
    <v>81.13</v>
    <v>17985</v>
    <v>18388.650000000001</v>
    <v>96415720</v>
    <v>NESTLEIND</v>
    <v>NESTLE INDIA LIMITED (XNSE:NESTLEIND)</v>
    <v>78391</v>
    <v>57320</v>
    <v>1959</v>
  </rv>
  <rv s="2">
    <v>221</v>
  </rv>
  <rv s="3">
    <fb>17994.55</fb>
    <v>5</v>
  </rv>
  <rv s="3">
    <fb>18143.150000000001</fb>
    <v>5</v>
  </rv>
  <rv s="3">
    <fb>17900</fb>
    <v>5</v>
  </rv>
  <rv s="3">
    <fb>17985</fb>
    <v>5</v>
  </rv>
  <rv s="0">
    <v>https://www.bing.com/financeapi/forcetrigger?t=ahkqww&amp;q=NIFTY+50&amp;form=skydnc</v>
    <v>Learn more on Bing</v>
  </rv>
  <rv s="4">
    <v>en-US</v>
    <v>ahkqww</v>
    <v>268435456</v>
    <v>1</v>
    <v>Powered by Refinitiv</v>
    <v>6</v>
    <v>NIFTY 50</v>
    <v>7</v>
    <v>8</v>
    <v>Finance</v>
    <v>9</v>
    <v>18604.45</v>
    <v>15183.4</v>
    <v>178.95</v>
    <v>1.1318E-2</v>
    <v>IN</v>
    <v>16011.35</v>
    <v>Index</v>
    <v>227</v>
    <v>15800.9</v>
    <v>NIFTY 50</v>
    <v>15818.2</v>
    <v>15810.85</v>
    <v>15989.8</v>
    <v>NIFTY</v>
    <v>NIFTY 50</v>
  </rv>
  <rv s="2">
    <v>228</v>
  </rv>
  <rv s="3">
    <fb>15909.15</fb>
    <v>5</v>
  </rv>
  <rv s="3">
    <fb>16025.75</fb>
    <v>5</v>
  </rv>
  <rv s="3">
    <fb>15785.45</fb>
    <v>5</v>
  </rv>
  <rv s="3">
    <fb>15810.85</fb>
    <v>5</v>
  </rv>
  <rv s="0">
    <v>https://www.bing.com/financeapi/forcetrigger?t=ahj8rw&amp;q=XNSE%3aNTPC&amp;form=skydnc</v>
    <v>Learn more on Bing</v>
  </rv>
  <rv s="1">
    <v>en-US</v>
    <v>ahj8rw</v>
    <v>268435456</v>
    <v>1</v>
    <v>Powered by Refinitiv</v>
    <v>0</v>
    <v>NTPC LIMITED (XNSE:NTPC)</v>
    <v>2</v>
    <v>3</v>
    <v>Finance</v>
    <v>4</v>
    <v>166.35</v>
    <v>111.95</v>
    <v>0.69910000000000005</v>
    <v>-1.9</v>
    <v>-1.349E-2</v>
    <v>INR</v>
    <v>NTPC Limited is an India-based company, which is engaged in the generation and sale of electricity. The principal business activity of the Company is electric power generation by a coal-based thermal power plant. The Company's business segments include Generation and Others. The Company's Other business includes providing consultancy, project management and supervision, re-gasification, oil and gas exploration and coal mining. The Company's subsidiaries include NTPC Electric Supply Company Ltd., NTPC Vidyut Vyapar Nigam Ltd., Kanti Bijlee Utpadan Nigam Ltd., Nabinagar Power Generating Company Ltd., Bhartiya Rail Bijlee Company Ltd., Patratu Vidyut Utpadan Nigam Ltd., North Eastern Electric Power Corporation Ltd., THDC India Limited, NTPC Mining Ltd., NTPC EDMC Waste Solutions Private Ltd., NTPC Renewable Energy Ltd. and Ratnagiri Gas and Power Private Ltd.</v>
    <v>18509</v>
    <v>National Stock Exchange of India</v>
    <v>XNSE</v>
    <v>XNSE</v>
    <v>NTPC Bhawan, SCOPE Complex, Institutional Area, Lodhi Road, NEW DELHI, DELHI, 110003 IN</v>
    <v>142</v>
    <v>Electrical Utilities &amp; IPPs</v>
    <v>Stock</v>
    <v>44748.432581018518</v>
    <v>234</v>
    <v>136.1</v>
    <v>1365775000000</v>
    <v>NTPC LIMITED</v>
    <v>NTPC LIMITED</v>
    <v>141.5</v>
    <v>8.19</v>
    <v>140.85</v>
    <v>138.94999999999999</v>
    <v>9696666000</v>
    <v>NTPC</v>
    <v>NTPC LIMITED (XNSE:NTPC)</v>
    <v>15929968</v>
    <v>21987330</v>
    <v>1975</v>
  </rv>
  <rv s="2">
    <v>235</v>
  </rv>
  <rv s="3">
    <fb>141.4</fb>
    <v>5</v>
  </rv>
  <rv s="3">
    <fb>144.25</fb>
    <v>5</v>
  </rv>
  <rv s="3">
    <fb>140.19999999999999</fb>
    <v>5</v>
  </rv>
  <rv s="3">
    <fb>140.85</fb>
    <v>5</v>
  </rv>
  <rv s="0">
    <v>https://www.bing.com/financeapi/forcetrigger?t=ahj9zr&amp;q=XNSE%3aONGC&amp;form=skydnc</v>
    <v>Learn more on Bing</v>
  </rv>
  <rv s="1">
    <v>en-US</v>
    <v>ahj9zr</v>
    <v>268435456</v>
    <v>1</v>
    <v>Powered by Refinitiv</v>
    <v>0</v>
    <v>OIL AND NATURAL GAS CORPORATION LIMITED (XNSE:ONGC)</v>
    <v>2</v>
    <v>3</v>
    <v>Finance</v>
    <v>4</v>
    <v>194.95</v>
    <v>108.5</v>
    <v>1.1900999999999999</v>
    <v>-6.45</v>
    <v>-5.0627999999999999E-2</v>
    <v>INR</v>
    <v>Oil and Natural Gas Corporation Limited is an India-based company, which is engaged in exploration, development and production of crude oil, natural gas and value-added products. Its segments include Exploration and Production; and Refining and Marketing. The Company's geographical segments include operations in India, which includes Onshore and Offshore, and Outside India. It is also involved in acquisition of oil and gas acreages outside India for exploration, development, and production, downstream (Refining and marketing of petroleum products), petrochemicals, power generation, liquefied natural gas (LNG) supply, pipeline transportation, special economic zone (SEZ) development and helicopter services. It is involved in offshore extraction of crude petroleum, offshore extraction of natural gas and services incidental to offshore oil extraction. Its subsidiaries include Mangalore Refinery and Petrochemicals Limited, ONGC Videsh Limited and Petronet MHB Limited.</v>
    <v>28479</v>
    <v>National Stock Exchange of India</v>
    <v>XNSE</v>
    <v>XNSE</v>
    <v>KDMIPE Capmus,, Kaulagarh Road, DEHARADUN, UTTARANCHAL, 248195 IN</v>
    <v>123.5</v>
    <v>Oil &amp; Gas</v>
    <v>Stock</v>
    <v>44748.432824074072</v>
    <v>241</v>
    <v>119.85</v>
    <v>1602728000000</v>
    <v>OIL AND NATURAL GAS CORPORATION LIMITED</v>
    <v>OIL AND NATURAL GAS CORPORATION LIMITED</v>
    <v>123</v>
    <v>3.52</v>
    <v>127.4</v>
    <v>120.95</v>
    <v>12580280000</v>
    <v>ONGC</v>
    <v>OIL AND NATURAL GAS CORPORATION LIMITED (XNSE:ONGC)</v>
    <v>59091004</v>
    <v>59964030</v>
    <v>1993</v>
  </rv>
  <rv s="2">
    <v>242</v>
  </rv>
  <rv s="3">
    <fb>127</fb>
    <v>5</v>
  </rv>
  <rv s="3">
    <fb>128.6</fb>
    <v>5</v>
  </rv>
  <rv s="3">
    <fb>126</fb>
    <v>5</v>
  </rv>
  <rv s="3">
    <fb>127.4</fb>
    <v>5</v>
  </rv>
  <rv s="0">
    <v>https://www.bing.com/financeapi/forcetrigger?t=ahjha2&amp;q=XNSE%3aPOWERGRID&amp;form=skydnc</v>
    <v>Learn more on Bing</v>
  </rv>
  <rv s="1">
    <v>en-US</v>
    <v>ahjha2</v>
    <v>268435456</v>
    <v>1</v>
    <v>Powered by Refinitiv</v>
    <v>0</v>
    <v>POWER GRID CORPORATION OF INDIA LIMITED (XNSE:POWERGRID)</v>
    <v>2</v>
    <v>3</v>
    <v>Finance</v>
    <v>4</v>
    <v>248.35</v>
    <v>164.72</v>
    <v>0.48459999999999998</v>
    <v>-3.7</v>
    <v>-1.7278000000000002E-2</v>
    <v>INR</v>
    <v>Power Grid Corporation of India Limited is a power transmission company engaged in planning, implementation, operation, and maintenance of Inter-State Transmission System (ISTS), telecom and consultancy services. The Company's segments include Transmission Services, Consultancy Services and Telecom Services. Transmission Services is engaged in transmission of bulk power across different states of India consisting of extra high voltage/high voltage (EHV/HV) networks. Consultancy Services provides consultancy services in the transmission, distribution, and telecom sectors, including planning design, engineering, load dispatch, optical ground wire (OPGW) on intra state transmission network, procurement management, operation and maintenance, financing, and project management. It utilizes the spare Optical fibers available in the OPGW laid on the transmission network for providing telecom services to various customers. Its Smart Grid enables real time monitoring and control of power system.</v>
    <v>8766</v>
    <v>National Stock Exchange of India</v>
    <v>XNSE</v>
    <v>XNSE</v>
    <v>Saudamini, Plot No.2, Sector 29, GURGAON, HARYANA, 122001 IN</v>
    <v>214.15</v>
    <v>Electrical Utilities &amp; IPPs</v>
    <v>Stock</v>
    <v>44748.432870370372</v>
    <v>248</v>
    <v>208.2</v>
    <v>1493793000000</v>
    <v>POWER GRID CORPORATION OF INDIA LIMITED</v>
    <v>POWER GRID CORPORATION OF INDIA LIMITED</v>
    <v>214</v>
    <v>8.8800000000000008</v>
    <v>214.15</v>
    <v>210.45</v>
    <v>6975453000</v>
    <v>POWERGRID</v>
    <v>POWER GRID CORPORATION OF INDIA LIMITED (XNSE:POWERGRID)</v>
    <v>14402626</v>
    <v>12129150</v>
    <v>1989</v>
  </rv>
  <rv s="2">
    <v>249</v>
  </rv>
  <rv s="3">
    <fb>211</fb>
    <v>5</v>
  </rv>
  <rv s="3">
    <fb>215.95</fb>
    <v>5</v>
  </rv>
  <rv s="3">
    <fb>210.95</fb>
    <v>5</v>
  </rv>
  <rv s="3">
    <fb>214.15</fb>
    <v>5</v>
  </rv>
  <rv s="0">
    <v>https://www.bing.com/financeapi/forcetrigger?t=ahjo52&amp;q=XNSE%3aRELIANCE&amp;form=skydnc</v>
    <v>Learn more on Bing</v>
  </rv>
  <rv s="1">
    <v>en-US</v>
    <v>ahjo52</v>
    <v>268435456</v>
    <v>1</v>
    <v>Powered by Refinitiv</v>
    <v>0</v>
    <v>RELIANCE INDUSTRIES LIMITED (XNSE:RELIANCE)</v>
    <v>2</v>
    <v>3</v>
    <v>Finance</v>
    <v>4</v>
    <v>2856.15</v>
    <v>2016.25</v>
    <v>1.1341000000000001</v>
    <v>-21.4</v>
    <v>-8.794999999999999E-3</v>
    <v>INR</v>
    <v>Reliance Industries Limited is an India-based company, which operates in the Oil to Chemicals (O2C), Oil and Gas, Retail, Digital Services and Financial Services segments. The O2C segment includes refining, petrochemicals, fuel retailing through Reliance BP Mobility Limited, aviation fuel and bulk wholesale marketing, and its assets comprises of refinery off-gas cracker, aromatics, gasification, multi-feed and gas crackers along with downstream manufacturing facilities, logistics and supply-chain infrastructure. The Oil and Gas segment includes exploration, development and production of crude oil and natural gas. The Retail segment includes consumer retail and a range of related services. The Digital Services segment includes provision of a range of digital services The Financial Services segment comprises of management and deployment of identified resources of the Company to various activities, including non-banking financial services and insurance broking.</v>
    <v>236334</v>
    <v>National Stock Exchange of India</v>
    <v>XNSE</v>
    <v>XNSE</v>
    <v>Maker Chambers IV, 3rd Floor, 222, Nariman Point, MUMBAI, MAHARASHTRA, 400021 IN</v>
    <v>2441.9499999999998</v>
    <v>Oil &amp; Gas</v>
    <v>Stock</v>
    <v>44748.432858796295</v>
    <v>255</v>
    <v>2388</v>
    <v>16470520000000</v>
    <v>RELIANCE INDUSTRIES LIMITED</v>
    <v>RELIANCE INDUSTRIES LIMITED</v>
    <v>2420.1</v>
    <v>26.72</v>
    <v>2433.25</v>
    <v>2411.85</v>
    <v>6769823000</v>
    <v>RELIANCE</v>
    <v>RELIANCE INDUSTRIES LIMITED (XNSE:RELIANCE)</v>
    <v>11049855</v>
    <v>11594920</v>
    <v>1973</v>
  </rv>
  <rv s="2">
    <v>256</v>
  </rv>
  <rv s="3">
    <fb>2423</fb>
    <v>5</v>
  </rv>
  <rv s="3">
    <fb>2464.9</fb>
    <v>5</v>
  </rv>
  <rv s="3">
    <fb>2417.1</fb>
    <v>5</v>
  </rv>
  <rv s="3">
    <fb>2433.25</fb>
    <v>5</v>
  </rv>
  <rv s="0">
    <v>https://www.bing.com/financeapi/forcetrigger?t=ahju3m&amp;q=XNSE%3aSBILIFE&amp;form=skydnc</v>
    <v>Learn more on Bing</v>
  </rv>
  <rv s="1">
    <v>en-US</v>
    <v>ahju3m</v>
    <v>268435456</v>
    <v>1</v>
    <v>Powered by Refinitiv</v>
    <v>0</v>
    <v>SBI LIFE INSURANCE COMPANY LIMITED (XNSE:SBILIFE)</v>
    <v>2</v>
    <v>3</v>
    <v>Finance</v>
    <v>4</v>
    <v>1293.25</v>
    <v>1002.1</v>
    <v>0.85750000000000004</v>
    <v>5.0999999999999996</v>
    <v>4.5900000000000003E-3</v>
    <v>INR</v>
    <v>SBI Life Insurance Company Limited is an India-based company, which offers life insurance. The Company offers a suite of unit-linked products and solutions. The Company offers a range of individual plans, including online plans, savings plans, protection plans, wealth creation plans, retirement plans, child plans, money back/ income plans, and combo plans. Its group plans include Corporate Solutions Plans, Group Loan Protection Plans and Group Micro Insurance Plans. Its corporate solutions include retirement solutions, such as SBI Life- Kalyan ULIP Plus, SBI Life- Pradhan Mantri Jeevan Jyoti Bima Yojana, SBI Life- CapAssure Gold, SBI Life- Sampoorn Suraksha and SBI Life-Swarna Jeevan Plus. Its Group Loan Protection Plans include SBI Life-RiNn Raksha. Its Group Micro Insurance Plans include SBI Life- Grameen Super Suraksha. Its savings plans include SBI Life- Smart Future Choices, SBI Life- New Smart Samriddhi, SBI Life-Smart Bachat and SBI Life - Smart Platina Assure.</v>
    <v>17464</v>
    <v>National Stock Exchange of India</v>
    <v>XNSE</v>
    <v>XNSE</v>
    <v>'NATRAJ', M. V. Road and Western Express Highway Junction, Andheri (East), MUMBAI, MAHARASHTRA, 400069 IN</v>
    <v>1125</v>
    <v>Insurance</v>
    <v>Stock</v>
    <v>44748.432592592595</v>
    <v>262</v>
    <v>1111</v>
    <v>1111532000000</v>
    <v>SBI LIFE INSURANCE COMPANY LIMITED</v>
    <v>SBI LIFE INSURANCE COMPANY LIMITED</v>
    <v>1114.2</v>
    <v>73.77</v>
    <v>1111</v>
    <v>1116.0999999999999</v>
    <v>1000479000</v>
    <v>SBILIFE</v>
    <v>SBI LIFE INSURANCE COMPANY LIMITED (XNSE:SBILIFE)</v>
    <v>602752</v>
    <v>889970</v>
    <v>2000</v>
  </rv>
  <rv s="2">
    <v>263</v>
  </rv>
  <rv s="3">
    <fb>1118</fb>
    <v>5</v>
  </rv>
  <rv s="3">
    <fb>1131.3499999999999</fb>
    <v>5</v>
  </rv>
  <rv s="3">
    <fb>1106.95</fb>
    <v>5</v>
  </rv>
  <rv s="3">
    <fb>1111</fb>
    <v>5</v>
  </rv>
  <rv s="0">
    <v>https://www.bing.com/financeapi/forcetrigger?t=ahju6h&amp;q=XNSE%3aSBIN&amp;form=skydnc</v>
    <v>Learn more on Bing</v>
  </rv>
  <rv s="5">
    <v>en-US</v>
    <v>ahju6h</v>
    <v>268435456</v>
    <v>1</v>
    <v>Powered by Refinitiv</v>
    <v>10</v>
    <v>State Bank of India (XNSE:SBIN)</v>
    <v>2</v>
    <v>11</v>
    <v>Finance</v>
    <v>4</v>
    <v>549</v>
    <v>401.25</v>
    <v>1.4391</v>
    <v>7.8</v>
    <v>1.652E-2</v>
    <v>INR</v>
    <v>State Bank of India is an India-based banking and financial services company. The Company’s segments include Treasury, Corporate/Wholesale Banking, Retail Banking and Insurance Business. The Treasury segment includes the entire investment portfolio and trading in foreign exchange contracts and derivative contracts. The Corporate/Wholesale Banking segment comprises the lending activities of corporate accounts group, commercial client’s group and stressed assets resolution group. The Retail Banking segment comprises retail branches, which primarily includes personal banking activities, including lending activities to corporate customers, and also includes agency business and automated teller machines (ATMs). The Insurance Business segment comprises the results of SBI Life Insurance Co. Ltd. and SBI General Insurance Co. Ltd. It is involved in providing a range of products and services to individuals, commercial enterprises, large corporates, public bodies and institutional customers.</v>
    <v>244250</v>
    <v>National Stock Exchange of India</v>
    <v>XNSE</v>
    <v>XNSE</v>
    <v>Corporate Centre, State Bank Bhavan, Madame Cama Road, Nariman Point, MUMBAI, MAHARASHTRA, 400021 IN</v>
    <v>481</v>
    <v>Banking Services</v>
    <v>Stock</v>
    <v>44748.432800925926</v>
    <v>269</v>
    <v>473.9</v>
    <v>4213756000000</v>
    <v>State Bank of India</v>
    <v>State Bank of India</v>
    <v>475.15</v>
    <v>11.91</v>
    <v>472.15</v>
    <v>479.95</v>
    <v>8924611000</v>
    <v>SBIN</v>
    <v>State Bank of India (XNSE:SBIN)</v>
    <v>12057799</v>
    <v>11802110</v>
  </rv>
  <rv s="2">
    <v>270</v>
  </rv>
  <rv s="3">
    <fb>475.15</fb>
    <v>5</v>
  </rv>
  <rv s="3">
    <fb>480</fb>
    <v>5</v>
  </rv>
  <rv s="3">
    <fb>471</fb>
    <v>5</v>
  </rv>
  <rv s="3">
    <fb>472.15</fb>
    <v>5</v>
  </rv>
  <rv s="0">
    <v>https://www.bing.com/financeapi/forcetrigger?t=ahjxfr&amp;q=XNSE%3aSHREECEM&amp;form=skydnc</v>
    <v>Learn more on Bing</v>
  </rv>
  <rv s="1">
    <v>en-US</v>
    <v>ahjxfr</v>
    <v>268435456</v>
    <v>1</v>
    <v>Powered by Refinitiv</v>
    <v>0</v>
    <v>SHREE CEMENT LIMITED (XNSE:SHREECEM)</v>
    <v>2</v>
    <v>3</v>
    <v>Finance</v>
    <v>4</v>
    <v>31469.95</v>
    <v>17865.2</v>
    <v>0.93300000000000005</v>
    <v>494.25</v>
    <v>2.5260999999999999E-2</v>
    <v>INR</v>
    <v>Shree Cement Limited is a holding company. The Company is engaged in the manufacturing and selling of cement and cement related products. The Company's manufacturing operations are spread over Northeast and South India across approximately nine states. It has a cement production capacity of approximately 43.4 million tons per annum (MTPA). The Company has operations in Rajasthan, Chhattisgarh, Karnataka, Uttarakhand, Haryana, Uttar Pradesh, Bihar, Jharkhand and Odisha. The Company's brands include Roofon Concrete Master Cement, Bangur Power Cement, Shree Jung Rodhak Cement, Bangur Cement and Rockstrong Cement. Its total power generation capacity is approximately 752 megawatts, which includes waste heat recovery power, solar power and wind power. It produces synthetic gypsum to replace use of natural gypsum in cement manufacturing. Its subsidiaries include Shree Global FZE and Raipur Handling and Infrastructure Private Limited.</v>
    <v>6259</v>
    <v>National Stock Exchange of India</v>
    <v>XNSE</v>
    <v>XNSE</v>
    <v>21 Strand Road, KOLKATA, WEST BENGAL, 700001 IN</v>
    <v>20100</v>
    <v>Construction Materials</v>
    <v>Stock</v>
    <v>44748.430254629631</v>
    <v>276</v>
    <v>19400</v>
    <v>705946900000</v>
    <v>SHREE CEMENT LIMITED</v>
    <v>SHREE CEMENT LIMITED</v>
    <v>19450</v>
    <v>30.27</v>
    <v>19565.75</v>
    <v>20060</v>
    <v>36080750</v>
    <v>SHREECEM</v>
    <v>SHREE CEMENT LIMITED (XNSE:SHREECEM)</v>
    <v>25203</v>
    <v>38700</v>
    <v>1979</v>
  </rv>
  <rv s="2">
    <v>277</v>
  </rv>
  <rv s="3">
    <fb>19388.900000000001</fb>
    <v>5</v>
  </rv>
  <rv s="3">
    <fb>19693</fb>
    <v>5</v>
  </rv>
  <rv s="3">
    <fb>19303.8</fb>
    <v>5</v>
  </rv>
  <rv s="3">
    <fb>19565.75</fb>
    <v>5</v>
  </rv>
  <rv s="0">
    <v>https://www.bing.com/financeapi/forcetrigger?t=ahk6a2&amp;q=XNSE%3aSUNPHARMA&amp;form=skydnc</v>
    <v>Learn more on Bing</v>
  </rv>
  <rv s="1">
    <v>en-US</v>
    <v>ahk6a2</v>
    <v>268435456</v>
    <v>1</v>
    <v>Powered by Refinitiv</v>
    <v>0</v>
    <v>SUN PHARMACEUTICAL INDUSTRIES LIMITED (XNSE:SUNPHARMA)</v>
    <v>2</v>
    <v>3</v>
    <v>Finance</v>
    <v>4</v>
    <v>967.05</v>
    <v>664.2</v>
    <v>0.73709999999999998</v>
    <v>1.9</v>
    <v>2.2729999999999998E-3</v>
    <v>INR</v>
    <v>Sun Pharmaceutical Industries Limited is a specialty generic pharmaceutical company. The Company is engaged in the business of manufacturing, developing and marketing a range of generic formulations. It produces a portfolio of generic and specialty medicines targeting a spectrum of chronic and acute treatments. The Company’s product portfolio includes generics, branded generics, specialty, over the counter (OTC)/consumer healthcare products, anti-retrovirals (ARVs), active pharmaceutical ingredients (APIs) and intermediates. Its OTC brands includes Faringosept , Revital, and Volini. The Company offers its products in variety of dosage forms, such as tablets, capsules, sprays, injectables, inhalers, ointments, creams and liquids. Its portfolio of specialty products, branded generics are available across 100 countries. The Company operates manufacturing sites across 6 continents.</v>
    <v>37000</v>
    <v>National Stock Exchange of India</v>
    <v>XNSE</v>
    <v>XNSE</v>
    <v>Sun House, CTS No. 201 B/1,, Western Express Highway,, Goregaon (E), MUMBAI, MAHARASHTRA, 400063 IN</v>
    <v>842.65</v>
    <v>Pharmaceuticals</v>
    <v>Stock</v>
    <v>44748.432199074072</v>
    <v>283</v>
    <v>831.25</v>
    <v>2005364000000</v>
    <v>SUN PHARMACEUTICAL INDUSTRIES LIMITED</v>
    <v>SUN PHARMACEUTICAL INDUSTRIES LIMITED</v>
    <v>840</v>
    <v>61.46</v>
    <v>835.8</v>
    <v>837.7</v>
    <v>2399335000</v>
    <v>SUNPHARMA</v>
    <v>SUN PHARMACEUTICAL INDUSTRIES LIMITED (XNSE:SUNPHARMA)</v>
    <v>2364840</v>
    <v>2356150</v>
    <v>1993</v>
  </rv>
  <rv s="2">
    <v>284</v>
  </rv>
  <rv s="3">
    <fb>829.4</fb>
    <v>5</v>
  </rv>
  <rv s="3">
    <fb>846.8</fb>
    <v>5</v>
  </rv>
  <rv s="3">
    <fb>826.65</fb>
    <v>5</v>
  </rv>
  <rv s="3">
    <fb>835.8</fb>
    <v>5</v>
  </rv>
  <rv s="0">
    <v>https://www.bing.com/financeapi/forcetrigger?t=ahk9p2&amp;q=XNSE%3aTATACONSUM&amp;form=skydnc</v>
    <v>Learn more on Bing</v>
  </rv>
  <rv s="1">
    <v>en-US</v>
    <v>ahk9p2</v>
    <v>268435456</v>
    <v>1</v>
    <v>Powered by Refinitiv</v>
    <v>0</v>
    <v>TATA CONSUMER PRODUCTS LIMITED (XNSE:TATACONSUM)</v>
    <v>2</v>
    <v>3</v>
    <v>Finance</v>
    <v>4</v>
    <v>889</v>
    <v>650.20000000000005</v>
    <v>0.77939999999999998</v>
    <v>20.9</v>
    <v>2.8666999999999998E-2</v>
    <v>INR</v>
    <v>Tata Consumer Products Limited is an India-based company that is engaged in the trading, production and distribution of consumer products. The Company operates through two segments: Branded and Non Branded. Branded segment is sub-categorized as India beverages, India foods and international beverages. India beverages is engaged in the sale of branded tea, coffee and water. India foods is engaged in the sale of food products. International beverages are engaged in the sale of branded tea, coffee and water. The Company has branded beverage business in India, Europe, United States, Canada and Australia, and food business in India. Non Branded segment is involved in plantation and extraction business for tea, coffee and other produce in India, Vietnam and the United States. The Company’s subsidiary is Tata Consumer Products UK Group Ltd.</v>
    <v>2932</v>
    <v>National Stock Exchange of India</v>
    <v>XNSE</v>
    <v>XNSE</v>
    <v>11/13, Botawala Building, 1st Floor, Office #2 -6, Horniman Circle, MUMBAI, MAHARASHTRA, 400001 IN</v>
    <v>751.85</v>
    <v>Food &amp; Tobacco</v>
    <v>Stock</v>
    <v>44748.432245370372</v>
    <v>290</v>
    <v>721.25</v>
    <v>671857300000</v>
    <v>TATA CONSUMER PRODUCTS LIMITED</v>
    <v>TATA CONSUMER PRODUCTS LIMITED</v>
    <v>721.25</v>
    <v>71.73</v>
    <v>729.05</v>
    <v>749.95</v>
    <v>921551700</v>
    <v>TATACONSUM</v>
    <v>TATA CONSUMER PRODUCTS LIMITED (XNSE:TATACONSUM)</v>
    <v>1351514</v>
    <v>1131670</v>
    <v>1962</v>
  </rv>
  <rv s="2">
    <v>291</v>
  </rv>
  <rv s="3">
    <fb>732</fb>
    <v>5</v>
  </rv>
  <rv s="3">
    <fb>739.25</fb>
    <v>5</v>
  </rv>
  <rv s="3">
    <fb>726.1</fb>
    <v>5</v>
  </rv>
  <rv s="3">
    <fb>729.05</fb>
    <v>5</v>
  </rv>
  <rv s="0">
    <v>https://www.bing.com/financeapi/forcetrigger?t=ahk9xm&amp;q=XNSE%3aTATAMOTORS&amp;form=skydnc</v>
    <v>Learn more on Bing</v>
  </rv>
  <rv s="1">
    <v>en-US</v>
    <v>ahk9xm</v>
    <v>268435456</v>
    <v>1</v>
    <v>Powered by Refinitiv</v>
    <v>0</v>
    <v>TATA MOTORS LIMITED (XNSE:TATAMOTORS)</v>
    <v>2</v>
    <v>3</v>
    <v>Finance</v>
    <v>4</v>
    <v>536.70000000000005</v>
    <v>268.45</v>
    <v>1.7213000000000001</v>
    <v>4.3499999999999996</v>
    <v>1.0558000000000001E-2</v>
    <v>INR</v>
    <v>Tata Motors Limited is a global automobile manufacturing company. The Company’s diverse portfolio includes a range of cars, sports utility vehicles, trucks, buses and defense vehicles. Its segments include automotive operations and other operations. Its automotive segment consists of four reportable sub-segments: Tata Commercial Vehicles, which include small commercial vehicles (SCV) and pickup trucks, medium and heavy commercial vehicles and intermediate light commercial vehicle and CV passenger vehicles manufactured under the Tata and Daewoo brands; Tata Passenger Vehicles, which include passenger vehicles and utility vehicles manufactured under the Tata and Fiat brands; Jaguar Land Rover, which include vehicles manufactured under the Jaguar Land Rover brand; and Vehicle Financing, which include financing of new vehicles and pre-owned vehicles. Its other operations consist of information technology (IT) services, machine tools, and factory automation solutions.</v>
    <v>73608</v>
    <v>National Stock Exchange of India</v>
    <v>XNSE</v>
    <v>XNSE</v>
    <v>4th Floor, Ahura Centre, 82 Mahakali Caves Road, MUMBAI, MAHARASHTRA, 400093 IN</v>
    <v>417.3</v>
    <v>Automobiles &amp; Auto Parts</v>
    <v>Stock</v>
    <v>44748.432592592595</v>
    <v>297</v>
    <v>410.65</v>
    <v>1469251000000</v>
    <v>TATA MOTORS LIMITED</v>
    <v>TATA MOTORS LIMITED</v>
    <v>414</v>
    <v>0</v>
    <v>412</v>
    <v>416.35</v>
    <v>3829648000</v>
    <v>TATAMOTORS</v>
    <v>TATA MOTORS LIMITED (XNSE:TATAMOTORS)</v>
    <v>12196677</v>
    <v>15322510</v>
    <v>1945</v>
  </rv>
  <rv s="2">
    <v>298</v>
  </rv>
  <rv s="3">
    <fb>415</fb>
    <v>5</v>
  </rv>
  <rv s="3">
    <fb>418.8</fb>
    <v>5</v>
  </rv>
  <rv s="3">
    <fb>410.2</fb>
    <v>5</v>
  </rv>
  <rv s="3">
    <fb>412</fb>
    <v>5</v>
  </rv>
  <rv s="0">
    <v>https://www.bing.com/financeapi/forcetrigger?t=ahkaa2&amp;q=XNSE%3aTATASTEEL&amp;form=skydnc</v>
    <v>Learn more on Bing</v>
  </rv>
  <rv s="1">
    <v>en-US</v>
    <v>ahkaa2</v>
    <v>268435456</v>
    <v>1</v>
    <v>Powered by Refinitiv</v>
    <v>0</v>
    <v>TATA STEEL LIMITED (XNSE:TATASTEEL)</v>
    <v>2</v>
    <v>3</v>
    <v>Finance</v>
    <v>4</v>
    <v>1534.5</v>
    <v>827</v>
    <v>1.3514999999999999</v>
    <v>-2</v>
    <v>-2.3250000000000002E-3</v>
    <v>INR</v>
    <v>Tata Steel Limited is an India-based steel manufacturing company. The Company is engaged in the business of steel making, including raw material and finishing operations. Its products include hot-rolled (HR), cold-rolled (CR), coated coils and sheets, coated steel coils and sheets, precision tubes, tyre bead wires, spring wires, bearings, galvanized iron (gi), wires, agricultural and garden tools, conveyance tubes. Its segments include Agriculture, Automotive, Steels, Construction, Consumer Goods, Energy and Power, Engineering, Material Handling. The Company operates under the brands Tata Agrico/ Agriculture, Construction &amp; Hand Tools, Tata Astrum, Tata Bearings, Tata Ferro Alloys and Minerals Division, Tata Steel Industrial By-products Management Division (IBMD), Tata Pipes, Tata Precision and others.</v>
    <v>72551</v>
    <v>National Stock Exchange of India</v>
    <v>XNSE</v>
    <v>XNSE</v>
    <v>Bombay House, 24, Homi Modi Street, MUMBAI, MAHARASHTRA, 400 001 IN</v>
    <v>861.1</v>
    <v>Metals &amp; Mining</v>
    <v>Stock</v>
    <v>44748.432835648149</v>
    <v>304</v>
    <v>838.05</v>
    <v>1050504000000</v>
    <v>TATA STEEL LIMITED</v>
    <v>TATA STEEL LIMITED</v>
    <v>858.45</v>
    <v>2.59</v>
    <v>860.15</v>
    <v>858.15</v>
    <v>1221530000</v>
    <v>TATASTEEL</v>
    <v>TATA STEEL LIMITED (XNSE:TATASTEEL)</v>
    <v>8143970</v>
    <v>8781230</v>
    <v>1907</v>
  </rv>
  <rv s="2">
    <v>305</v>
  </rv>
  <rv s="3">
    <fb>862</fb>
    <v>5</v>
  </rv>
  <rv s="3">
    <fb>879.2</fb>
    <v>5</v>
  </rv>
  <rv s="3">
    <fb>857.8</fb>
    <v>5</v>
  </rv>
  <rv s="3">
    <fb>860.15</fb>
    <v>5</v>
  </rv>
  <rv s="0">
    <v>https://www.bing.com/financeapi/forcetrigger?t=ahkau2&amp;q=XNSE%3aTCS&amp;form=skydnc</v>
    <v>Learn more on Bing</v>
  </rv>
  <rv s="1">
    <v>en-US</v>
    <v>ahkau2</v>
    <v>268435456</v>
    <v>1</v>
    <v>Powered by Refinitiv</v>
    <v>0</v>
    <v>TATA CONSULTANCY SERVICES LIMITED (XNSE:TCS)</v>
    <v>2</v>
    <v>3</v>
    <v>Finance</v>
    <v>4</v>
    <v>4043</v>
    <v>3023.85</v>
    <v>0.64590000000000003</v>
    <v>44.45</v>
    <v>1.3819999999999999E-2</v>
    <v>INR</v>
    <v>Tata Consultancy Services Limited (TCS) is an India-based company engaged in providing information technology (IT) services, digital and business solutions. The Company's segments include Banking, Financial Services and Insurance, Manufacturing, Retail and Consumer Business, Communication, Media and Technology, Life Sciences and Healthcare and Others. The Company’s products include TCS BaNCS, TCS Connected Intelligence Platform, ignio, TCS iON, TCS MasterCraft, TAP, CHROMA, TCS Customer Intelligence &amp; Insights, TCS Intelligent Urban Exchange, Jile, TCS OmniStore, Quartz and The Smart Ledgers. Its platforms include TCS ADD TCS BFSI Platforms ERP on Cloud and TCS HOBS. Its services portfolio consists of IT and assurance services, business intelligence and performance management, business process services, cloud services, connected marketing solutions, mobility products and services and platform solutions. It serves industries, including insurance, healthcare, retail, telecom and others.</v>
    <v>592195</v>
    <v>National Stock Exchange of India</v>
    <v>XNSE</v>
    <v>XNSE</v>
    <v>TCS House, Raveline Street,, Fort,, MUMBAI, MAHARASHTRA, 400001 IN</v>
    <v>3268.5</v>
    <v>Software &amp; IT Services</v>
    <v>Stock</v>
    <v>44748.432870370372</v>
    <v>311</v>
    <v>3202.25</v>
    <v>11768610000000</v>
    <v>TATA CONSULTANCY SERVICES LIMITED</v>
    <v>TATA CONSULTANCY SERVICES LIMITED</v>
    <v>3218.5</v>
    <v>31.04</v>
    <v>3216.3</v>
    <v>3260.75</v>
    <v>3659051000</v>
    <v>TCS</v>
    <v>TATA CONSULTANCY SERVICES LIMITED (XNSE:TCS)</v>
    <v>2182129</v>
    <v>2454220</v>
    <v>1995</v>
  </rv>
  <rv s="2">
    <v>312</v>
  </rv>
  <rv s="3">
    <fb>3255</fb>
    <v>5</v>
  </rv>
  <rv s="3">
    <fb>3272</fb>
    <v>5</v>
  </rv>
  <rv s="3">
    <fb>3206.95</fb>
    <v>5</v>
  </rv>
  <rv s="3">
    <fb>3216.3</fb>
    <v>5</v>
  </rv>
  <rv s="0">
    <v>https://www.bing.com/financeapi/forcetrigger?t=ahkb6h&amp;q=XNSE%3aTECHM&amp;form=skydnc</v>
    <v>Learn more on Bing</v>
  </rv>
  <rv s="1">
    <v>en-US</v>
    <v>ahkb6h</v>
    <v>268435456</v>
    <v>1</v>
    <v>Powered by Refinitiv</v>
    <v>0</v>
    <v>TECH MAHINDRA LIMITED (XNSE:TECHM)</v>
    <v>2</v>
    <v>3</v>
    <v>Finance</v>
    <v>4</v>
    <v>1838</v>
    <v>943.7</v>
    <v>0.82330000000000003</v>
    <v>6.7</v>
    <v>6.6790000000000009E-3</v>
    <v>INR</v>
    <v>Tech Mahindra Limited is an India-based provider of digital transformation, consulting and business re-engineering services and solutions. The Company operates through two segments: Information Technology (IT) Services and Business Processing Outsourcing (BPO). Its geographical segments include the Americas, Europe region, India and the Rest of the world. The Company’s products/services include telecom services, consulting, application outsourcing, infrastructure outsourcing, engineering services, business services group, platform solutions and mobile value-added services. The Company serves industries, including communications, manufacturing, technology, media and entertainment, banking, financial services and insurance, and retail, transport and logistics. Its subsidiaries include Tech Mahindra Luxembourg S.a r.l., Yabx India Private Limited, Tech Mahindra Credit Solutions Inc, Tech Mahindra Technology Services LLC, Zen3 Infosolutions (America) Inc. and Oslo Solutions LLC.</v>
    <v>151173</v>
    <v>National Stock Exchange of India</v>
    <v>XNSE</v>
    <v>XNSE</v>
    <v>Sharda Centre, Off Karve Road,, Erandwana, Deccan Ghymkhana,, PUNE, MAHARASHTRA, 411004 IN</v>
    <v>1014.9</v>
    <v>Software &amp; IT Services</v>
    <v>Stock</v>
    <v>44748.432835648149</v>
    <v>318</v>
    <v>1001.6</v>
    <v>975673700000</v>
    <v>TECH MAHINDRA LIMITED</v>
    <v>TECH MAHINDRA LIMITED</v>
    <v>1008</v>
    <v>15.84</v>
    <v>1003.2</v>
    <v>1009.9</v>
    <v>972561500</v>
    <v>TECHM</v>
    <v>TECH MAHINDRA LIMITED (XNSE:TECHM)</v>
    <v>2188174</v>
    <v>3036840</v>
    <v>1986</v>
  </rv>
  <rv s="2">
    <v>319</v>
  </rv>
  <rv s="3">
    <fb>1005</fb>
    <v>5</v>
  </rv>
  <rv s="3">
    <fb>1021.9</fb>
    <v>5</v>
  </rv>
  <rv s="3">
    <fb>999</fb>
    <v>5</v>
  </rv>
  <rv s="3">
    <fb>1003.2</fb>
    <v>5</v>
  </rv>
  <rv s="0">
    <v>https://www.bing.com/financeapi/forcetrigger?t=ahkdxm&amp;q=XNSE%3aTITAN&amp;form=skydnc</v>
    <v>Learn more on Bing</v>
  </rv>
  <rv s="1">
    <v>en-US</v>
    <v>ahkdxm</v>
    <v>268435456</v>
    <v>1</v>
    <v>Powered by Refinitiv</v>
    <v>0</v>
    <v>TITAN COMPANY LIMITED (XNSE:TITAN)</v>
    <v>2</v>
    <v>3</v>
    <v>Finance</v>
    <v>4</v>
    <v>2768</v>
    <v>1662.5</v>
    <v>0.92989999999999995</v>
    <v>59.3</v>
    <v>3.0344000000000003E-2</v>
    <v>INR</v>
    <v>Titan Company Limited is an India-based company, which is primarily involved in the manufacturing and sale of watches, jewelry, eyewear and other accessories and products. The Company's segments include Watches and Wearables, Jewellery, Eyewear and Others. The Watches and Wearables segment includes brands, such as Titan, Titan Clock, Fastrack, Sonata, Zoop, Octane, Xylys, Helios, Titan Raga, Favre-Leuba, Nebula and SF. The Jewellery segment includes brands, such as Tanishq, Mia, Zoya and CaratLane. The Eyewear segment include Titan EyePlus brand. The Others segment includes fragrances, Indian dress wear and accessories. Its new business includes brands, such as Skinn and Taneira. The Company's subsidiaries include Titan Engineering &amp; Automation Limited, Caratlane Trading Private Limited, Favre Leuba AG, Titan Holdings International FZCO, Titan Commodity Trading Limited and TCL North America Inc., among others.</v>
    <v>7235</v>
    <v>National Stock Exchange of India</v>
    <v>XNSE</v>
    <v>XNSE</v>
    <v>Integrity, Veerasandra, Electronics City P.O,, Off Hosur Main Road,, BANGALORE, KARNATAKA, 560100 IN</v>
    <v>2025.5</v>
    <v>Textiles &amp; Apparel</v>
    <v>Stock</v>
    <v>44748.432662037034</v>
    <v>325</v>
    <v>1941.35</v>
    <v>1734956000000</v>
    <v>TITAN COMPANY LIMITED</v>
    <v>TITAN COMPANY LIMITED</v>
    <v>1958</v>
    <v>79.87</v>
    <v>1954.25</v>
    <v>2013.55</v>
    <v>887786100</v>
    <v>TITAN</v>
    <v>TITAN COMPANY LIMITED (XNSE:TITAN)</v>
    <v>1952698</v>
    <v>2170430</v>
    <v>1984</v>
  </rv>
  <rv s="2">
    <v>326</v>
  </rv>
  <rv s="3">
    <fb>1967</fb>
    <v>5</v>
  </rv>
  <rv s="3">
    <fb>1989.1</fb>
    <v>5</v>
  </rv>
  <rv s="3">
    <fb>1940.55</fb>
    <v>5</v>
  </rv>
  <rv s="3">
    <fb>1954.25</fb>
    <v>5</v>
  </rv>
  <rv s="0">
    <v>https://www.bing.com/financeapi/forcetrigger?t=ahkh52&amp;q=XNSE%3aULTRACEMCO&amp;form=skydnc</v>
    <v>Learn more on Bing</v>
  </rv>
  <rv s="1">
    <v>en-US</v>
    <v>ahkh52</v>
    <v>268435456</v>
    <v>1</v>
    <v>Powered by Refinitiv</v>
    <v>0</v>
    <v>ULTRATECH CEMENT LIMITED (XNSE:ULTRACEMCO)</v>
    <v>2</v>
    <v>3</v>
    <v>Finance</v>
    <v>4</v>
    <v>8269</v>
    <v>5157.05</v>
    <v>0.90390000000000004</v>
    <v>98.1</v>
    <v>1.7121000000000001E-2</v>
    <v>INR</v>
    <v>UltraTech Cement Limited is an India-based company engaged in the business of cement and cement related products. The Company manufactures a range of products that cater to construction needs from foundation to finish, including Ordinary Portland Cement (OPC), Portland Blast Furnace Slag Cement (PSC), Portland Pozzolana Cement (PPC), white cement and white cement-based products, ready mix concrete, including specialty concrete, building products, such as aerated autoclaved concrete (AAC) blocks and joining mortars and a host of others in retail formats. The Company’s products include UltraTech Cement, UltraTech Concrete, UltraTech Building Products, Birla White Cement and White Topping Concrete. Its UltraTech Building products range includes tiles adhesives, repair products (MICROKRETE and BASEKRETE), waterproofing products, industrial and precision grout, plasters (READIPLAST, SUPER STUCCO), masonry products (FIXOBLOCK), light weight autoclaved aerated concrete block.</v>
    <v>21909</v>
    <v>National Stock Exchange of India</v>
    <v>XNSE</v>
    <v>XNSE</v>
    <v>B Wing, 2nd floor, Ahura Centre, Mahakali Caves Road, Andheri (East), MUMBAI, MAHARASHTRA, 400093 IN</v>
    <v>5844.9</v>
    <v>Construction Materials</v>
    <v>Stock</v>
    <v>44748.43136574074</v>
    <v>332</v>
    <v>5728.25</v>
    <v>1652500000000</v>
    <v>ULTRATECH CEMENT LIMITED</v>
    <v>ULTRATECH CEMENT LIMITED</v>
    <v>5750</v>
    <v>23.49</v>
    <v>5729.95</v>
    <v>5828.05</v>
    <v>288396700</v>
    <v>ULTRACEMCO</v>
    <v>ULTRATECH CEMENT LIMITED (XNSE:ULTRACEMCO)</v>
    <v>371941</v>
    <v>313350</v>
    <v>2000</v>
  </rv>
  <rv s="2">
    <v>333</v>
  </rv>
  <rv s="3">
    <fb>5710.5</fb>
    <v>5</v>
  </rv>
  <rv s="3">
    <fb>5763</fb>
    <v>5</v>
  </rv>
  <rv s="3">
    <fb>5700.35</fb>
    <v>5</v>
  </rv>
  <rv s="3">
    <fb>5729.95</fb>
    <v>5</v>
  </rv>
  <rv s="0">
    <v>https://www.bing.com/financeapi/forcetrigger?t=ahki77&amp;q=XNSE%3aUPL&amp;form=skydnc</v>
    <v>Learn more on Bing</v>
  </rv>
  <rv s="1">
    <v>en-US</v>
    <v>ahki77</v>
    <v>268435456</v>
    <v>1</v>
    <v>Powered by Refinitiv</v>
    <v>0</v>
    <v>UPL LIMITED (XNSE:UPL)</v>
    <v>2</v>
    <v>3</v>
    <v>Finance</v>
    <v>4</v>
    <v>852.4</v>
    <v>607.5</v>
    <v>1.1442000000000001</v>
    <v>6.1</v>
    <v>9.2930000000000009E-3</v>
    <v>INR</v>
    <v>UPL Limited is an India-based company that provides crop protection solutions. The Company is engaged in the business of agrochemicals, industrial chemicals, chemical intermediates and specialty chemicals. The Company's segments include Agro activity and Non Agro activity. The Agro activity segment includes the manufacture and marketing of conventional agrochemical products, seeds and other agricultural-related products. The Non Agro activity segment includes manufacture and marketing of industrial chemical and other non-agricultural related products. It offers fungicides, herbicides, insecticides, plant growth and regulators, rodenticides, industrial and specialty chemicals and nutrifeeds. The Company offers an integrated portfolio of both patented and post-patent agricultural solutions for various arable and specialty crops, including biological, crop protection, seed treatment and post-harvest solutions covering the entire crop value chain.</v>
    <v>12258</v>
    <v>National Stock Exchange of India</v>
    <v>XNSE</v>
    <v>XNSE</v>
    <v>Uniphos House, C. D. Marg, 11Th Roard, Madhu Park, MUMBAI, MAHARASHTRA, 400052 IN</v>
    <v>664.15</v>
    <v>Chemicals</v>
    <v>Stock</v>
    <v>44748.431631944448</v>
    <v>339</v>
    <v>652.6</v>
    <v>492698800000</v>
    <v>UPL LIMITED</v>
    <v>UPL LIMITED</v>
    <v>655.9</v>
    <v>14.31</v>
    <v>656.4</v>
    <v>662.5</v>
    <v>750607700</v>
    <v>UPL</v>
    <v>UPL LIMITED (XNSE:UPL)</v>
    <v>1674576</v>
    <v>2913370</v>
    <v>1985</v>
  </rv>
  <rv s="2">
    <v>340</v>
  </rv>
  <rv s="3">
    <fb>659</fb>
    <v>5</v>
  </rv>
  <rv s="3">
    <fb>671.65</fb>
    <v>5</v>
  </rv>
  <rv s="3">
    <fb>654.6</fb>
    <v>5</v>
  </rv>
  <rv s="3">
    <fb>656.4</fb>
    <v>5</v>
  </rv>
  <rv s="0">
    <v>https://www.bing.com/financeapi/forcetrigger?t=ahkok2&amp;q=XNSE%3aWIPRO&amp;form=skydnc</v>
    <v>Learn more on Bing</v>
  </rv>
  <rv s="1">
    <v>en-US</v>
    <v>ahkok2</v>
    <v>268435456</v>
    <v>1</v>
    <v>Powered by Refinitiv</v>
    <v>0</v>
    <v>WIPRO LIMITED (XNSE:WIPRO)</v>
    <v>2</v>
    <v>3</v>
    <v>Finance</v>
    <v>4</v>
    <v>739.85</v>
    <v>402.05</v>
    <v>0.4486</v>
    <v>2.4500000000000002</v>
    <v>5.9240000000000004E-3</v>
    <v>INR</v>
    <v>Wipro Limited is an India-based global information technology (IT), consulting and business process services company. The Company operates through three segments: IT Services, IT Products, and India State Run Enterprise segment (ISRE). The IT Services segment provides a range of IT and IT-enabled services, which includes e digital strategy advisory, customer-centric design, technology consulting, IT consulting, custom application design, development, re-engineering and maintenance, systems integration and package implementation and global infrastructure services. The IT Products segment provides a range of third-party IT products, which allows it to offer IT system integration services. These products include computing, platforms and storage, networking solutions, enterprise information security and software products. The ISRE segment consists of IT services offerings to organizations owned or controlled by the Government of India and/ or any Indian State Governments.</v>
    <v>240000</v>
    <v>National Stock Exchange of India</v>
    <v>XNSE</v>
    <v>XNSE</v>
    <v>Varthur Hobli Sarjapur Rd Bangalore, Survey #76P &amp; #80P Doddakanahalli Villag, BANGALORE, KARNATAKA, 560035 IN</v>
    <v>418.6</v>
    <v>Software &amp; IT Services</v>
    <v>Stock</v>
    <v>44748.432754629626</v>
    <v>346</v>
    <v>413.1</v>
    <v>2260279000000</v>
    <v>WIPRO LIMITED</v>
    <v>WIPRO LIMITED</v>
    <v>418.6</v>
    <v>18.5</v>
    <v>413.6</v>
    <v>416.05</v>
    <v>5464892000</v>
    <v>WIPRO</v>
    <v>WIPRO LIMITED (XNSE:WIPRO)</v>
    <v>5261421</v>
    <v>6601740</v>
    <v>1945</v>
  </rv>
  <rv s="2">
    <v>347</v>
  </rv>
  <rv s="3">
    <fb>421.1</fb>
    <v>5</v>
  </rv>
  <rv s="3">
    <fb>423.05</fb>
    <v>5</v>
  </rv>
  <rv s="3">
    <fb>413.05</fb>
    <v>5</v>
  </rv>
  <rv s="3">
    <fb>413.6</fb>
    <v>5</v>
  </rv>
  <rv s="6">
    <v>12</v>
    <v>ahicim</v>
    <v>Daily</v>
    <v>44747</v>
    <v>44747</v>
    <v>0</v>
    <v>1</v>
    <v>637925760000000000,637926887294362719,0</v>
    <v>0</v>
    <v>ahicim</v>
    <v>XNSE:INFY</v>
    <v>1</v>
    <v>2</v>
    <v>3</v>
    <v>4</v>
  </rv>
  <rv s="6">
    <v>12</v>
    <v>ahidf2</v>
    <v>Daily</v>
    <v>44747</v>
    <v>44747</v>
    <v>0</v>
    <v>1</v>
    <v>637925760000000000,637926887293998934,0</v>
    <v>0</v>
    <v>ahidf2</v>
    <v>XNSE:IOC</v>
    <v>5</v>
    <v>6</v>
    <v>6</v>
    <v>7</v>
  </rv>
  <rv s="6">
    <v>12</v>
    <v>ahgr6h</v>
    <v>Daily</v>
    <v>44747</v>
    <v>44747</v>
    <v>0</v>
    <v>1</v>
    <v>637925760000000000,637926887294366301,0</v>
    <v>0</v>
    <v>ahgr6h</v>
    <v>XNSE:ADANIPORTS</v>
    <v>8</v>
    <v>9</v>
    <v>10</v>
    <v>11</v>
  </rv>
  <rv s="6">
    <v>12</v>
    <v>ahgz6h</v>
    <v>Daily</v>
    <v>44747</v>
    <v>44747</v>
    <v>0</v>
    <v>1</v>
    <v>637925760000000000,637926887294272281,0</v>
    <v>0</v>
    <v>ahgz6h</v>
    <v>XNSE:ASIANPAINT</v>
    <v>12</v>
    <v>13</v>
    <v>14</v>
    <v>15</v>
  </rv>
  <rv s="6">
    <v>12</v>
    <v>ahhlpr</v>
    <v>Daily</v>
    <v>44747</v>
    <v>44747</v>
    <v>0</v>
    <v>1</v>
    <v>637925760000000000,637926887294094056,0</v>
    <v>0</v>
    <v>ahhlpr</v>
    <v>XNSE:DRREDDY</v>
    <v>16</v>
    <v>17</v>
    <v>18</v>
    <v>19</v>
  </rv>
  <rv s="6">
    <v>12</v>
    <v>ahherw</v>
    <v>Daily</v>
    <v>44747</v>
    <v>44747</v>
    <v>0</v>
    <v>1</v>
    <v>637925760000000000,637926887294365596,0</v>
    <v>0</v>
    <v>ahherw</v>
    <v>XNSE:COALINDIA</v>
    <v>20</v>
    <v>21</v>
    <v>22</v>
    <v>23</v>
  </rv>
  <rv s="6">
    <v>12</v>
    <v>ahh3a2</v>
    <v>Daily</v>
    <v>44747</v>
    <v>44747</v>
    <v>0</v>
    <v>1</v>
    <v>637925760000000000,637926887294376344,0</v>
    <v>0</v>
    <v>ahh3a2</v>
    <v>XNSE:BAJAJFINSV</v>
    <v>24</v>
    <v>25</v>
    <v>26</v>
    <v>27</v>
  </rv>
  <rv s="6">
    <v>12</v>
    <v>ahkb6h</v>
    <v>Daily</v>
    <v>44747</v>
    <v>44747</v>
    <v>0</v>
    <v>1</v>
    <v>637925760000000000,637926887294370314,0</v>
    <v>0</v>
    <v>ahkb6h</v>
    <v>XNSE:TECHM</v>
    <v>28</v>
    <v>29</v>
    <v>30</v>
    <v>31</v>
  </rv>
  <rv s="6">
    <v>12</v>
    <v>ahki77</v>
    <v>Daily</v>
    <v>44747</v>
    <v>44747</v>
    <v>0</v>
    <v>1</v>
    <v>637925760000000000,637926887294383007,0</v>
    <v>0</v>
    <v>ahki77</v>
    <v>XNSE:UPL</v>
    <v>32</v>
    <v>33</v>
    <v>34</v>
    <v>35</v>
  </rv>
  <rv s="6">
    <v>12</v>
    <v>ahinjc</v>
    <v>Daily</v>
    <v>44747</v>
    <v>44747</v>
    <v>0</v>
    <v>1</v>
    <v>637925760000000000,637926887294276379,0</v>
    <v>0</v>
    <v>ahinjc</v>
    <v>XNSE:KOTAKBANK</v>
    <v>36</v>
    <v>37</v>
    <v>38</v>
    <v>39</v>
  </rv>
  <rv s="6">
    <v>12</v>
    <v>ahiwa2</v>
    <v>Daily</v>
    <v>44747</v>
    <v>44747</v>
    <v>0</v>
    <v>1</v>
    <v>637925760000000000,637926887294404257,0</v>
    <v>0</v>
    <v>ahiwa2</v>
    <v>XNSE:MARUTI</v>
    <v>40</v>
    <v>41</v>
    <v>42</v>
    <v>43</v>
  </rv>
  <rv s="6">
    <v>12</v>
    <v>ahh9sm</v>
    <v>Daily</v>
    <v>44747</v>
    <v>44747</v>
    <v>0</v>
    <v>1</v>
    <v>637925760000000000,637926887294371110,0</v>
    <v>0</v>
    <v>ahh9sm</v>
    <v>XNSE:BRITANNIA</v>
    <v>44</v>
    <v>45</v>
    <v>46</v>
    <v>47</v>
  </rv>
  <rv s="6">
    <v>12</v>
    <v>ahi62w</v>
    <v>Daily</v>
    <v>44747</v>
    <v>44747</v>
    <v>0</v>
    <v>1</v>
    <v>637925760000000000,637926887294292489,0</v>
    <v>0</v>
    <v>ahi62w</v>
    <v>XNSE:HINDUNILVR</v>
    <v>48</v>
    <v>49</v>
    <v>50</v>
    <v>51</v>
  </rv>
  <rv s="6">
    <v>12</v>
    <v>ahju3m</v>
    <v>Daily</v>
    <v>44747</v>
    <v>44747</v>
    <v>0</v>
    <v>1</v>
    <v>637925760000000000,637926887294212317,0</v>
    <v>0</v>
    <v>ahju3m</v>
    <v>XNSE:SBILIFE</v>
    <v>52</v>
    <v>53</v>
    <v>54</v>
    <v>55</v>
  </rv>
  <rv s="6">
    <v>12</v>
    <v>ahkok2</v>
    <v>Daily</v>
    <v>44747</v>
    <v>44747</v>
    <v>0</v>
    <v>1</v>
    <v>637925760000000000,637926887294392699,0</v>
    <v>0</v>
    <v>ahkok2</v>
    <v>XNSE:WIPRO</v>
    <v>56</v>
    <v>57</v>
    <v>58</v>
    <v>59</v>
  </rv>
  <rv s="6">
    <v>12</v>
    <v>ahj8rw</v>
    <v>Daily</v>
    <v>44747</v>
    <v>44747</v>
    <v>0</v>
    <v>1</v>
    <v>637925760000000000,637926887294343366,0</v>
    <v>0</v>
    <v>ahj8rw</v>
    <v>XNSE:NTPC</v>
    <v>60</v>
    <v>61</v>
    <v>62</v>
    <v>63</v>
  </rv>
  <rv s="6">
    <v>12</v>
    <v>ahhyrw</v>
    <v>Daily</v>
    <v>44747</v>
    <v>44747</v>
    <v>0</v>
    <v>1</v>
    <v>637925760000000000,637926887293990392,0</v>
    <v>0</v>
    <v>ahhyrw</v>
    <v>XNSE:GRASIM</v>
    <v>64</v>
    <v>65</v>
    <v>66</v>
    <v>67</v>
  </rv>
  <rv s="6">
    <v>12</v>
    <v>ahkau2</v>
    <v>Daily</v>
    <v>44747</v>
    <v>44747</v>
    <v>0</v>
    <v>1</v>
    <v>637925760000000000,637926887294013796,0</v>
    <v>0</v>
    <v>ahkau2</v>
    <v>XNSE:TCS</v>
    <v>68</v>
    <v>69</v>
    <v>70</v>
    <v>71</v>
  </rv>
  <rv s="6">
    <v>12</v>
    <v>ahj9zr</v>
    <v>Daily</v>
    <v>44747</v>
    <v>44747</v>
    <v>0</v>
    <v>1</v>
    <v>637925760000000000,637926887294002531,0</v>
    <v>0</v>
    <v>ahj9zr</v>
    <v>XNSE:ONGC</v>
    <v>72</v>
    <v>73</v>
    <v>74</v>
    <v>75</v>
  </rv>
  <rv s="6">
    <v>12</v>
    <v>ahi3gh</v>
    <v>Daily</v>
    <v>44747</v>
    <v>44747</v>
    <v>0</v>
    <v>1</v>
    <v>637925760000000000,637926887294272502,0</v>
    <v>0</v>
    <v>ahi3gh</v>
    <v>XNSE:HDFC</v>
    <v>76</v>
    <v>77</v>
    <v>78</v>
    <v>79</v>
  </rv>
  <rv s="6">
    <v>12</v>
    <v>ahh2gh</v>
    <v>Daily</v>
    <v>44747</v>
    <v>44747</v>
    <v>0</v>
    <v>1</v>
    <v>637925760000000000,637926887293995806,0</v>
    <v>0</v>
    <v>ahh2gh</v>
    <v>XNSE:AXISBANK</v>
    <v>80</v>
    <v>81</v>
    <v>82</v>
    <v>83</v>
  </rv>
  <rv s="6">
    <v>12</v>
    <v>ahkaa2</v>
    <v>Daily</v>
    <v>44747</v>
    <v>44747</v>
    <v>0</v>
    <v>1</v>
    <v>637925760000000000,637926887294213167,0</v>
    <v>0</v>
    <v>ahkaa2</v>
    <v>XNSE:TATASTEEL</v>
    <v>84</v>
    <v>85</v>
    <v>86</v>
    <v>87</v>
  </rv>
  <rv s="6">
    <v>12</v>
    <v>ahkqww</v>
    <v>Daily</v>
    <v>44747</v>
    <v>44747</v>
    <v>0</v>
    <v>1</v>
    <v>637925760000000000,637926887294002433,0</v>
    <v>0</v>
    <v>ahkqww</v>
    <v>NIFTY</v>
    <v>88</v>
    <v>89</v>
    <v>90</v>
    <v>91</v>
  </rv>
  <rv s="6">
    <v>12</v>
    <v>ahk9p2</v>
    <v>Daily</v>
    <v>44747</v>
    <v>44747</v>
    <v>0</v>
    <v>1</v>
    <v>637925760000000000,637926887294064070,0</v>
    <v>0</v>
    <v>ahk9p2</v>
    <v>XNSE:TATACONSUM</v>
    <v>92</v>
    <v>93</v>
    <v>94</v>
    <v>95</v>
  </rv>
  <rv s="6">
    <v>12</v>
    <v>ahirxm</v>
    <v>Daily</v>
    <v>44747</v>
    <v>44747</v>
    <v>0</v>
    <v>1</v>
    <v>637925760000000000,637926887294015542,0</v>
    <v>0</v>
    <v>ahirxm</v>
    <v>XNSE:LT</v>
    <v>96</v>
    <v>97</v>
    <v>98</v>
    <v>99</v>
  </rv>
  <rv s="6">
    <v>12</v>
    <v>ahie2w</v>
    <v>Daily</v>
    <v>44747</v>
    <v>44747</v>
    <v>0</v>
    <v>1</v>
    <v>637925760000000000,637926887294043268,0</v>
    <v>0</v>
    <v>ahie2w</v>
    <v>XNSE:ITC</v>
    <v>100</v>
    <v>101</v>
    <v>101</v>
    <v>102</v>
  </rv>
  <rv s="6">
    <v>12</v>
    <v>ahh3im</v>
    <v>Daily</v>
    <v>44747</v>
    <v>44747</v>
    <v>0</v>
    <v>1</v>
    <v>637925760000000000,637926887294012542,0</v>
    <v>0</v>
    <v>ahh3im</v>
    <v>XNSE:BAJFINANCE</v>
    <v>103</v>
    <v>104</v>
    <v>105</v>
    <v>106</v>
  </rv>
  <rv s="6">
    <v>12</v>
    <v>ahjo52</v>
    <v>Daily</v>
    <v>44747</v>
    <v>44747</v>
    <v>0</v>
    <v>1</v>
    <v>637925760000000000,637926887293994467,0</v>
    <v>0</v>
    <v>ahjo52</v>
    <v>XNSE:RELIANCE</v>
    <v>107</v>
    <v>108</v>
    <v>109</v>
    <v>110</v>
  </rv>
  <rv s="6">
    <v>12</v>
    <v>ahiism</v>
    <v>Daily</v>
    <v>44747</v>
    <v>44747</v>
    <v>0</v>
    <v>1</v>
    <v>637925760000000000,637926887294032516,0</v>
    <v>0</v>
    <v>ahiism</v>
    <v>XNSE:JSWSTEEL</v>
    <v>111</v>
    <v>112</v>
    <v>113</v>
    <v>114</v>
  </rv>
  <rv s="6">
    <v>12</v>
    <v>ahibur</v>
    <v>Daily</v>
    <v>44747</v>
    <v>44747</v>
    <v>0</v>
    <v>1</v>
    <v>637925760000000000,637926887294240591,0</v>
    <v>0</v>
    <v>ahibur</v>
    <v>XNSE:INDUSINDBK</v>
    <v>115</v>
    <v>116</v>
    <v>117</v>
    <v>118</v>
  </rv>
  <rv s="6">
    <v>12</v>
    <v>ahhn1h</v>
    <v>Daily</v>
    <v>44747</v>
    <v>44747</v>
    <v>0</v>
    <v>1</v>
    <v>637925760000000000,637926887294224675,0</v>
    <v>0</v>
    <v>ahhn1h</v>
    <v>XNSE:EICHERMOT</v>
    <v>119</v>
    <v>120</v>
    <v>121</v>
    <v>122</v>
  </rv>
  <rv s="6">
    <v>12</v>
    <v>ahi877</v>
    <v>Daily</v>
    <v>44747</v>
    <v>44747</v>
    <v>0</v>
    <v>1</v>
    <v>637925760000000000,637926887294212348,0</v>
    <v>0</v>
    <v>ahi877</v>
    <v>XNSE:ICICIBANK</v>
    <v>123</v>
    <v>124</v>
    <v>125</v>
    <v>126</v>
  </rv>
  <rv s="6">
    <v>12</v>
    <v>ahh31h</v>
    <v>Daily</v>
    <v>44747</v>
    <v>44747</v>
    <v>0</v>
    <v>1</v>
    <v>637925760000000000,637926887294235555,0</v>
    <v>0</v>
    <v>ahh31h</v>
    <v>XNSE:BAJAJ-AUTO</v>
    <v>127</v>
    <v>128</v>
    <v>128</v>
    <v>129</v>
  </rv>
  <rv s="6">
    <v>12</v>
    <v>ahi4cw</v>
    <v>Daily</v>
    <v>44747</v>
    <v>44747</v>
    <v>0</v>
    <v>1</v>
    <v>637925760000000000,637926887294230329,0</v>
    <v>0</v>
    <v>ahi4cw</v>
    <v>XNSE:HEROMOTOCO</v>
    <v>130</v>
    <v>131</v>
    <v>132</v>
    <v>133</v>
  </rv>
  <rv s="6">
    <v>12</v>
    <v>ahk9xm</v>
    <v>Daily</v>
    <v>44747</v>
    <v>44747</v>
    <v>0</v>
    <v>1</v>
    <v>637925760000000000,637926887294222411,0</v>
    <v>0</v>
    <v>ahk9xm</v>
    <v>XNSE:TATAMOTORS</v>
    <v>134</v>
    <v>135</v>
    <v>136</v>
    <v>137</v>
  </rv>
  <rv s="6">
    <v>12</v>
    <v>ahi3jc</v>
    <v>Daily</v>
    <v>44747</v>
    <v>44747</v>
    <v>0</v>
    <v>1</v>
    <v>637925760000000000,637926887294222341,0</v>
    <v>0</v>
    <v>ahi3jc</v>
    <v>XNSE:HDFCBANK</v>
    <v>138</v>
    <v>139</v>
    <v>140</v>
    <v>141</v>
  </rv>
  <rv s="6">
    <v>12</v>
    <v>ahh7a2</v>
    <v>Daily</v>
    <v>44747</v>
    <v>44747</v>
    <v>0</v>
    <v>1</v>
    <v>637925760000000000,637926887294254654,0</v>
    <v>0</v>
    <v>ahh7a2</v>
    <v>XNSE:BHARTIARTL</v>
    <v>142</v>
    <v>143</v>
    <v>144</v>
    <v>145</v>
  </rv>
  <rv s="6">
    <v>12</v>
    <v>ahi59c</v>
    <v>Daily</v>
    <v>44747</v>
    <v>44747</v>
    <v>0</v>
    <v>1</v>
    <v>637925760000000000,637926887294273962,0</v>
    <v>0</v>
    <v>ahi59c</v>
    <v>XNSE:HINDALCO</v>
    <v>146</v>
    <v>147</v>
    <v>148</v>
    <v>147</v>
  </rv>
  <rv s="6">
    <v>12</v>
    <v>ahjha2</v>
    <v>Daily</v>
    <v>44747</v>
    <v>44747</v>
    <v>0</v>
    <v>1</v>
    <v>637925760000000000,637926887294054767,0</v>
    <v>0</v>
    <v>ahjha2</v>
    <v>XNSE:POWERGRID</v>
    <v>149</v>
    <v>150</v>
    <v>151</v>
    <v>152</v>
  </rv>
  <rv s="6">
    <v>12</v>
    <v>ahju6h</v>
    <v>Daily</v>
    <v>44747</v>
    <v>44747</v>
    <v>0</v>
    <v>1</v>
    <v>637925760000000000,637926887294054084,0</v>
    <v>0</v>
    <v>ahju6h</v>
    <v>XNSE:SBIN</v>
    <v>153</v>
    <v>154</v>
    <v>155</v>
    <v>156</v>
  </rv>
  <rv s="6">
    <v>12</v>
    <v>ahh9h7</v>
    <v>Daily</v>
    <v>44747</v>
    <v>44747</v>
    <v>0</v>
    <v>1</v>
    <v>637925760000000000,637926887294305956,0</v>
    <v>0</v>
    <v>ahh9h7</v>
    <v>XNSE:BPCL</v>
    <v>157</v>
    <v>158</v>
    <v>159</v>
    <v>160</v>
  </rv>
  <rv s="6">
    <v>12</v>
    <v>ahkh52</v>
    <v>Daily</v>
    <v>44747</v>
    <v>44747</v>
    <v>0</v>
    <v>1</v>
    <v>637925760000000000,637926887294067904,0</v>
    <v>0</v>
    <v>ahkh52</v>
    <v>XNSE:ULTRACEMCO</v>
    <v>161</v>
    <v>162</v>
    <v>163</v>
    <v>164</v>
  </rv>
  <rv s="6">
    <v>12</v>
    <v>axd4c7</v>
    <v>Daily</v>
    <v>44747</v>
    <v>44747</v>
    <v>0</v>
    <v>1</v>
    <v>637925760000000000,637926887294052894,0</v>
    <v>0</v>
    <v>axd4c7</v>
    <v>XNSE:HDFCLIFE</v>
    <v>165</v>
    <v>166</v>
    <v>167</v>
    <v>168</v>
  </rv>
  <rv s="6">
    <v>12</v>
    <v>ahk6a2</v>
    <v>Daily</v>
    <v>44747</v>
    <v>44747</v>
    <v>0</v>
    <v>1</v>
    <v>637925760000000000,637926887294074071,0</v>
    <v>0</v>
    <v>ahk6a2</v>
    <v>XNSE:SUNPHARMA</v>
    <v>169</v>
    <v>170</v>
    <v>171</v>
    <v>172</v>
  </rv>
  <rv s="6">
    <v>12</v>
    <v>ahkdxm</v>
    <v>Daily</v>
    <v>44747</v>
    <v>44747</v>
    <v>0</v>
    <v>1</v>
    <v>637925760000000000,637926887294064761,0</v>
    <v>0</v>
    <v>ahkdxm</v>
    <v>XNSE:TITAN</v>
    <v>173</v>
    <v>174</v>
    <v>175</v>
    <v>176</v>
  </rv>
  <rv s="6">
    <v>12</v>
    <v>ahj63m</v>
    <v>Daily</v>
    <v>44747</v>
    <v>44747</v>
    <v>0</v>
    <v>1</v>
    <v>637925760000000000,637926887294084055,0</v>
    <v>0</v>
    <v>ahj63m</v>
    <v>XNSE:NESTLEIND</v>
    <v>177</v>
    <v>178</v>
    <v>179</v>
    <v>180</v>
  </rv>
  <rv s="6">
    <v>12</v>
    <v>ahi3dm</v>
    <v>Daily</v>
    <v>44747</v>
    <v>44747</v>
    <v>0</v>
    <v>1</v>
    <v>637925760000000000,637926887294269290,0</v>
    <v>0</v>
    <v>ahi3dm</v>
    <v>XNSE:HCLTECH</v>
    <v>181</v>
    <v>182</v>
    <v>183</v>
    <v>184</v>
  </rv>
  <rv s="6">
    <v>12</v>
    <v>ahjxfr</v>
    <v>Daily</v>
    <v>44747</v>
    <v>44747</v>
    <v>0</v>
    <v>1</v>
    <v>637925760000000000,637926887294306816,0</v>
    <v>0</v>
    <v>ahjxfr</v>
    <v>XNSE:SHREECEM</v>
    <v>185</v>
    <v>186</v>
    <v>187</v>
    <v>188</v>
  </rv>
  <rv s="6">
    <v>12</v>
    <v>ahhedm</v>
    <v>Daily</v>
    <v>44747</v>
    <v>44747</v>
    <v>0</v>
    <v>1</v>
    <v>637925760000000000,637926887294285957,0</v>
    <v>0</v>
    <v>ahhedm</v>
    <v>XNSE:CIPLA</v>
    <v>189</v>
    <v>190</v>
    <v>191</v>
    <v>192</v>
  </rv>
  <rv s="6">
    <v>12</v>
    <v>ahhkhw</v>
    <v>Daily</v>
    <v>44747</v>
    <v>44747</v>
    <v>0</v>
    <v>1</v>
    <v>637925760000000000,637926887294282495,0</v>
    <v>0</v>
    <v>ahhkhw</v>
    <v>XNSE:DIVISLAB</v>
    <v>193</v>
    <v>194</v>
    <v>195</v>
    <v>196</v>
  </rv>
  <rv s="6">
    <v>12</v>
    <v>ahizgh</v>
    <v>Daily</v>
    <v>44747</v>
    <v>44747</v>
    <v>0</v>
    <v>1</v>
    <v>637925760000000000,637926887293900756,0</v>
    <v>0</v>
    <v>ahizgh</v>
    <v>XNSE:M&amp;M</v>
    <v>197</v>
    <v>198</v>
    <v>199</v>
    <v>200</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linkedentitycore">
    <k n="%EntityCulture" t="s"/>
    <k n="%EntityId" t="s"/>
    <k n="%EntityServiceId"/>
    <k n="%IsRefreshable" t="b"/>
    <k n="%ProviderInfo" t="s"/>
    <k n="_Display" t="spb"/>
    <k n="_DisplayString" t="s"/>
    <k n="_Flags" t="spb"/>
    <k n="_Format" t="spb"/>
    <k n="_Icon" t="s"/>
    <k n="_SubLabel" t="spb"/>
    <k n="52 week high"/>
    <k n="52 week low"/>
    <k n="Change"/>
    <k n="Change (%)"/>
    <k n="Country/region" t="s"/>
    <k n="High"/>
    <k n="Instrument type" t="s"/>
    <k n="LearnMoreOnLink" t="r"/>
    <k n="Low"/>
    <k n="Name" t="s"/>
    <k n="Open"/>
    <k n="Previous close"/>
    <k n="Price"/>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stockhistorycache">
    <k n="_Format" t="spb"/>
    <k n="Symbol" t="s"/>
    <k n="Interval" t="s"/>
    <k n="StartDate" t="i"/>
    <k n="EndDate" t="i"/>
    <k n="f1904" t="b"/>
    <k n="fdcompat" t="b"/>
    <k n="etag" t="s"/>
    <k n="Date" t="a"/>
    <k n="EntityId" t="s"/>
    <k n="Instrument" t="s"/>
    <k n="Close" t="a"/>
    <k n="Open" t="a"/>
    <k n="High" t="a"/>
    <k n="Low" t="a"/>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13">
    <spb s="0">
      <v>0</v>
      <v>Name</v>
      <v>LearnMoreOnLink</v>
    </spb>
    <spb s="1">
      <v>0</v>
      <v>0</v>
      <v>0</v>
    </spb>
    <spb s="2">
      <v>1</v>
      <v>1</v>
      <v>1</v>
      <v>1</v>
    </spb>
    <spb s="3">
      <v>1</v>
      <v>2</v>
      <v>2</v>
      <v>1</v>
      <v>3</v>
      <v>1</v>
      <v>1</v>
      <v>1</v>
      <v>4</v>
      <v>4</v>
      <v>5</v>
      <v>6</v>
      <v>1</v>
      <v>1</v>
      <v>1</v>
      <v>4</v>
      <v>7</v>
      <v>8</v>
      <v>9</v>
      <v>4</v>
    </spb>
    <spb s="4">
      <v>Delayed 5 minutes</v>
      <v>from previous close</v>
      <v>from previous close</v>
      <v>GMT</v>
    </spb>
    <spb s="5">
      <v>1</v>
    </spb>
    <spb s="0">
      <v>1</v>
      <v>Name</v>
      <v>LearnMoreOnLink</v>
    </spb>
    <spb s="6">
      <v>1</v>
      <v>1</v>
      <v>1</v>
    </spb>
    <spb s="7">
      <v>1</v>
      <v>1</v>
      <v>3</v>
      <v>1</v>
      <v>1</v>
      <v>1</v>
      <v>5</v>
      <v>1</v>
      <v>1</v>
      <v>1</v>
      <v>9</v>
    </spb>
    <spb s="8">
      <v>from previous close</v>
      <v>from previous close</v>
    </spb>
    <spb s="0">
      <v>2</v>
      <v>Name</v>
      <v>LearnMoreOnLink</v>
    </spb>
    <spb s="9">
      <v>1</v>
      <v>2</v>
      <v>2</v>
      <v>1</v>
      <v>3</v>
      <v>1</v>
      <v>1</v>
      <v>1</v>
      <v>4</v>
      <v>4</v>
      <v>5</v>
      <v>6</v>
      <v>1</v>
      <v>1</v>
      <v>1</v>
      <v>4</v>
      <v>7</v>
      <v>9</v>
      <v>4</v>
    </spb>
    <spb s="10">
      <v>1</v>
      <v>10</v>
      <v>1</v>
      <v>1</v>
      <v>1</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_Self" t="i"/>
  </s>
  <s>
    <k n="UniqueName" t="spb"/>
    <k n="`%ProviderInfo" t="spb"/>
    <k n="LearnMoreOnLink" t="spb"/>
  </s>
  <s>
    <k n="Low" t="i"/>
    <k n="High" t="i"/>
    <k n="Name" t="i"/>
    <k n="Open" t="i"/>
    <k n="Price" t="i"/>
    <k n="Change" t="i"/>
    <k n="Change (%)" t="i"/>
    <k n="52 week low" t="i"/>
    <k n="52 week high" t="i"/>
    <k n="Previous close" t="i"/>
    <k n="`%EntityServiceId" t="i"/>
  </s>
  <s>
    <k n="Change" t="s"/>
    <k n="Change (%)"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Date" t="i"/>
    <k n="High" t="i"/>
    <k n="Open"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27" formatCode="dd/mm/yyyy\ hh:mm"/>
    </x:dxf>
    <x:dxf>
      <x:numFmt numFmtId="14" formatCode="0.00%"/>
    </x:dxf>
    <x:dxf>
      <x:numFmt numFmtId="3" formatCode="#,##0"/>
    </x:dxf>
    <x:dxf>
      <x:numFmt numFmtId="4" formatCode="#,##0.00"/>
    </x:dxf>
    <x:dxf>
      <x:numFmt numFmtId="1" formatCode="0"/>
    </x:dxf>
    <x:dxf>
      <x:numFmt numFmtId="19" formatCode="dd/mm/yyyy"/>
    </x:dxf>
    <x:dxf>
      <x:numFmt numFmtId="0" formatCode="General"/>
    </x:dxf>
  </dxfs>
  <richProperties>
    <rPr n="NumberFormat" t="s"/>
    <rPr n="IsTitleField" t="b"/>
  </richProperties>
  <richStyles>
    <rSty dxfid="7">
      <rpv i="0" xml:space="preserve">_ [$₹-en-IN] * #,##0.00_ ;_ [$₹-en-IN] * -#,##0.00_ ;_ [$₹-en-IN] * "-"??_ ;_ @_ </rpv>
    </rSty>
    <rSty dxfid="4">
      <rpv i="0">#,##0.00</rpv>
    </rSty>
    <rSty>
      <rpv i="1">1</rpv>
    </rSty>
    <rSty dxfid="3">
      <rpv i="0">#,##0</rpv>
    </rSty>
    <rSty dxfid="2"/>
    <rSty dxfid="7">
      <rpv i="0" xml:space="preserve">_ [$₹-en-IN] * #,##0_ ;_ [$₹-en-IN] * -#,##0_ ;_ [$₹-en-IN] * "-"_ ;_ @_ </rpv>
    </rSty>
    <rSty dxfid="1"/>
    <rSty dxfid="5">
      <rpv i="0">0</rpv>
    </rSty>
    <rSty dxfid="0">
      <rpv i="0">0.00</rpv>
    </rSty>
    <rSty dxfid="6"/>
  </richStyles>
</richStyleSheet>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97D181-3CBD-427A-8D7F-48EB4C13E4E2}" name="Table2" displayName="Table2" ref="A3:B29" totalsRowShown="0" headerRowDxfId="13" dataDxfId="11" headerRowBorderDxfId="12" tableBorderDxfId="10" totalsRowBorderDxfId="9">
  <autoFilter ref="A3:B29" xr:uid="{D197D181-3CBD-427A-8D7F-48EB4C13E4E2}">
    <filterColumn colId="0" hiddenButton="1"/>
    <filterColumn colId="1" hiddenButton="1"/>
  </autoFilter>
  <tableColumns count="2">
    <tableColumn id="1" xr3:uid="{B2E5CAFE-46E7-434B-98C4-06C1C2282B6B}" name="Stock " dataDxfId="8"/>
    <tableColumn id="2" xr3:uid="{843561B8-A4CF-4D81-8608-C3E6A60F2E7D}" name="Signal" dataDxfId="7">
      <calculatedColumnFormula>_xlfn.XLOOKUP(_xlfn.XLOOKUP(A4,Calculations!$A$4:$A$54,Calculations!$W$4:$W$54,0,0),Calculations!$Z$4:$Z$20,Calculations!$AA$4:$AA$20,0,0)</calculatedColumnFormula>
    </tableColumn>
  </tableColumns>
  <tableStyleInfo name="TableStyleMedium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3CCD79-AA88-40AE-95A7-07C858DD04A9}" name="Table3" displayName="Table3" ref="E3:F28" totalsRowShown="0" headerRowDxfId="6" dataDxfId="4" headerRowBorderDxfId="5" tableBorderDxfId="3" totalsRowBorderDxfId="2">
  <autoFilter ref="E3:F28" xr:uid="{773CCD79-AA88-40AE-95A7-07C858DD04A9}">
    <filterColumn colId="0" hiddenButton="1"/>
    <filterColumn colId="1" hiddenButton="1"/>
  </autoFilter>
  <tableColumns count="2">
    <tableColumn id="1" xr3:uid="{DA378FDD-F3D6-4F79-A790-C9BC90E9C5ED}" name="Stock " dataDxfId="1"/>
    <tableColumn id="2" xr3:uid="{BBB0E0EB-380C-41FC-B6AF-003CF1AAC660}" name="Signal" dataDxfId="0">
      <calculatedColumnFormula>_xlfn.XLOOKUP(_xlfn.XLOOKUP(E4,Calculations!$A$4:$A$54,Calculations!$W$4:$W$54,0,0),Calculations!$Z$4:$Z$20,Calculations!$AA$4:$AA$20,0,0)</calculatedColumnFormula>
    </tableColumn>
  </tableColumns>
  <tableStyleInfo name="TableStyleMedium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6064AF-D199-4146-96B2-BF0F88C71D7A}" name="NIFTY50" displayName="NIFTY50" ref="A1:W52" tableType="queryTable" totalsRowShown="0">
  <autoFilter ref="A1:W52" xr:uid="{5080F4A4-A82B-49BD-8AC8-EDF47731D7EF}"/>
  <sortState xmlns:xlrd2="http://schemas.microsoft.com/office/spreadsheetml/2017/richdata2" ref="A2:W52">
    <sortCondition ref="A1:A52"/>
  </sortState>
  <tableColumns count="23">
    <tableColumn id="1" xr3:uid="{01EB96D3-85EE-4F87-A7FD-91EF199A7763}" uniqueName="1" name="Column1.symbol" queryTableFieldId="1"/>
    <tableColumn id="2" xr3:uid="{C22046E4-8668-4837-94E1-182BBA40FC43}" uniqueName="2" name="Column1.open" queryTableFieldId="2"/>
    <tableColumn id="3" xr3:uid="{717A5EF9-DD5E-4119-AAFE-9D7C0B4549D8}" uniqueName="3" name="Column1.dayHigh" queryTableFieldId="3"/>
    <tableColumn id="4" xr3:uid="{7210833F-BB1D-471E-A697-91C060455E63}" uniqueName="4" name="Column1.dayLow" queryTableFieldId="4"/>
    <tableColumn id="5" xr3:uid="{F64D65AD-7AEC-404B-B749-07BAA1981004}" uniqueName="5" name="Column1.lastPrice" queryTableFieldId="5"/>
    <tableColumn id="6" xr3:uid="{71297946-C8DB-4397-B356-E5084F566C34}" uniqueName="6" name="Column1.previousClose" queryTableFieldId="6"/>
    <tableColumn id="7" xr3:uid="{13EA6739-F9A3-4272-B55D-84EEB52C321A}" uniqueName="7" name="Column1.change" queryTableFieldId="7"/>
    <tableColumn id="8" xr3:uid="{EA6517A8-CAAC-406A-A283-E918FDBB6428}" uniqueName="8" name="Column1.pChange" queryTableFieldId="8"/>
    <tableColumn id="9" xr3:uid="{84114CB8-DBE4-47B5-89D3-58AE1C4E5DC0}" uniqueName="9" name="Column1.yearHigh" queryTableFieldId="9"/>
    <tableColumn id="10" xr3:uid="{B1406318-20E2-42A5-95F0-2FA3F6F56A73}" uniqueName="10" name="Column1.yearLow" queryTableFieldId="10"/>
    <tableColumn id="11" xr3:uid="{D5935C7F-EC9E-4F44-938C-75C1C92E7FFF}" uniqueName="11" name="Column1.totalTradedVolume" queryTableFieldId="11"/>
    <tableColumn id="12" xr3:uid="{85844BF2-672D-4B3E-8952-D544F0C9CD63}" uniqueName="12" name="Column1.totalTradedValue" queryTableFieldId="12"/>
    <tableColumn id="13" xr3:uid="{6F3CCA7F-8CDE-4D9A-8C04-008AC4ED6529}" uniqueName="13" name="Column1.lastUpdateTime" queryTableFieldId="13"/>
    <tableColumn id="14" xr3:uid="{E6CBF534-2767-4583-8469-0CD43428762A}" uniqueName="14" name="Column1.nearWKH" queryTableFieldId="14"/>
    <tableColumn id="15" xr3:uid="{77B3E8EE-BE2C-44C1-9B71-A6EC85A4A470}" uniqueName="15" name="Column1.nearWKL" queryTableFieldId="15"/>
    <tableColumn id="16" xr3:uid="{9B1CF7D8-3A6C-47EB-A06C-C93DED62C012}" uniqueName="16" name="Column1.perChange365d" queryTableFieldId="16"/>
    <tableColumn id="17" xr3:uid="{70CCC14C-E8FC-4646-8D7B-7E4DCA1A7BEC}" uniqueName="17" name="Column1.date365dAgo" queryTableFieldId="17"/>
    <tableColumn id="18" xr3:uid="{5A053560-B813-4C51-8B11-4F202338995A}" uniqueName="18" name="Column1.chart365dPath" queryTableFieldId="18"/>
    <tableColumn id="19" xr3:uid="{309FDABF-434F-4E9E-B3BD-7FA36E46DB7C}" uniqueName="19" name="Column1.date30dAgo" queryTableFieldId="19"/>
    <tableColumn id="20" xr3:uid="{DD036013-0269-4A05-9FFF-73AB2691F039}" uniqueName="20" name="Column1.perChange30d" queryTableFieldId="20"/>
    <tableColumn id="21" xr3:uid="{4CA9E5BB-D68D-4A9B-A7FF-53FEBC37EC25}" uniqueName="21" name="Column1.chart30dPath" queryTableFieldId="21"/>
    <tableColumn id="22" xr3:uid="{C086CE13-E04A-45D3-885C-661EC121A0F2}" uniqueName="22" name="Column1.chartTodayPath" queryTableFieldId="22"/>
    <tableColumn id="23" xr3:uid="{6CC94CD5-CA9A-4A6F-AB1E-1C02D19B0231}" uniqueName="23" name="Column1.meta" queryTableFieldId="2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5CDB9-9BBE-4141-A9AF-1CD67002A2AD}">
  <dimension ref="A1:J29"/>
  <sheetViews>
    <sheetView tabSelected="1" workbookViewId="0">
      <selection activeCell="O15" sqref="O15"/>
    </sheetView>
  </sheetViews>
  <sheetFormatPr defaultRowHeight="14.4" x14ac:dyDescent="0.3"/>
  <cols>
    <col min="1" max="1" width="17.33203125" customWidth="1"/>
    <col min="2" max="2" width="11.6640625" customWidth="1"/>
    <col min="5" max="5" width="17.88671875" customWidth="1"/>
    <col min="6" max="6" width="10.6640625" customWidth="1"/>
    <col min="10" max="10" width="11.109375" bestFit="1" customWidth="1"/>
  </cols>
  <sheetData>
    <row r="1" spans="1:10" ht="23.4" x14ac:dyDescent="0.45">
      <c r="A1" s="13" t="s">
        <v>270</v>
      </c>
    </row>
    <row r="2" spans="1:10" x14ac:dyDescent="0.3">
      <c r="I2" s="15" t="s">
        <v>271</v>
      </c>
    </row>
    <row r="3" spans="1:10" ht="15.6" x14ac:dyDescent="0.3">
      <c r="A3" s="11" t="s">
        <v>237</v>
      </c>
      <c r="B3" s="12" t="s">
        <v>261</v>
      </c>
      <c r="C3" s="6"/>
      <c r="D3" s="6"/>
      <c r="E3" s="11" t="s">
        <v>237</v>
      </c>
      <c r="F3" s="12" t="s">
        <v>261</v>
      </c>
      <c r="I3" s="14" t="s">
        <v>233</v>
      </c>
      <c r="J3" s="14" t="s">
        <v>272</v>
      </c>
    </row>
    <row r="4" spans="1:10" ht="15.6" x14ac:dyDescent="0.3">
      <c r="A4" s="7" t="s">
        <v>214</v>
      </c>
      <c r="B4" s="9" t="str">
        <f ca="1">_xlfn.XLOOKUP(_xlfn.XLOOKUP(A4,Calculations!$A$4:$A$54,Calculations!$W$4:$W$54,0,0),Calculations!$Z$4:$Z$20,Calculations!$AA$4:$AA$20,0,0)</f>
        <v>.</v>
      </c>
      <c r="C4" s="6"/>
      <c r="D4" s="6"/>
      <c r="E4" s="7" t="s">
        <v>161</v>
      </c>
      <c r="F4" s="9" t="str">
        <f ca="1">_xlfn.XLOOKUP(_xlfn.XLOOKUP(E4,Calculations!$A$4:$A$54,Calculations!$W$4:$W$54,0,0),Calculations!$Z$4:$Z$20,Calculations!$AA$4:$AA$20,0,0)</f>
        <v>.</v>
      </c>
      <c r="I4" s="14" t="s">
        <v>234</v>
      </c>
      <c r="J4" s="14" t="s">
        <v>273</v>
      </c>
    </row>
    <row r="5" spans="1:10" ht="15.6" x14ac:dyDescent="0.3">
      <c r="A5" s="7" t="s">
        <v>222</v>
      </c>
      <c r="B5" s="9" t="str">
        <f ca="1">_xlfn.XLOOKUP(_xlfn.XLOOKUP(A5,Calculations!$A$4:$A$54,Calculations!$W$4:$W$54,0,0),Calculations!$Z$4:$Z$20,Calculations!$AA$4:$AA$20,,0)</f>
        <v>.</v>
      </c>
      <c r="C5" s="6"/>
      <c r="D5" s="6"/>
      <c r="E5" s="7" t="s">
        <v>33</v>
      </c>
      <c r="F5" s="9" t="str">
        <f ca="1">_xlfn.XLOOKUP(_xlfn.XLOOKUP(E5,Calculations!$A$4:$A$54,Calculations!$W$4:$W$54,0,0),Calculations!$Z$4:$Z$20,Calculations!$AA$4:$AA$20,0,0)</f>
        <v>.</v>
      </c>
      <c r="I5" s="14" t="s">
        <v>235</v>
      </c>
      <c r="J5" s="14" t="s">
        <v>274</v>
      </c>
    </row>
    <row r="6" spans="1:10" ht="15.6" x14ac:dyDescent="0.3">
      <c r="A6" s="7" t="s">
        <v>77</v>
      </c>
      <c r="B6" s="9" t="str">
        <f ca="1">_xlfn.XLOOKUP(_xlfn.XLOOKUP(A6,Calculations!$A$4:$A$54,Calculations!$W$4:$W$54,0,0),Calculations!$Z$4:$Z$20,Calculations!$AA$4:$AA$20,0,0)</f>
        <v>Below R1</v>
      </c>
      <c r="C6" s="6"/>
      <c r="D6" s="6"/>
      <c r="E6" s="7" t="s">
        <v>121</v>
      </c>
      <c r="F6" s="9" t="str">
        <f ca="1">_xlfn.XLOOKUP(_xlfn.XLOOKUP(E6,Calculations!$A$4:$A$54,Calculations!$W$4:$W$54,0,0),Calculations!$Z$4:$Z$20,Calculations!$AA$4:$AA$20,0,0)</f>
        <v>Below R2</v>
      </c>
      <c r="I6" s="14" t="s">
        <v>236</v>
      </c>
      <c r="J6" s="14" t="s">
        <v>275</v>
      </c>
    </row>
    <row r="7" spans="1:10" ht="15.6" x14ac:dyDescent="0.3">
      <c r="A7" s="7" t="s">
        <v>149</v>
      </c>
      <c r="B7" s="9" t="str">
        <f ca="1">_xlfn.XLOOKUP(_xlfn.XLOOKUP(A7,Calculations!$A$4:$A$54,Calculations!$W$4:$W$54,0,0),Calculations!$Z$4:$Z$20,Calculations!$AA$4:$AA$20,0,0)</f>
        <v>.</v>
      </c>
      <c r="C7" s="6"/>
      <c r="D7" s="6"/>
      <c r="E7" s="7" t="s">
        <v>109</v>
      </c>
      <c r="F7" s="9" t="str">
        <f ca="1">_xlfn.XLOOKUP(_xlfn.XLOOKUP(E7,Calculations!$A$4:$A$54,Calculations!$W$4:$W$54,0,0),Calculations!$Z$4:$Z$20,Calculations!$AA$4:$AA$20,0,0)</f>
        <v>.</v>
      </c>
      <c r="I7" s="14" t="s">
        <v>229</v>
      </c>
      <c r="J7" s="14" t="s">
        <v>276</v>
      </c>
    </row>
    <row r="8" spans="1:10" ht="15.6" x14ac:dyDescent="0.3">
      <c r="A8" s="7" t="s">
        <v>61</v>
      </c>
      <c r="B8" s="9" t="str">
        <f ca="1">_xlfn.XLOOKUP(_xlfn.XLOOKUP(A8,Calculations!$A$4:$A$54,Calculations!$W$4:$W$54,0,0),Calculations!$Z$4:$Z$20,Calculations!$AA$4:$AA$20,0,0)</f>
        <v>Above R3</v>
      </c>
      <c r="C8" s="6"/>
      <c r="D8" s="6"/>
      <c r="E8" s="7" t="s">
        <v>190</v>
      </c>
      <c r="F8" s="9" t="str">
        <f ca="1">_xlfn.XLOOKUP(_xlfn.XLOOKUP(E8,Calculations!$A$4:$A$54,Calculations!$W$4:$W$54,0,0),Calculations!$Z$4:$Z$20,Calculations!$AA$4:$AA$20,0,0)</f>
        <v>.</v>
      </c>
      <c r="I8" s="14" t="s">
        <v>228</v>
      </c>
      <c r="J8" s="14" t="s">
        <v>277</v>
      </c>
    </row>
    <row r="9" spans="1:10" ht="15.6" x14ac:dyDescent="0.3">
      <c r="A9" s="7" t="s">
        <v>28</v>
      </c>
      <c r="B9" s="9" t="str">
        <f ca="1">_xlfn.XLOOKUP(_xlfn.XLOOKUP(A9,Calculations!$A$4:$A$54,Calculations!$W$4:$W$54,0,0),Calculations!$Z$4:$Z$20,Calculations!$AA$4:$AA$20,0,0)</f>
        <v>Below R4</v>
      </c>
      <c r="C9" s="6"/>
      <c r="D9" s="6"/>
      <c r="E9" s="7" t="s">
        <v>105</v>
      </c>
      <c r="F9" s="9" t="str">
        <f ca="1">_xlfn.XLOOKUP(_xlfn.XLOOKUP(E9,Calculations!$A$4:$A$54,Calculations!$W$4:$W$54,0,0),Calculations!$Z$4:$Z$20,Calculations!$AA$4:$AA$20,0,0)</f>
        <v>Below R3</v>
      </c>
      <c r="I9" s="14" t="s">
        <v>227</v>
      </c>
      <c r="J9" s="14" t="s">
        <v>278</v>
      </c>
    </row>
    <row r="10" spans="1:10" ht="15.6" x14ac:dyDescent="0.3">
      <c r="A10" s="7" t="s">
        <v>170</v>
      </c>
      <c r="B10" s="9" t="str">
        <f ca="1">_xlfn.XLOOKUP(_xlfn.XLOOKUP(A10,Calculations!$A$4:$A$54,Calculations!$W$4:$W$54,0,0),Calculations!$Z$4:$Z$20,Calculations!$AA$4:$AA$20,0,0)</f>
        <v>Below R2</v>
      </c>
      <c r="C10" s="6"/>
      <c r="D10" s="6"/>
      <c r="E10" s="7" t="s">
        <v>206</v>
      </c>
      <c r="F10" s="9" t="str">
        <f ca="1">_xlfn.XLOOKUP(_xlfn.XLOOKUP(E10,Calculations!$A$4:$A$54,Calculations!$W$4:$W$54,0,0),Calculations!$Z$4:$Z$20,Calculations!$AA$4:$AA$20,0,0)</f>
        <v>Below R3</v>
      </c>
      <c r="I10" s="14" t="s">
        <v>226</v>
      </c>
      <c r="J10" s="14" t="s">
        <v>279</v>
      </c>
    </row>
    <row r="11" spans="1:10" ht="15.6" x14ac:dyDescent="0.3">
      <c r="A11" s="7" t="s">
        <v>73</v>
      </c>
      <c r="B11" s="9" t="str">
        <f ca="1">_xlfn.XLOOKUP(_xlfn.XLOOKUP(A11,Calculations!$A$4:$A$54,Calculations!$W$4:$W$54,0,0),Calculations!$Z$4:$Z$20,Calculations!$AA$4:$AA$20,0,0)</f>
        <v>.</v>
      </c>
      <c r="C11" s="6"/>
      <c r="D11" s="6"/>
      <c r="E11" s="7" t="s">
        <v>24</v>
      </c>
      <c r="F11" s="9" t="str">
        <f ca="1">_xlfn.XLOOKUP(_xlfn.XLOOKUP(E11,Calculations!$A$4:$A$54,Calculations!$W$4:$W$54,0,0),Calculations!$Z$4:$Z$20,Calculations!$AA$4:$AA$20,0,0)</f>
        <v>Above R1</v>
      </c>
    </row>
    <row r="12" spans="1:10" ht="15.6" x14ac:dyDescent="0.3">
      <c r="A12" s="7" t="s">
        <v>202</v>
      </c>
      <c r="B12" s="9" t="str">
        <f ca="1">_xlfn.XLOOKUP(_xlfn.XLOOKUP(A12,Calculations!$A$4:$A$54,Calculations!$W$4:$W$54,0,0),Calculations!$Z$4:$Z$20,Calculations!$AA$4:$AA$20,0,0)</f>
        <v>Above R4</v>
      </c>
      <c r="C12" s="6"/>
      <c r="D12" s="6"/>
      <c r="E12" s="7" t="s">
        <v>125</v>
      </c>
      <c r="F12" s="9" t="str">
        <f ca="1">_xlfn.XLOOKUP(_xlfn.XLOOKUP(E12,Calculations!$A$4:$A$54,Calculations!$W$4:$W$54,0,0),Calculations!$Z$4:$Z$20,Calculations!$AA$4:$AA$20,0,0)</f>
        <v>.</v>
      </c>
    </row>
    <row r="13" spans="1:10" ht="15.6" x14ac:dyDescent="0.3">
      <c r="A13" s="7" t="s">
        <v>210</v>
      </c>
      <c r="B13" s="9" t="str">
        <f ca="1">_xlfn.XLOOKUP(_xlfn.XLOOKUP(A13,Calculations!$A$4:$A$54,Calculations!$W$4:$W$54,0,0),Calculations!$Z$4:$Z$20,Calculations!$AA$4:$AA$20,0,0)</f>
        <v>.</v>
      </c>
      <c r="C13" s="6"/>
      <c r="D13" s="6"/>
      <c r="E13" s="7" t="s">
        <v>69</v>
      </c>
      <c r="F13" s="9" t="str">
        <f ca="1">_xlfn.XLOOKUP(_xlfn.XLOOKUP(E13,Calculations!$A$4:$A$54,Calculations!$W$4:$W$54,0,0),Calculations!$Z$4:$Z$20,Calculations!$AA$4:$AA$20,0,0)</f>
        <v>.</v>
      </c>
    </row>
    <row r="14" spans="1:10" ht="15.6" x14ac:dyDescent="0.3">
      <c r="A14" s="7" t="s">
        <v>85</v>
      </c>
      <c r="B14" s="9" t="str">
        <f ca="1">_xlfn.XLOOKUP(_xlfn.XLOOKUP(A14,Calculations!$A$4:$A$54,Calculations!$W$4:$W$54,0,0),Calculations!$Z$4:$Z$20,Calculations!$AA$4:$AA$20,0,0)</f>
        <v>.</v>
      </c>
      <c r="C14" s="6"/>
      <c r="D14" s="6"/>
      <c r="E14" s="7" t="s">
        <v>198</v>
      </c>
      <c r="F14" s="9" t="str">
        <f ca="1">_xlfn.XLOOKUP(_xlfn.XLOOKUP(E14,Calculations!$A$4:$A$54,Calculations!$W$4:$W$54,0,0),Calculations!$Z$4:$Z$20,Calculations!$AA$4:$AA$20,0,0)</f>
        <v>Above S1</v>
      </c>
    </row>
    <row r="15" spans="1:10" ht="15.6" x14ac:dyDescent="0.3">
      <c r="A15" s="7" t="s">
        <v>129</v>
      </c>
      <c r="B15" s="9" t="str">
        <f ca="1">_xlfn.XLOOKUP(_xlfn.XLOOKUP(A15,Calculations!$A$4:$A$54,Calculations!$W$4:$W$54,0,0),Calculations!$Z$4:$Z$20,Calculations!$AA$4:$AA$20,0,0)</f>
        <v>Above R1</v>
      </c>
      <c r="C15" s="6"/>
      <c r="D15" s="6"/>
      <c r="E15" s="7" t="s">
        <v>157</v>
      </c>
      <c r="F15" s="9" t="str">
        <f ca="1">_xlfn.XLOOKUP(_xlfn.XLOOKUP(E15,Calculations!$A$4:$A$54,Calculations!$W$4:$W$54,0,0),Calculations!$Z$4:$Z$20,Calculations!$AA$4:$AA$20,0,0)</f>
        <v>Above S1</v>
      </c>
    </row>
    <row r="16" spans="1:10" ht="15.6" x14ac:dyDescent="0.3">
      <c r="A16" s="7" t="s">
        <v>166</v>
      </c>
      <c r="B16" s="9" t="str">
        <f ca="1">_xlfn.XLOOKUP(_xlfn.XLOOKUP(A16,Calculations!$A$4:$A$54,Calculations!$W$4:$W$54,0,0),Calculations!$Z$4:$Z$20,Calculations!$AA$4:$AA$20,0,0)</f>
        <v>.</v>
      </c>
      <c r="C16" s="6"/>
      <c r="D16" s="6"/>
      <c r="E16" s="7" t="s">
        <v>81</v>
      </c>
      <c r="F16" s="9" t="str">
        <f ca="1">_xlfn.XLOOKUP(_xlfn.XLOOKUP(E16,Calculations!$A$4:$A$54,Calculations!$W$4:$W$54,0,0),Calculations!$Z$4:$Z$20,Calculations!$AA$4:$AA$20,0,0)</f>
        <v>.</v>
      </c>
    </row>
    <row r="17" spans="1:6" ht="15.6" x14ac:dyDescent="0.3">
      <c r="A17" s="7" t="s">
        <v>218</v>
      </c>
      <c r="B17" s="9" t="str">
        <f ca="1">_xlfn.XLOOKUP(_xlfn.XLOOKUP(A17,Calculations!$A$4:$A$54,Calculations!$W$4:$W$54,0,0),Calculations!$Z$4:$Z$20,Calculations!$AA$4:$AA$20,0,0)</f>
        <v>.</v>
      </c>
      <c r="C17" s="6"/>
      <c r="D17" s="6"/>
      <c r="E17" s="7" t="s">
        <v>101</v>
      </c>
      <c r="F17" s="9" t="str">
        <f ca="1">_xlfn.XLOOKUP(_xlfn.XLOOKUP(E17,Calculations!$A$4:$A$54,Calculations!$W$4:$W$54,0,0),Calculations!$Z$4:$Z$20,Calculations!$AA$4:$AA$20,0,0)</f>
        <v>.</v>
      </c>
    </row>
    <row r="18" spans="1:6" ht="15.6" x14ac:dyDescent="0.3">
      <c r="A18" s="7" t="s">
        <v>113</v>
      </c>
      <c r="B18" s="9" t="str">
        <f ca="1">_xlfn.XLOOKUP(_xlfn.XLOOKUP(A18,Calculations!$A$4:$A$54,Calculations!$W$4:$W$54,0,0),Calculations!$Z$4:$Z$20,Calculations!$AA$4:$AA$20,0,0)</f>
        <v>.</v>
      </c>
      <c r="C18" s="6"/>
      <c r="D18" s="6"/>
      <c r="E18" s="7" t="s">
        <v>178</v>
      </c>
      <c r="F18" s="9" t="str">
        <f ca="1">_xlfn.XLOOKUP(_xlfn.XLOOKUP(E18,Calculations!$A$4:$A$54,Calculations!$W$4:$W$54,0,0),Calculations!$Z$4:$Z$20,Calculations!$AA$4:$AA$20,0,0)</f>
        <v>.</v>
      </c>
    </row>
    <row r="19" spans="1:6" ht="15.6" x14ac:dyDescent="0.3">
      <c r="A19" s="7" t="s">
        <v>194</v>
      </c>
      <c r="B19" s="9" t="str">
        <f ca="1">_xlfn.XLOOKUP(_xlfn.XLOOKUP(A19,Calculations!$A$4:$A$54,Calculations!$W$4:$W$54,0,0),Calculations!$Z$4:$Z$20,Calculations!$AA$4:$AA$20,0,0)</f>
        <v>.</v>
      </c>
      <c r="C19" s="6"/>
      <c r="D19" s="6"/>
      <c r="E19" s="7" t="s">
        <v>137</v>
      </c>
      <c r="F19" s="9" t="str">
        <f ca="1">_xlfn.XLOOKUP(_xlfn.XLOOKUP(E19,Calculations!$A$4:$A$54,Calculations!$W$4:$W$54,0,0),Calculations!$Z$4:$Z$20,Calculations!$AA$4:$AA$20,0,0)</f>
        <v>.</v>
      </c>
    </row>
    <row r="20" spans="1:6" ht="15.6" x14ac:dyDescent="0.3">
      <c r="A20" s="7" t="s">
        <v>97</v>
      </c>
      <c r="B20" s="9" t="str">
        <f ca="1">_xlfn.XLOOKUP(_xlfn.XLOOKUP(A20,Calculations!$A$4:$A$54,Calculations!$W$4:$W$54,0,0),Calculations!$Z$4:$Z$20,Calculations!$AA$4:$AA$20,0,0)</f>
        <v>.</v>
      </c>
      <c r="C20" s="6"/>
      <c r="D20" s="6"/>
      <c r="E20" s="7" t="s">
        <v>182</v>
      </c>
      <c r="F20" s="9" t="str">
        <f ca="1">_xlfn.XLOOKUP(_xlfn.XLOOKUP(E20,Calculations!$A$4:$A$54,Calculations!$W$4:$W$54,0,0),Calculations!$Z$4:$Z$20,Calculations!$AA$4:$AA$20,0,0)</f>
        <v>.</v>
      </c>
    </row>
    <row r="21" spans="1:6" ht="15.6" x14ac:dyDescent="0.3">
      <c r="A21" s="7" t="s">
        <v>117</v>
      </c>
      <c r="B21" s="9" t="str">
        <f ca="1">_xlfn.XLOOKUP(_xlfn.XLOOKUP(A21,Calculations!$A$4:$A$54,Calculations!$W$4:$W$54,0,0),Calculations!$Z$4:$Z$20,Calculations!$AA$4:$AA$20,0,0)</f>
        <v>Below R1</v>
      </c>
      <c r="C21" s="6"/>
      <c r="D21" s="6"/>
      <c r="E21" s="7" t="s">
        <v>133</v>
      </c>
      <c r="F21" s="9" t="str">
        <f ca="1">_xlfn.XLOOKUP(_xlfn.XLOOKUP(E21,Calculations!$A$4:$A$54,Calculations!$W$4:$W$54,0,0),Calculations!$Z$4:$Z$20,Calculations!$AA$4:$AA$20,0,0)</f>
        <v>Below R1</v>
      </c>
    </row>
    <row r="22" spans="1:6" ht="15.6" x14ac:dyDescent="0.3">
      <c r="A22" s="7" t="s">
        <v>141</v>
      </c>
      <c r="B22" s="9" t="str">
        <f ca="1">_xlfn.XLOOKUP(_xlfn.XLOOKUP(A22,Calculations!$A$4:$A$54,Calculations!$W$4:$W$54,0,0),Calculations!$Z$4:$Z$20,Calculations!$AA$4:$AA$20,0,0)</f>
        <v>Above S1</v>
      </c>
      <c r="C22" s="6"/>
      <c r="D22" s="6"/>
      <c r="E22" s="7" t="s">
        <v>45</v>
      </c>
      <c r="F22" s="9" t="str">
        <f ca="1">_xlfn.XLOOKUP(_xlfn.XLOOKUP(E22,Calculations!$A$4:$A$54,Calculations!$W$4:$W$54,0,0),Calculations!$Z$4:$Z$20,Calculations!$AA$4:$AA$20,0,0)</f>
        <v>.</v>
      </c>
    </row>
    <row r="23" spans="1:6" ht="15.6" x14ac:dyDescent="0.3">
      <c r="A23" s="7" t="s">
        <v>153</v>
      </c>
      <c r="B23" s="9" t="str">
        <f ca="1">_xlfn.XLOOKUP(_xlfn.XLOOKUP(A23,Calculations!$A$4:$A$54,Calculations!$W$4:$W$54,0,0),Calculations!$Z$4:$Z$20,Calculations!$AA$4:$AA$20,0,0)</f>
        <v>.</v>
      </c>
      <c r="C23" s="6"/>
      <c r="D23" s="6"/>
      <c r="E23" s="7" t="s">
        <v>186</v>
      </c>
      <c r="F23" s="9" t="str">
        <f ca="1">_xlfn.XLOOKUP(_xlfn.XLOOKUP(E23,Calculations!$A$4:$A$54,Calculations!$W$4:$W$54,0,0),Calculations!$Z$4:$Z$20,Calculations!$AA$4:$AA$20,0,0)</f>
        <v>.</v>
      </c>
    </row>
    <row r="24" spans="1:6" ht="15.6" x14ac:dyDescent="0.3">
      <c r="A24" s="7" t="s">
        <v>37</v>
      </c>
      <c r="B24" s="9" t="str">
        <f ca="1">_xlfn.XLOOKUP(_xlfn.XLOOKUP(A24,Calculations!$A$4:$A$54,Calculations!$W$4:$W$54,0,0),Calculations!$Z$4:$Z$20,Calculations!$AA$4:$AA$20,0,0)</f>
        <v>.</v>
      </c>
      <c r="C24" s="6"/>
      <c r="D24" s="6"/>
      <c r="E24" s="7" t="s">
        <v>57</v>
      </c>
      <c r="F24" s="9" t="str">
        <f ca="1">_xlfn.XLOOKUP(_xlfn.XLOOKUP(E24,Calculations!$A$4:$A$54,Calculations!$W$4:$W$54,0,0),Calculations!$Z$4:$Z$20,Calculations!$AA$4:$AA$20,0,0)</f>
        <v>.</v>
      </c>
    </row>
    <row r="25" spans="1:6" ht="15.6" x14ac:dyDescent="0.3">
      <c r="A25" s="7" t="s">
        <v>93</v>
      </c>
      <c r="B25" s="9" t="str">
        <f ca="1">_xlfn.XLOOKUP(_xlfn.XLOOKUP(A25,Calculations!$A$4:$A$54,Calculations!$W$4:$W$54,0,0),Calculations!$Z$4:$Z$20,Calculations!$AA$4:$AA$20,0,0)</f>
        <v>.</v>
      </c>
      <c r="C25" s="6"/>
      <c r="D25" s="6"/>
      <c r="E25" s="7" t="s">
        <v>53</v>
      </c>
      <c r="F25" s="9" t="str">
        <f ca="1">_xlfn.XLOOKUP(_xlfn.XLOOKUP(E25,Calculations!$A$4:$A$54,Calculations!$W$4:$W$54,0,0),Calculations!$Z$4:$Z$20,Calculations!$AA$4:$AA$20,0,0)</f>
        <v>.</v>
      </c>
    </row>
    <row r="26" spans="1:6" ht="15.6" x14ac:dyDescent="0.3">
      <c r="A26" s="7" t="s">
        <v>41</v>
      </c>
      <c r="B26" s="9" t="str">
        <f ca="1">_xlfn.XLOOKUP(_xlfn.XLOOKUP(A26,Calculations!$A$4:$A$54,Calculations!$W$4:$W$54,0,0),Calculations!$Z$4:$Z$20,Calculations!$AA$4:$AA$20,0,0)</f>
        <v>Below R1</v>
      </c>
      <c r="C26" s="6"/>
      <c r="D26" s="6"/>
      <c r="E26" s="7" t="s">
        <v>174</v>
      </c>
      <c r="F26" s="9" t="str">
        <f ca="1">_xlfn.XLOOKUP(_xlfn.XLOOKUP(E26,Calculations!$A$4:$A$54,Calculations!$W$4:$W$54,0,0),Calculations!$Z$4:$Z$20,Calculations!$AA$4:$AA$20,0,0)</f>
        <v>Above R3</v>
      </c>
    </row>
    <row r="27" spans="1:6" ht="15.6" x14ac:dyDescent="0.3">
      <c r="A27" s="7" t="s">
        <v>49</v>
      </c>
      <c r="B27" s="9" t="str">
        <f ca="1">_xlfn.XLOOKUP(_xlfn.XLOOKUP(A27,Calculations!$A$4:$A$54,Calculations!$W$4:$W$54,0,0),Calculations!$Z$4:$Z$20,Calculations!$AA$4:$AA$20,0,0)</f>
        <v>.</v>
      </c>
      <c r="C27" s="6"/>
      <c r="D27" s="6"/>
      <c r="E27" s="7" t="s">
        <v>145</v>
      </c>
      <c r="F27" s="9" t="str">
        <f ca="1">_xlfn.XLOOKUP(_xlfn.XLOOKUP(E27,Calculations!$A$4:$A$54,Calculations!$W$4:$W$54,0,0),Calculations!$Z$4:$Z$20,Calculations!$AA$4:$AA$20,0,0)</f>
        <v>.</v>
      </c>
    </row>
    <row r="28" spans="1:6" ht="15.6" x14ac:dyDescent="0.3">
      <c r="A28" s="7" t="s">
        <v>65</v>
      </c>
      <c r="B28" s="9" t="str">
        <f ca="1">_xlfn.XLOOKUP(_xlfn.XLOOKUP(A28,Calculations!$A$4:$A$54,Calculations!$W$4:$W$54,0,0),Calculations!$Z$4:$Z$20,Calculations!$AA$4:$AA$20,0,0)</f>
        <v>.</v>
      </c>
      <c r="C28" s="6"/>
      <c r="D28" s="6"/>
      <c r="E28" s="8" t="s">
        <v>89</v>
      </c>
      <c r="F28" s="10" t="str">
        <f ca="1">_xlfn.XLOOKUP(_xlfn.XLOOKUP(E28,Calculations!$A$4:$A$54,Calculations!$W$4:$W$54,0,0),Calculations!$Z$4:$Z$20,Calculations!$AA$4:$AA$20,0,0)</f>
        <v>.</v>
      </c>
    </row>
    <row r="29" spans="1:6" ht="15.6" x14ac:dyDescent="0.3">
      <c r="A29" s="8" t="s">
        <v>165</v>
      </c>
      <c r="B29" s="10" t="str">
        <f ca="1">_xlfn.XLOOKUP(_xlfn.XLOOKUP(A29,Calculations!$A$4:$A$54,Calculations!$W$4:$W$54,0,0),Calculations!$Z$4:$Z$20,Calculations!$AA$4:$AA$20,0,0)</f>
        <v>.</v>
      </c>
      <c r="C29" s="6"/>
      <c r="D29" s="6"/>
      <c r="E29" s="6"/>
      <c r="F29" s="6"/>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3ABBB-3314-4738-B8BD-67B7889FB6D6}">
  <dimension ref="A1:AL156"/>
  <sheetViews>
    <sheetView topLeftCell="A4" workbookViewId="0">
      <selection activeCell="C18" sqref="C18"/>
    </sheetView>
  </sheetViews>
  <sheetFormatPr defaultRowHeight="14.4" x14ac:dyDescent="0.3"/>
  <cols>
    <col min="1" max="1" width="17.5546875" bestFit="1" customWidth="1"/>
    <col min="2" max="2" width="15.77734375" bestFit="1" customWidth="1"/>
    <col min="3" max="3" width="18.33203125" bestFit="1" customWidth="1"/>
    <col min="4" max="4" width="18" bestFit="1" customWidth="1"/>
    <col min="5" max="5" width="18.44140625" bestFit="1" customWidth="1"/>
    <col min="6" max="6" width="23.21875" bestFit="1" customWidth="1"/>
    <col min="7" max="7" width="17.5546875" bestFit="1" customWidth="1"/>
    <col min="8" max="9" width="18.88671875" bestFit="1" customWidth="1"/>
    <col min="10" max="10" width="18.5546875" bestFit="1" customWidth="1"/>
    <col min="11" max="11" width="28.109375" bestFit="1" customWidth="1"/>
    <col min="12" max="12" width="26.21875" bestFit="1" customWidth="1"/>
    <col min="13" max="13" width="24.88671875" bestFit="1" customWidth="1"/>
    <col min="14" max="14" width="19.44140625" bestFit="1" customWidth="1"/>
    <col min="15" max="15" width="19" bestFit="1" customWidth="1"/>
    <col min="16" max="16" width="24.88671875" bestFit="1" customWidth="1"/>
    <col min="17" max="17" width="22.77734375" bestFit="1" customWidth="1"/>
    <col min="18" max="18" width="56.88671875" bestFit="1" customWidth="1"/>
    <col min="19" max="19" width="21.77734375" bestFit="1" customWidth="1"/>
    <col min="20" max="20" width="23.88671875" bestFit="1" customWidth="1"/>
    <col min="21" max="21" width="55.88671875" bestFit="1" customWidth="1"/>
    <col min="22" max="22" width="58.33203125" bestFit="1" customWidth="1"/>
    <col min="23" max="23" width="15.77734375" bestFit="1" customWidth="1"/>
  </cols>
  <sheetData>
    <row r="1" spans="1:37" x14ac:dyDescent="0.3">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AA1" t="s">
        <v>226</v>
      </c>
      <c r="AB1" t="s">
        <v>227</v>
      </c>
      <c r="AC1" t="s">
        <v>228</v>
      </c>
      <c r="AD1" t="s">
        <v>229</v>
      </c>
      <c r="AE1" t="s">
        <v>230</v>
      </c>
      <c r="AF1" t="s">
        <v>231</v>
      </c>
      <c r="AG1" t="s">
        <v>232</v>
      </c>
      <c r="AH1" t="s">
        <v>233</v>
      </c>
      <c r="AI1" t="s">
        <v>234</v>
      </c>
      <c r="AJ1" t="s">
        <v>235</v>
      </c>
      <c r="AK1" t="s">
        <v>236</v>
      </c>
    </row>
    <row r="2" spans="1:37" x14ac:dyDescent="0.3">
      <c r="A2" t="s">
        <v>214</v>
      </c>
      <c r="B2">
        <v>678</v>
      </c>
      <c r="C2">
        <v>696.3</v>
      </c>
      <c r="D2">
        <v>677.15</v>
      </c>
      <c r="E2">
        <v>694</v>
      </c>
      <c r="F2">
        <v>678.75</v>
      </c>
      <c r="G2">
        <v>15.25</v>
      </c>
      <c r="H2">
        <v>2.25</v>
      </c>
      <c r="I2">
        <v>924.65</v>
      </c>
      <c r="J2">
        <v>651.95000000000005</v>
      </c>
      <c r="K2">
        <v>2634839</v>
      </c>
      <c r="L2">
        <v>1815061541.9300001</v>
      </c>
      <c r="M2" t="s">
        <v>289</v>
      </c>
      <c r="N2">
        <v>24.944573622451735</v>
      </c>
      <c r="O2">
        <v>-6.4498811258532021</v>
      </c>
      <c r="P2">
        <v>-4.41</v>
      </c>
      <c r="Q2" t="s">
        <v>268</v>
      </c>
      <c r="R2" t="s">
        <v>215</v>
      </c>
      <c r="S2" t="s">
        <v>269</v>
      </c>
      <c r="T2">
        <v>-8.26</v>
      </c>
      <c r="U2" t="s">
        <v>216</v>
      </c>
      <c r="V2" t="s">
        <v>217</v>
      </c>
      <c r="W2" t="s">
        <v>32</v>
      </c>
    </row>
    <row r="3" spans="1:37" x14ac:dyDescent="0.3">
      <c r="A3" t="s">
        <v>264</v>
      </c>
      <c r="B3">
        <v>3809.1</v>
      </c>
      <c r="C3">
        <v>3889.55</v>
      </c>
      <c r="D3">
        <v>3783.5</v>
      </c>
      <c r="E3">
        <v>3887.95</v>
      </c>
      <c r="F3">
        <v>3817.4</v>
      </c>
      <c r="G3">
        <v>70.55</v>
      </c>
      <c r="H3">
        <v>1.85</v>
      </c>
      <c r="I3">
        <v>5935.4</v>
      </c>
      <c r="J3">
        <v>3361.55</v>
      </c>
      <c r="K3">
        <v>390568</v>
      </c>
      <c r="L3">
        <v>1501948772.4000001</v>
      </c>
      <c r="M3" t="s">
        <v>296</v>
      </c>
      <c r="N3">
        <v>34.495568959126594</v>
      </c>
      <c r="O3">
        <v>-15.659442816557826</v>
      </c>
      <c r="P3">
        <v>2.67</v>
      </c>
      <c r="Q3" t="s">
        <v>268</v>
      </c>
      <c r="R3" t="s">
        <v>265</v>
      </c>
      <c r="S3" t="s">
        <v>269</v>
      </c>
      <c r="T3">
        <v>6.37</v>
      </c>
      <c r="U3" t="s">
        <v>266</v>
      </c>
      <c r="V3" t="s">
        <v>267</v>
      </c>
      <c r="W3" t="s">
        <v>32</v>
      </c>
    </row>
    <row r="4" spans="1:37" x14ac:dyDescent="0.3">
      <c r="A4" t="s">
        <v>222</v>
      </c>
      <c r="B4">
        <v>2830.55</v>
      </c>
      <c r="C4">
        <v>2869</v>
      </c>
      <c r="D4">
        <v>2805.15</v>
      </c>
      <c r="E4">
        <v>2867</v>
      </c>
      <c r="F4">
        <v>2766.6</v>
      </c>
      <c r="G4">
        <v>100.4</v>
      </c>
      <c r="H4">
        <v>3.63</v>
      </c>
      <c r="I4">
        <v>3590</v>
      </c>
      <c r="J4">
        <v>2560</v>
      </c>
      <c r="K4">
        <v>2085735</v>
      </c>
      <c r="L4">
        <v>5931308906.25</v>
      </c>
      <c r="M4" t="s">
        <v>287</v>
      </c>
      <c r="N4">
        <v>20.139275766016713</v>
      </c>
      <c r="O4">
        <v>-11.9921875</v>
      </c>
      <c r="P4">
        <v>-8.23</v>
      </c>
      <c r="Q4" t="s">
        <v>268</v>
      </c>
      <c r="R4" t="s">
        <v>223</v>
      </c>
      <c r="S4" t="s">
        <v>269</v>
      </c>
      <c r="T4">
        <v>-4.17</v>
      </c>
      <c r="U4" t="s">
        <v>224</v>
      </c>
      <c r="V4" t="s">
        <v>225</v>
      </c>
      <c r="W4" t="s">
        <v>32</v>
      </c>
    </row>
    <row r="5" spans="1:37" x14ac:dyDescent="0.3">
      <c r="A5" t="s">
        <v>77</v>
      </c>
      <c r="B5">
        <v>652</v>
      </c>
      <c r="C5">
        <v>659.4</v>
      </c>
      <c r="D5">
        <v>651</v>
      </c>
      <c r="E5">
        <v>656.85</v>
      </c>
      <c r="F5">
        <v>648.5</v>
      </c>
      <c r="G5">
        <v>8.35</v>
      </c>
      <c r="H5">
        <v>1.29</v>
      </c>
      <c r="I5">
        <v>866.9</v>
      </c>
      <c r="J5">
        <v>618.25</v>
      </c>
      <c r="K5">
        <v>6684686</v>
      </c>
      <c r="L5">
        <v>4385488250.2999992</v>
      </c>
      <c r="M5" t="s">
        <v>303</v>
      </c>
      <c r="N5">
        <v>24.230014995962623</v>
      </c>
      <c r="O5">
        <v>-6.243429033562478</v>
      </c>
      <c r="P5">
        <v>-14.71</v>
      </c>
      <c r="Q5" t="s">
        <v>268</v>
      </c>
      <c r="R5" t="s">
        <v>78</v>
      </c>
      <c r="S5" t="s">
        <v>269</v>
      </c>
      <c r="T5">
        <v>-4.25</v>
      </c>
      <c r="U5" t="s">
        <v>79</v>
      </c>
      <c r="V5" t="s">
        <v>80</v>
      </c>
      <c r="W5" t="s">
        <v>32</v>
      </c>
    </row>
    <row r="6" spans="1:37" x14ac:dyDescent="0.3">
      <c r="A6" t="s">
        <v>149</v>
      </c>
      <c r="B6">
        <v>3682</v>
      </c>
      <c r="C6">
        <v>3777.3</v>
      </c>
      <c r="D6">
        <v>3675.15</v>
      </c>
      <c r="E6">
        <v>3772</v>
      </c>
      <c r="F6">
        <v>3682.75</v>
      </c>
      <c r="G6">
        <v>89.25</v>
      </c>
      <c r="H6">
        <v>2.42</v>
      </c>
      <c r="I6">
        <v>4249.8999999999996</v>
      </c>
      <c r="J6">
        <v>3027.05</v>
      </c>
      <c r="K6">
        <v>333226</v>
      </c>
      <c r="L6">
        <v>1247834734.46</v>
      </c>
      <c r="M6" t="s">
        <v>293</v>
      </c>
      <c r="N6">
        <v>11.244970469893399</v>
      </c>
      <c r="O6">
        <v>-24.609768586577683</v>
      </c>
      <c r="P6">
        <v>-12.35</v>
      </c>
      <c r="Q6" t="s">
        <v>268</v>
      </c>
      <c r="R6" t="s">
        <v>150</v>
      </c>
      <c r="S6" t="s">
        <v>269</v>
      </c>
      <c r="T6">
        <v>0.27</v>
      </c>
      <c r="U6" t="s">
        <v>151</v>
      </c>
      <c r="V6" t="s">
        <v>152</v>
      </c>
      <c r="W6" t="s">
        <v>32</v>
      </c>
    </row>
    <row r="7" spans="1:37" x14ac:dyDescent="0.3">
      <c r="A7" t="s">
        <v>61</v>
      </c>
      <c r="B7">
        <v>11535</v>
      </c>
      <c r="C7">
        <v>12070</v>
      </c>
      <c r="D7">
        <v>11530</v>
      </c>
      <c r="E7">
        <v>12069</v>
      </c>
      <c r="F7">
        <v>11524.7</v>
      </c>
      <c r="G7">
        <v>544.29999999999995</v>
      </c>
      <c r="H7">
        <v>4.72</v>
      </c>
      <c r="I7">
        <v>19325</v>
      </c>
      <c r="J7">
        <v>10727.2</v>
      </c>
      <c r="K7">
        <v>478294</v>
      </c>
      <c r="L7">
        <v>5658600655.1999998</v>
      </c>
      <c r="M7" t="s">
        <v>282</v>
      </c>
      <c r="N7">
        <v>37.547218628719278</v>
      </c>
      <c r="O7">
        <v>-12.508389887389059</v>
      </c>
      <c r="P7">
        <v>-3.34</v>
      </c>
      <c r="Q7" t="s">
        <v>268</v>
      </c>
      <c r="R7" t="s">
        <v>62</v>
      </c>
      <c r="S7" t="s">
        <v>269</v>
      </c>
      <c r="T7">
        <v>-9.19</v>
      </c>
      <c r="U7" t="s">
        <v>63</v>
      </c>
      <c r="V7" t="s">
        <v>64</v>
      </c>
      <c r="W7" t="s">
        <v>32</v>
      </c>
    </row>
    <row r="8" spans="1:37" x14ac:dyDescent="0.3">
      <c r="A8" t="s">
        <v>28</v>
      </c>
      <c r="B8">
        <v>5680</v>
      </c>
      <c r="C8">
        <v>5938.85</v>
      </c>
      <c r="D8">
        <v>5645.9</v>
      </c>
      <c r="E8">
        <v>5930</v>
      </c>
      <c r="F8">
        <v>5661.1</v>
      </c>
      <c r="G8">
        <v>268.89999999999998</v>
      </c>
      <c r="H8">
        <v>4.75</v>
      </c>
      <c r="I8">
        <v>8050</v>
      </c>
      <c r="J8">
        <v>5220</v>
      </c>
      <c r="K8">
        <v>2222952</v>
      </c>
      <c r="L8">
        <v>13010004416.16</v>
      </c>
      <c r="M8" t="s">
        <v>281</v>
      </c>
      <c r="N8">
        <v>26.335403726708076</v>
      </c>
      <c r="O8">
        <v>-13.601532567049809</v>
      </c>
      <c r="P8">
        <v>-6.78</v>
      </c>
      <c r="Q8" t="s">
        <v>268</v>
      </c>
      <c r="R8" t="s">
        <v>29</v>
      </c>
      <c r="S8" t="s">
        <v>269</v>
      </c>
      <c r="T8">
        <v>-6.09</v>
      </c>
      <c r="U8" t="s">
        <v>30</v>
      </c>
      <c r="V8" t="s">
        <v>31</v>
      </c>
      <c r="W8" t="s">
        <v>32</v>
      </c>
    </row>
    <row r="9" spans="1:37" x14ac:dyDescent="0.3">
      <c r="A9" t="s">
        <v>170</v>
      </c>
      <c r="B9">
        <v>684.5</v>
      </c>
      <c r="C9">
        <v>694.95</v>
      </c>
      <c r="D9">
        <v>684.2</v>
      </c>
      <c r="E9">
        <v>693</v>
      </c>
      <c r="F9">
        <v>684.45</v>
      </c>
      <c r="G9">
        <v>8.5500000000000007</v>
      </c>
      <c r="H9">
        <v>1.25</v>
      </c>
      <c r="I9">
        <v>781.8</v>
      </c>
      <c r="J9">
        <v>515.94000000000005</v>
      </c>
      <c r="K9">
        <v>4697006</v>
      </c>
      <c r="L9">
        <v>3246006906.48</v>
      </c>
      <c r="M9" t="s">
        <v>304</v>
      </c>
      <c r="N9">
        <v>11.358403683806596</v>
      </c>
      <c r="O9">
        <v>-34.317943946970558</v>
      </c>
      <c r="P9">
        <v>30.63</v>
      </c>
      <c r="Q9" t="s">
        <v>268</v>
      </c>
      <c r="R9" t="s">
        <v>171</v>
      </c>
      <c r="S9" t="s">
        <v>269</v>
      </c>
      <c r="T9">
        <v>-0.3</v>
      </c>
      <c r="U9" t="s">
        <v>172</v>
      </c>
      <c r="V9" t="s">
        <v>173</v>
      </c>
      <c r="W9" t="s">
        <v>32</v>
      </c>
    </row>
    <row r="10" spans="1:37" x14ac:dyDescent="0.3">
      <c r="A10" t="s">
        <v>73</v>
      </c>
      <c r="B10">
        <v>316.60000000000002</v>
      </c>
      <c r="C10">
        <v>322</v>
      </c>
      <c r="D10">
        <v>315.5</v>
      </c>
      <c r="E10">
        <v>321</v>
      </c>
      <c r="F10">
        <v>313.10000000000002</v>
      </c>
      <c r="G10">
        <v>7.9</v>
      </c>
      <c r="H10">
        <v>2.52</v>
      </c>
      <c r="I10">
        <v>503</v>
      </c>
      <c r="J10">
        <v>293.35000000000002</v>
      </c>
      <c r="K10">
        <v>4176932</v>
      </c>
      <c r="L10">
        <v>1332357769.3599999</v>
      </c>
      <c r="M10" t="s">
        <v>292</v>
      </c>
      <c r="N10">
        <v>36.182902584493043</v>
      </c>
      <c r="O10">
        <v>-9.4256008181353241</v>
      </c>
      <c r="P10">
        <v>-31.89</v>
      </c>
      <c r="Q10" t="s">
        <v>268</v>
      </c>
      <c r="R10" t="s">
        <v>74</v>
      </c>
      <c r="S10" t="s">
        <v>269</v>
      </c>
      <c r="T10">
        <v>-4.59</v>
      </c>
      <c r="U10" t="s">
        <v>75</v>
      </c>
      <c r="V10" t="s">
        <v>76</v>
      </c>
      <c r="W10" t="s">
        <v>32</v>
      </c>
    </row>
    <row r="11" spans="1:37" x14ac:dyDescent="0.3">
      <c r="A11" t="s">
        <v>202</v>
      </c>
      <c r="B11">
        <v>3650.15</v>
      </c>
      <c r="C11">
        <v>3840.9</v>
      </c>
      <c r="D11">
        <v>3642.25</v>
      </c>
      <c r="E11">
        <v>3828</v>
      </c>
      <c r="F11">
        <v>3656.6</v>
      </c>
      <c r="G11">
        <v>171.4</v>
      </c>
      <c r="H11">
        <v>4.6900000000000004</v>
      </c>
      <c r="I11">
        <v>4153</v>
      </c>
      <c r="J11">
        <v>3050</v>
      </c>
      <c r="K11">
        <v>1043070</v>
      </c>
      <c r="L11">
        <v>3941417316.9000001</v>
      </c>
      <c r="M11" t="s">
        <v>283</v>
      </c>
      <c r="N11">
        <v>7.8256681916686732</v>
      </c>
      <c r="O11">
        <v>-25.508196721311471</v>
      </c>
      <c r="P11">
        <v>3.78</v>
      </c>
      <c r="Q11" t="s">
        <v>268</v>
      </c>
      <c r="R11" t="s">
        <v>203</v>
      </c>
      <c r="S11" t="s">
        <v>269</v>
      </c>
      <c r="T11">
        <v>3.59</v>
      </c>
      <c r="U11" t="s">
        <v>204</v>
      </c>
      <c r="V11" t="s">
        <v>205</v>
      </c>
      <c r="W11" t="s">
        <v>32</v>
      </c>
    </row>
    <row r="12" spans="1:37" x14ac:dyDescent="0.3">
      <c r="A12" t="s">
        <v>210</v>
      </c>
      <c r="B12">
        <v>940</v>
      </c>
      <c r="C12">
        <v>950</v>
      </c>
      <c r="D12">
        <v>933.15</v>
      </c>
      <c r="E12">
        <v>946.05</v>
      </c>
      <c r="F12">
        <v>937.4</v>
      </c>
      <c r="G12">
        <v>8.65</v>
      </c>
      <c r="H12">
        <v>0.92</v>
      </c>
      <c r="I12">
        <v>1083</v>
      </c>
      <c r="J12">
        <v>850</v>
      </c>
      <c r="K12">
        <v>1390651</v>
      </c>
      <c r="L12">
        <v>1309117131.8699999</v>
      </c>
      <c r="M12" t="s">
        <v>309</v>
      </c>
      <c r="N12">
        <v>12.64542936288089</v>
      </c>
      <c r="O12">
        <v>-11.299999999999995</v>
      </c>
      <c r="P12">
        <v>-3.83</v>
      </c>
      <c r="Q12" t="s">
        <v>268</v>
      </c>
      <c r="R12" t="s">
        <v>211</v>
      </c>
      <c r="S12" t="s">
        <v>269</v>
      </c>
      <c r="T12">
        <v>-2.4500000000000002</v>
      </c>
      <c r="U12" t="s">
        <v>212</v>
      </c>
      <c r="V12" t="s">
        <v>213</v>
      </c>
      <c r="W12" t="s">
        <v>32</v>
      </c>
    </row>
    <row r="13" spans="1:37" x14ac:dyDescent="0.3">
      <c r="A13" t="s">
        <v>85</v>
      </c>
      <c r="B13">
        <v>182.5</v>
      </c>
      <c r="C13">
        <v>182.85</v>
      </c>
      <c r="D13">
        <v>178</v>
      </c>
      <c r="E13">
        <v>181.65</v>
      </c>
      <c r="F13">
        <v>182.45</v>
      </c>
      <c r="G13">
        <v>-0.8</v>
      </c>
      <c r="H13">
        <v>-0.44</v>
      </c>
      <c r="I13">
        <v>209</v>
      </c>
      <c r="J13">
        <v>132.75</v>
      </c>
      <c r="K13">
        <v>9367397</v>
      </c>
      <c r="L13">
        <v>1684632676.48</v>
      </c>
      <c r="M13" t="s">
        <v>310</v>
      </c>
      <c r="N13">
        <v>13.086124401913873</v>
      </c>
      <c r="O13">
        <v>-36.836158192090402</v>
      </c>
      <c r="P13">
        <v>21.71</v>
      </c>
      <c r="Q13" t="s">
        <v>268</v>
      </c>
      <c r="R13" t="s">
        <v>86</v>
      </c>
      <c r="S13" t="s">
        <v>269</v>
      </c>
      <c r="T13">
        <v>-7.39</v>
      </c>
      <c r="U13" t="s">
        <v>87</v>
      </c>
      <c r="V13" t="s">
        <v>88</v>
      </c>
      <c r="W13" t="s">
        <v>32</v>
      </c>
    </row>
    <row r="14" spans="1:37" x14ac:dyDescent="0.3">
      <c r="A14" t="s">
        <v>129</v>
      </c>
      <c r="B14">
        <v>3614.95</v>
      </c>
      <c r="C14">
        <v>3660.7</v>
      </c>
      <c r="D14">
        <v>3600</v>
      </c>
      <c r="E14">
        <v>3659</v>
      </c>
      <c r="F14">
        <v>3610.05</v>
      </c>
      <c r="G14">
        <v>48.95</v>
      </c>
      <c r="H14">
        <v>1.36</v>
      </c>
      <c r="I14">
        <v>5425.1</v>
      </c>
      <c r="J14">
        <v>3365.55</v>
      </c>
      <c r="K14">
        <v>228612</v>
      </c>
      <c r="L14">
        <v>829367758.08000004</v>
      </c>
      <c r="M14" t="s">
        <v>302</v>
      </c>
      <c r="N14">
        <v>32.554238631545964</v>
      </c>
      <c r="O14">
        <v>-8.719228655048946</v>
      </c>
      <c r="P14">
        <v>-20.83</v>
      </c>
      <c r="Q14" t="s">
        <v>268</v>
      </c>
      <c r="R14" t="s">
        <v>130</v>
      </c>
      <c r="S14" t="s">
        <v>269</v>
      </c>
      <c r="T14">
        <v>3.79</v>
      </c>
      <c r="U14" t="s">
        <v>131</v>
      </c>
      <c r="V14" t="s">
        <v>132</v>
      </c>
      <c r="W14" t="s">
        <v>32</v>
      </c>
    </row>
    <row r="15" spans="1:37" x14ac:dyDescent="0.3">
      <c r="A15" t="s">
        <v>166</v>
      </c>
      <c r="B15">
        <v>4395</v>
      </c>
      <c r="C15">
        <v>4443.3</v>
      </c>
      <c r="D15">
        <v>4379.3500000000004</v>
      </c>
      <c r="E15">
        <v>4390.75</v>
      </c>
      <c r="F15">
        <v>4394.2</v>
      </c>
      <c r="G15">
        <v>-3.45</v>
      </c>
      <c r="H15">
        <v>-0.08</v>
      </c>
      <c r="I15">
        <v>5614.6</v>
      </c>
      <c r="J15">
        <v>3654</v>
      </c>
      <c r="K15">
        <v>335701</v>
      </c>
      <c r="L15">
        <v>1480226561.3599999</v>
      </c>
      <c r="M15" t="s">
        <v>314</v>
      </c>
      <c r="N15">
        <v>21.797634738004493</v>
      </c>
      <c r="O15">
        <v>-20.162835249042143</v>
      </c>
      <c r="P15">
        <v>-20.65</v>
      </c>
      <c r="Q15" t="s">
        <v>268</v>
      </c>
      <c r="R15" t="s">
        <v>167</v>
      </c>
      <c r="S15" t="s">
        <v>269</v>
      </c>
      <c r="T15">
        <v>1.25</v>
      </c>
      <c r="U15" t="s">
        <v>168</v>
      </c>
      <c r="V15" t="s">
        <v>169</v>
      </c>
      <c r="W15" t="s">
        <v>32</v>
      </c>
    </row>
    <row r="16" spans="1:37" x14ac:dyDescent="0.3">
      <c r="A16" t="s">
        <v>218</v>
      </c>
      <c r="B16">
        <v>2810</v>
      </c>
      <c r="C16">
        <v>2920</v>
      </c>
      <c r="D16">
        <v>2807</v>
      </c>
      <c r="E16">
        <v>2914</v>
      </c>
      <c r="F16">
        <v>2805.6</v>
      </c>
      <c r="G16">
        <v>108.4</v>
      </c>
      <c r="H16">
        <v>3.86</v>
      </c>
      <c r="I16">
        <v>2994</v>
      </c>
      <c r="J16">
        <v>2159.5500000000002</v>
      </c>
      <c r="K16">
        <v>1058465</v>
      </c>
      <c r="L16">
        <v>3054825251.8500004</v>
      </c>
      <c r="M16" t="s">
        <v>285</v>
      </c>
      <c r="N16">
        <v>2.6720106880427523</v>
      </c>
      <c r="O16">
        <v>-34.935518973860283</v>
      </c>
      <c r="P16">
        <v>3.87</v>
      </c>
      <c r="Q16" t="s">
        <v>268</v>
      </c>
      <c r="R16" t="s">
        <v>219</v>
      </c>
      <c r="S16" t="s">
        <v>269</v>
      </c>
      <c r="T16">
        <v>4.4800000000000004</v>
      </c>
      <c r="U16" t="s">
        <v>220</v>
      </c>
      <c r="V16" t="s">
        <v>221</v>
      </c>
      <c r="W16" t="s">
        <v>32</v>
      </c>
    </row>
    <row r="17" spans="1:23" x14ac:dyDescent="0.3">
      <c r="A17" t="s">
        <v>113</v>
      </c>
      <c r="B17">
        <v>1359.15</v>
      </c>
      <c r="C17">
        <v>1375.2</v>
      </c>
      <c r="D17">
        <v>1345.6</v>
      </c>
      <c r="E17">
        <v>1373.8</v>
      </c>
      <c r="F17">
        <v>1349.75</v>
      </c>
      <c r="G17">
        <v>24.05</v>
      </c>
      <c r="H17">
        <v>1.78</v>
      </c>
      <c r="I17">
        <v>1929.8</v>
      </c>
      <c r="J17">
        <v>1276.5999999999999</v>
      </c>
      <c r="K17">
        <v>706238</v>
      </c>
      <c r="L17">
        <v>961302916.08000004</v>
      </c>
      <c r="M17" t="s">
        <v>297</v>
      </c>
      <c r="N17">
        <v>28.811275779873561</v>
      </c>
      <c r="O17">
        <v>-7.613974620084603</v>
      </c>
      <c r="P17">
        <v>-9.39</v>
      </c>
      <c r="Q17" t="s">
        <v>268</v>
      </c>
      <c r="R17" t="s">
        <v>114</v>
      </c>
      <c r="S17" t="s">
        <v>269</v>
      </c>
      <c r="T17">
        <v>0.77</v>
      </c>
      <c r="U17" t="s">
        <v>115</v>
      </c>
      <c r="V17" t="s">
        <v>116</v>
      </c>
      <c r="W17" t="s">
        <v>32</v>
      </c>
    </row>
    <row r="18" spans="1:23" x14ac:dyDescent="0.3">
      <c r="A18" t="s">
        <v>194</v>
      </c>
      <c r="B18">
        <v>982</v>
      </c>
      <c r="C18">
        <v>999</v>
      </c>
      <c r="D18">
        <v>980.05</v>
      </c>
      <c r="E18">
        <v>988.25</v>
      </c>
      <c r="F18">
        <v>982.15</v>
      </c>
      <c r="G18">
        <v>6.1</v>
      </c>
      <c r="H18">
        <v>0.62</v>
      </c>
      <c r="I18">
        <v>1377.75</v>
      </c>
      <c r="J18">
        <v>944.05</v>
      </c>
      <c r="K18">
        <v>2998254</v>
      </c>
      <c r="L18">
        <v>2969740604.46</v>
      </c>
      <c r="M18" t="s">
        <v>310</v>
      </c>
      <c r="N18">
        <v>28.27073126474324</v>
      </c>
      <c r="O18">
        <v>-4.6819554049044063</v>
      </c>
      <c r="P18">
        <v>0.24</v>
      </c>
      <c r="Q18" t="s">
        <v>268</v>
      </c>
      <c r="R18" t="s">
        <v>195</v>
      </c>
      <c r="S18" t="s">
        <v>269</v>
      </c>
      <c r="T18">
        <v>-5.83</v>
      </c>
      <c r="U18" t="s">
        <v>196</v>
      </c>
      <c r="V18" t="s">
        <v>197</v>
      </c>
      <c r="W18" t="s">
        <v>32</v>
      </c>
    </row>
    <row r="19" spans="1:23" x14ac:dyDescent="0.3">
      <c r="A19" t="s">
        <v>97</v>
      </c>
      <c r="B19">
        <v>2186</v>
      </c>
      <c r="C19">
        <v>2234</v>
      </c>
      <c r="D19">
        <v>2186</v>
      </c>
      <c r="E19">
        <v>2225</v>
      </c>
      <c r="F19">
        <v>2202.9</v>
      </c>
      <c r="G19">
        <v>22.1</v>
      </c>
      <c r="H19">
        <v>1</v>
      </c>
      <c r="I19">
        <v>3021.1</v>
      </c>
      <c r="J19">
        <v>2026</v>
      </c>
      <c r="K19">
        <v>3415023</v>
      </c>
      <c r="L19">
        <v>7579028844.3600006</v>
      </c>
      <c r="M19" t="s">
        <v>307</v>
      </c>
      <c r="N19">
        <v>26.351328986130877</v>
      </c>
      <c r="O19">
        <v>-9.8223099703849943</v>
      </c>
      <c r="P19">
        <v>-11.7</v>
      </c>
      <c r="Q19" t="s">
        <v>268</v>
      </c>
      <c r="R19" t="s">
        <v>98</v>
      </c>
      <c r="S19" t="s">
        <v>269</v>
      </c>
      <c r="T19">
        <v>-3.27</v>
      </c>
      <c r="U19" t="s">
        <v>99</v>
      </c>
      <c r="V19" t="s">
        <v>100</v>
      </c>
      <c r="W19" t="s">
        <v>32</v>
      </c>
    </row>
    <row r="20" spans="1:23" x14ac:dyDescent="0.3">
      <c r="A20" t="s">
        <v>117</v>
      </c>
      <c r="B20">
        <v>1348</v>
      </c>
      <c r="C20">
        <v>1373.4</v>
      </c>
      <c r="D20">
        <v>1347.1</v>
      </c>
      <c r="E20">
        <v>1371.55</v>
      </c>
      <c r="F20">
        <v>1352.6</v>
      </c>
      <c r="G20">
        <v>18.95</v>
      </c>
      <c r="H20">
        <v>1.4</v>
      </c>
      <c r="I20">
        <v>1725</v>
      </c>
      <c r="J20">
        <v>1271.5999999999999</v>
      </c>
      <c r="K20">
        <v>7524539</v>
      </c>
      <c r="L20">
        <v>10274532268.33</v>
      </c>
      <c r="M20" t="s">
        <v>282</v>
      </c>
      <c r="N20">
        <v>20.489855072463772</v>
      </c>
      <c r="O20">
        <v>-7.8601761560239103</v>
      </c>
      <c r="P20">
        <v>-9.5500000000000007</v>
      </c>
      <c r="Q20" t="s">
        <v>268</v>
      </c>
      <c r="R20" t="s">
        <v>118</v>
      </c>
      <c r="S20" t="s">
        <v>269</v>
      </c>
      <c r="T20">
        <v>-2.0099999999999998</v>
      </c>
      <c r="U20" t="s">
        <v>119</v>
      </c>
      <c r="V20" t="s">
        <v>120</v>
      </c>
      <c r="W20" t="s">
        <v>32</v>
      </c>
    </row>
    <row r="21" spans="1:23" x14ac:dyDescent="0.3">
      <c r="A21" t="s">
        <v>141</v>
      </c>
      <c r="B21">
        <v>563.25</v>
      </c>
      <c r="C21">
        <v>571.9</v>
      </c>
      <c r="D21">
        <v>555</v>
      </c>
      <c r="E21">
        <v>559.20000000000005</v>
      </c>
      <c r="F21">
        <v>564.85</v>
      </c>
      <c r="G21">
        <v>-5.65</v>
      </c>
      <c r="H21">
        <v>-1</v>
      </c>
      <c r="I21">
        <v>775.65</v>
      </c>
      <c r="J21">
        <v>497.05</v>
      </c>
      <c r="K21">
        <v>3309296</v>
      </c>
      <c r="L21">
        <v>1864060250.8800001</v>
      </c>
      <c r="M21" t="s">
        <v>310</v>
      </c>
      <c r="N21">
        <v>27.90562753819377</v>
      </c>
      <c r="O21">
        <v>-12.503772256312249</v>
      </c>
      <c r="P21">
        <v>-16.68</v>
      </c>
      <c r="Q21" t="s">
        <v>268</v>
      </c>
      <c r="R21" t="s">
        <v>142</v>
      </c>
      <c r="S21" t="s">
        <v>269</v>
      </c>
      <c r="T21">
        <v>-6.28</v>
      </c>
      <c r="U21" t="s">
        <v>143</v>
      </c>
      <c r="V21" t="s">
        <v>144</v>
      </c>
      <c r="W21" t="s">
        <v>32</v>
      </c>
    </row>
    <row r="22" spans="1:23" x14ac:dyDescent="0.3">
      <c r="A22" t="s">
        <v>153</v>
      </c>
      <c r="B22">
        <v>2737.5</v>
      </c>
      <c r="C22">
        <v>2842</v>
      </c>
      <c r="D22">
        <v>2734.1</v>
      </c>
      <c r="E22">
        <v>2838</v>
      </c>
      <c r="F22">
        <v>2737.25</v>
      </c>
      <c r="G22">
        <v>100.75</v>
      </c>
      <c r="H22">
        <v>3.68</v>
      </c>
      <c r="I22">
        <v>2954.45</v>
      </c>
      <c r="J22">
        <v>2146.85</v>
      </c>
      <c r="K22">
        <v>739745</v>
      </c>
      <c r="L22">
        <v>2079630323.5999999</v>
      </c>
      <c r="M22" t="s">
        <v>286</v>
      </c>
      <c r="N22">
        <v>3.9415119565401286</v>
      </c>
      <c r="O22">
        <v>-32.193679111256031</v>
      </c>
      <c r="P22">
        <v>-6.83</v>
      </c>
      <c r="Q22" t="s">
        <v>268</v>
      </c>
      <c r="R22" t="s">
        <v>154</v>
      </c>
      <c r="S22" t="s">
        <v>269</v>
      </c>
      <c r="T22">
        <v>5.94</v>
      </c>
      <c r="U22" t="s">
        <v>155</v>
      </c>
      <c r="V22" t="s">
        <v>156</v>
      </c>
      <c r="W22" t="s">
        <v>32</v>
      </c>
    </row>
    <row r="23" spans="1:23" x14ac:dyDescent="0.3">
      <c r="A23" t="s">
        <v>37</v>
      </c>
      <c r="B23">
        <v>339.8</v>
      </c>
      <c r="C23">
        <v>342.3</v>
      </c>
      <c r="D23">
        <v>327.8</v>
      </c>
      <c r="E23">
        <v>341.75</v>
      </c>
      <c r="F23">
        <v>345.25</v>
      </c>
      <c r="G23">
        <v>-3.5</v>
      </c>
      <c r="H23">
        <v>-1.01</v>
      </c>
      <c r="I23">
        <v>636</v>
      </c>
      <c r="J23">
        <v>308.95</v>
      </c>
      <c r="K23">
        <v>22317536</v>
      </c>
      <c r="L23">
        <v>7464546265.920001</v>
      </c>
      <c r="M23" t="s">
        <v>317</v>
      </c>
      <c r="N23">
        <v>46.265723270440255</v>
      </c>
      <c r="O23">
        <v>-10.61660462858068</v>
      </c>
      <c r="P23">
        <v>-11.37</v>
      </c>
      <c r="Q23" t="s">
        <v>268</v>
      </c>
      <c r="R23" t="s">
        <v>38</v>
      </c>
      <c r="S23" t="s">
        <v>269</v>
      </c>
      <c r="T23">
        <v>-15.12</v>
      </c>
      <c r="U23" t="s">
        <v>39</v>
      </c>
      <c r="V23" t="s">
        <v>40</v>
      </c>
      <c r="W23" t="s">
        <v>32</v>
      </c>
    </row>
    <row r="24" spans="1:23" x14ac:dyDescent="0.3">
      <c r="A24" t="s">
        <v>93</v>
      </c>
      <c r="B24">
        <v>2400</v>
      </c>
      <c r="C24">
        <v>2509.1</v>
      </c>
      <c r="D24">
        <v>2400</v>
      </c>
      <c r="E24">
        <v>2505</v>
      </c>
      <c r="F24">
        <v>2401.5</v>
      </c>
      <c r="G24">
        <v>103.5</v>
      </c>
      <c r="H24">
        <v>4.3099999999999996</v>
      </c>
      <c r="I24">
        <v>2859.3</v>
      </c>
      <c r="J24">
        <v>1901.55</v>
      </c>
      <c r="K24">
        <v>4770394</v>
      </c>
      <c r="L24">
        <v>11766129097.059999</v>
      </c>
      <c r="M24" t="s">
        <v>284</v>
      </c>
      <c r="N24">
        <v>12.391144685762251</v>
      </c>
      <c r="O24">
        <v>-31.734637532539249</v>
      </c>
      <c r="P24">
        <v>-3.9</v>
      </c>
      <c r="Q24" t="s">
        <v>268</v>
      </c>
      <c r="R24" t="s">
        <v>94</v>
      </c>
      <c r="S24" t="s">
        <v>269</v>
      </c>
      <c r="T24">
        <v>4.78</v>
      </c>
      <c r="U24" t="s">
        <v>95</v>
      </c>
      <c r="V24" t="s">
        <v>96</v>
      </c>
      <c r="W24" t="s">
        <v>32</v>
      </c>
    </row>
    <row r="25" spans="1:23" x14ac:dyDescent="0.3">
      <c r="A25" t="s">
        <v>41</v>
      </c>
      <c r="B25">
        <v>723</v>
      </c>
      <c r="C25">
        <v>731.9</v>
      </c>
      <c r="D25">
        <v>722</v>
      </c>
      <c r="E25">
        <v>727.4</v>
      </c>
      <c r="F25">
        <v>719.45</v>
      </c>
      <c r="G25">
        <v>7.95</v>
      </c>
      <c r="H25">
        <v>1.1100000000000001</v>
      </c>
      <c r="I25">
        <v>867</v>
      </c>
      <c r="J25">
        <v>633.79999999999995</v>
      </c>
      <c r="K25">
        <v>12163533</v>
      </c>
      <c r="L25">
        <v>8839117795.7700005</v>
      </c>
      <c r="M25" t="s">
        <v>282</v>
      </c>
      <c r="N25">
        <v>16.101499423298733</v>
      </c>
      <c r="O25">
        <v>-14.768065635847272</v>
      </c>
      <c r="P25">
        <v>11.05</v>
      </c>
      <c r="Q25" t="s">
        <v>268</v>
      </c>
      <c r="R25" t="s">
        <v>42</v>
      </c>
      <c r="S25" t="s">
        <v>269</v>
      </c>
      <c r="T25">
        <v>-3.34</v>
      </c>
      <c r="U25" t="s">
        <v>43</v>
      </c>
      <c r="V25" t="s">
        <v>44</v>
      </c>
      <c r="W25" t="s">
        <v>32</v>
      </c>
    </row>
    <row r="26" spans="1:23" x14ac:dyDescent="0.3">
      <c r="A26" t="s">
        <v>49</v>
      </c>
      <c r="B26">
        <v>829.8</v>
      </c>
      <c r="C26">
        <v>840</v>
      </c>
      <c r="D26">
        <v>825.05</v>
      </c>
      <c r="E26">
        <v>838</v>
      </c>
      <c r="F26">
        <v>824.05</v>
      </c>
      <c r="G26">
        <v>13.95</v>
      </c>
      <c r="H26">
        <v>1.69</v>
      </c>
      <c r="I26">
        <v>1242</v>
      </c>
      <c r="J26">
        <v>763.2</v>
      </c>
      <c r="K26">
        <v>1660551</v>
      </c>
      <c r="L26">
        <v>1382226046.8900001</v>
      </c>
      <c r="M26" t="s">
        <v>299</v>
      </c>
      <c r="N26">
        <v>32.528180354267313</v>
      </c>
      <c r="O26">
        <v>-9.8008385744234712</v>
      </c>
      <c r="P26">
        <v>-19.25</v>
      </c>
      <c r="Q26" t="s">
        <v>268</v>
      </c>
      <c r="R26" t="s">
        <v>50</v>
      </c>
      <c r="S26" t="s">
        <v>269</v>
      </c>
      <c r="T26">
        <v>-10.85</v>
      </c>
      <c r="U26" t="s">
        <v>51</v>
      </c>
      <c r="V26" t="s">
        <v>52</v>
      </c>
      <c r="W26" t="s">
        <v>32</v>
      </c>
    </row>
    <row r="27" spans="1:23" x14ac:dyDescent="0.3">
      <c r="A27" t="s">
        <v>65</v>
      </c>
      <c r="B27">
        <v>1482.2</v>
      </c>
      <c r="C27">
        <v>1500</v>
      </c>
      <c r="D27">
        <v>1470</v>
      </c>
      <c r="E27">
        <v>1491.9</v>
      </c>
      <c r="F27">
        <v>1475.95</v>
      </c>
      <c r="G27">
        <v>15.95</v>
      </c>
      <c r="H27">
        <v>1.08</v>
      </c>
      <c r="I27">
        <v>1953.9</v>
      </c>
      <c r="J27">
        <v>1367.15</v>
      </c>
      <c r="K27">
        <v>5209162</v>
      </c>
      <c r="L27">
        <v>7740710548.7600002</v>
      </c>
      <c r="M27" t="s">
        <v>305</v>
      </c>
      <c r="N27">
        <v>23.645017656993705</v>
      </c>
      <c r="O27">
        <v>-9.1248217093954551</v>
      </c>
      <c r="P27">
        <v>-6.52</v>
      </c>
      <c r="Q27" t="s">
        <v>268</v>
      </c>
      <c r="R27" t="s">
        <v>66</v>
      </c>
      <c r="S27" t="s">
        <v>269</v>
      </c>
      <c r="T27">
        <v>-3.01</v>
      </c>
      <c r="U27" t="s">
        <v>67</v>
      </c>
      <c r="V27" t="s">
        <v>68</v>
      </c>
      <c r="W27" t="s">
        <v>32</v>
      </c>
    </row>
    <row r="28" spans="1:23" x14ac:dyDescent="0.3">
      <c r="A28" t="s">
        <v>161</v>
      </c>
      <c r="B28">
        <v>286.10000000000002</v>
      </c>
      <c r="C28">
        <v>290</v>
      </c>
      <c r="D28">
        <v>285.3</v>
      </c>
      <c r="E28">
        <v>289.3</v>
      </c>
      <c r="F28">
        <v>286.89999999999998</v>
      </c>
      <c r="G28">
        <v>2.4</v>
      </c>
      <c r="H28">
        <v>0.84</v>
      </c>
      <c r="I28">
        <v>293.3</v>
      </c>
      <c r="J28">
        <v>200.9</v>
      </c>
      <c r="K28">
        <v>18292925</v>
      </c>
      <c r="L28">
        <v>5264703815</v>
      </c>
      <c r="M28" t="s">
        <v>310</v>
      </c>
      <c r="N28">
        <v>1.3637913399249917</v>
      </c>
      <c r="O28">
        <v>-44.001991040318565</v>
      </c>
      <c r="P28">
        <v>40.880000000000003</v>
      </c>
      <c r="Q28" t="s">
        <v>268</v>
      </c>
      <c r="R28" t="s">
        <v>162</v>
      </c>
      <c r="S28" t="s">
        <v>269</v>
      </c>
      <c r="T28">
        <v>5.21</v>
      </c>
      <c r="U28" t="s">
        <v>163</v>
      </c>
      <c r="V28" t="s">
        <v>164</v>
      </c>
      <c r="W28" t="s">
        <v>32</v>
      </c>
    </row>
    <row r="29" spans="1:23" x14ac:dyDescent="0.3">
      <c r="A29" t="s">
        <v>33</v>
      </c>
      <c r="B29">
        <v>548</v>
      </c>
      <c r="C29">
        <v>557.29999999999995</v>
      </c>
      <c r="D29">
        <v>541</v>
      </c>
      <c r="E29">
        <v>556.1</v>
      </c>
      <c r="F29">
        <v>552.65</v>
      </c>
      <c r="G29">
        <v>3.45</v>
      </c>
      <c r="H29">
        <v>0.62</v>
      </c>
      <c r="I29">
        <v>790</v>
      </c>
      <c r="J29">
        <v>520.04999999999995</v>
      </c>
      <c r="K29">
        <v>3281658</v>
      </c>
      <c r="L29">
        <v>1799365897.9799998</v>
      </c>
      <c r="M29" t="s">
        <v>310</v>
      </c>
      <c r="N29">
        <v>29.607594936708857</v>
      </c>
      <c r="O29">
        <v>-6.9320257667532106</v>
      </c>
      <c r="P29">
        <v>-17.850000000000001</v>
      </c>
      <c r="Q29" t="s">
        <v>268</v>
      </c>
      <c r="R29" t="s">
        <v>34</v>
      </c>
      <c r="S29" t="s">
        <v>269</v>
      </c>
      <c r="T29">
        <v>-1.74</v>
      </c>
      <c r="U29" t="s">
        <v>35</v>
      </c>
      <c r="V29" t="s">
        <v>36</v>
      </c>
      <c r="W29" t="s">
        <v>32</v>
      </c>
    </row>
    <row r="30" spans="1:23" x14ac:dyDescent="0.3">
      <c r="A30" t="s">
        <v>121</v>
      </c>
      <c r="B30">
        <v>1682</v>
      </c>
      <c r="C30">
        <v>1712.4</v>
      </c>
      <c r="D30">
        <v>1671</v>
      </c>
      <c r="E30">
        <v>1706.95</v>
      </c>
      <c r="F30">
        <v>1663.05</v>
      </c>
      <c r="G30">
        <v>43.9</v>
      </c>
      <c r="H30">
        <v>2.64</v>
      </c>
      <c r="I30">
        <v>2253</v>
      </c>
      <c r="J30">
        <v>1626</v>
      </c>
      <c r="K30">
        <v>5572949</v>
      </c>
      <c r="L30">
        <v>9414549934.1700001</v>
      </c>
      <c r="M30" t="s">
        <v>290</v>
      </c>
      <c r="N30">
        <v>24.236573457612071</v>
      </c>
      <c r="O30">
        <v>-4.9784747847478501</v>
      </c>
      <c r="P30">
        <v>-3.93</v>
      </c>
      <c r="Q30" t="s">
        <v>268</v>
      </c>
      <c r="R30" t="s">
        <v>122</v>
      </c>
      <c r="S30" t="s">
        <v>269</v>
      </c>
      <c r="T30">
        <v>-10.52</v>
      </c>
      <c r="U30" t="s">
        <v>123</v>
      </c>
      <c r="V30" t="s">
        <v>124</v>
      </c>
      <c r="W30" t="s">
        <v>32</v>
      </c>
    </row>
    <row r="31" spans="1:23" x14ac:dyDescent="0.3">
      <c r="A31" t="s">
        <v>109</v>
      </c>
      <c r="B31">
        <v>1565.55</v>
      </c>
      <c r="C31">
        <v>1590.5</v>
      </c>
      <c r="D31">
        <v>1551.8</v>
      </c>
      <c r="E31">
        <v>1560</v>
      </c>
      <c r="F31">
        <v>1564.9</v>
      </c>
      <c r="G31">
        <v>-4.9000000000000004</v>
      </c>
      <c r="H31">
        <v>-0.31</v>
      </c>
      <c r="I31">
        <v>2078.5500000000002</v>
      </c>
      <c r="J31">
        <v>1456.35</v>
      </c>
      <c r="K31">
        <v>2422594</v>
      </c>
      <c r="L31">
        <v>3781208941.1399999</v>
      </c>
      <c r="M31" t="s">
        <v>305</v>
      </c>
      <c r="N31">
        <v>24.947679872988385</v>
      </c>
      <c r="O31">
        <v>-7.1171078380883781</v>
      </c>
      <c r="P31">
        <v>3.78</v>
      </c>
      <c r="Q31" t="s">
        <v>268</v>
      </c>
      <c r="R31" t="s">
        <v>110</v>
      </c>
      <c r="S31" t="s">
        <v>269</v>
      </c>
      <c r="T31">
        <v>-5.28</v>
      </c>
      <c r="U31" t="s">
        <v>111</v>
      </c>
      <c r="V31" t="s">
        <v>112</v>
      </c>
      <c r="W31" t="s">
        <v>32</v>
      </c>
    </row>
    <row r="32" spans="1:23" x14ac:dyDescent="0.3">
      <c r="A32" t="s">
        <v>190</v>
      </c>
      <c r="B32">
        <v>1082.7</v>
      </c>
      <c r="C32">
        <v>1112</v>
      </c>
      <c r="D32">
        <v>1080.5999999999999</v>
      </c>
      <c r="E32">
        <v>1106.55</v>
      </c>
      <c r="F32">
        <v>1081.95</v>
      </c>
      <c r="G32">
        <v>24.6</v>
      </c>
      <c r="H32">
        <v>2.27</v>
      </c>
      <c r="I32">
        <v>1121.45</v>
      </c>
      <c r="J32">
        <v>671.15</v>
      </c>
      <c r="K32">
        <v>4957228</v>
      </c>
      <c r="L32">
        <v>5468417351.3599997</v>
      </c>
      <c r="M32" t="s">
        <v>294</v>
      </c>
      <c r="N32">
        <v>1.3286370324134014</v>
      </c>
      <c r="O32">
        <v>-64.873724204723231</v>
      </c>
      <c r="P32">
        <v>36.65</v>
      </c>
      <c r="Q32" t="s">
        <v>268</v>
      </c>
      <c r="R32" t="s">
        <v>191</v>
      </c>
      <c r="S32" t="s">
        <v>269</v>
      </c>
      <c r="T32">
        <v>5.18</v>
      </c>
      <c r="U32" t="s">
        <v>192</v>
      </c>
      <c r="V32" t="s">
        <v>193</v>
      </c>
      <c r="W32" t="s">
        <v>32</v>
      </c>
    </row>
    <row r="33" spans="1:23" x14ac:dyDescent="0.3">
      <c r="A33" t="s">
        <v>105</v>
      </c>
      <c r="B33">
        <v>8377</v>
      </c>
      <c r="C33">
        <v>8652.4500000000007</v>
      </c>
      <c r="D33">
        <v>8370</v>
      </c>
      <c r="E33">
        <v>8629.5499999999993</v>
      </c>
      <c r="F33">
        <v>8348.7000000000007</v>
      </c>
      <c r="G33">
        <v>280.85000000000002</v>
      </c>
      <c r="H33">
        <v>3.36</v>
      </c>
      <c r="I33">
        <v>9050</v>
      </c>
      <c r="J33">
        <v>6536.55</v>
      </c>
      <c r="K33">
        <v>976098</v>
      </c>
      <c r="L33">
        <v>8343334308.7199993</v>
      </c>
      <c r="M33" t="s">
        <v>289</v>
      </c>
      <c r="N33">
        <v>4.6458563535911681</v>
      </c>
      <c r="O33">
        <v>-32.019949361666306</v>
      </c>
      <c r="P33">
        <v>9.86</v>
      </c>
      <c r="Q33" t="s">
        <v>268</v>
      </c>
      <c r="R33" t="s">
        <v>106</v>
      </c>
      <c r="S33" t="s">
        <v>269</v>
      </c>
      <c r="T33">
        <v>8.35</v>
      </c>
      <c r="U33" t="s">
        <v>107</v>
      </c>
      <c r="V33" t="s">
        <v>108</v>
      </c>
      <c r="W33" t="s">
        <v>32</v>
      </c>
    </row>
    <row r="34" spans="1:23" x14ac:dyDescent="0.3">
      <c r="A34" t="s">
        <v>206</v>
      </c>
      <c r="B34">
        <v>17985</v>
      </c>
      <c r="C34">
        <v>18428.400000000001</v>
      </c>
      <c r="D34">
        <v>17801.25</v>
      </c>
      <c r="E34">
        <v>18344.8</v>
      </c>
      <c r="F34">
        <v>17985</v>
      </c>
      <c r="G34">
        <v>359.8</v>
      </c>
      <c r="H34">
        <v>2</v>
      </c>
      <c r="I34">
        <v>20609.150000000001</v>
      </c>
      <c r="J34">
        <v>16000</v>
      </c>
      <c r="K34">
        <v>78391</v>
      </c>
      <c r="L34">
        <v>1432379165.8400002</v>
      </c>
      <c r="M34" t="s">
        <v>295</v>
      </c>
      <c r="N34">
        <v>10.987110094302784</v>
      </c>
      <c r="O34">
        <v>-14.654999999999996</v>
      </c>
      <c r="P34">
        <v>1.95</v>
      </c>
      <c r="Q34" t="s">
        <v>268</v>
      </c>
      <c r="R34" t="s">
        <v>207</v>
      </c>
      <c r="S34" t="s">
        <v>269</v>
      </c>
      <c r="T34">
        <v>4.74</v>
      </c>
      <c r="U34" t="s">
        <v>208</v>
      </c>
      <c r="V34" t="s">
        <v>209</v>
      </c>
      <c r="W34" t="s">
        <v>32</v>
      </c>
    </row>
    <row r="35" spans="1:23" x14ac:dyDescent="0.3">
      <c r="A35" t="s">
        <v>24</v>
      </c>
      <c r="B35">
        <v>15818.2</v>
      </c>
      <c r="C35">
        <v>16011.35</v>
      </c>
      <c r="D35">
        <v>15800.9</v>
      </c>
      <c r="E35">
        <v>15989.8</v>
      </c>
      <c r="F35">
        <v>15810.85</v>
      </c>
      <c r="G35">
        <v>178.94999999999891</v>
      </c>
      <c r="H35">
        <v>1.1299999999999999</v>
      </c>
      <c r="I35">
        <v>18604.45</v>
      </c>
      <c r="J35">
        <v>15183.4</v>
      </c>
      <c r="K35">
        <v>288375300</v>
      </c>
      <c r="L35">
        <v>228366395633.70999</v>
      </c>
      <c r="M35" t="s">
        <v>280</v>
      </c>
      <c r="N35">
        <v>14.053895707747348</v>
      </c>
      <c r="O35">
        <v>-5.3110633981848583</v>
      </c>
      <c r="P35">
        <v>-0.15</v>
      </c>
      <c r="Q35" t="s">
        <v>268</v>
      </c>
      <c r="R35" t="s">
        <v>25</v>
      </c>
      <c r="S35" t="s">
        <v>269</v>
      </c>
      <c r="T35">
        <v>-4.66</v>
      </c>
      <c r="U35" t="s">
        <v>26</v>
      </c>
      <c r="V35" t="s">
        <v>27</v>
      </c>
    </row>
    <row r="36" spans="1:23" x14ac:dyDescent="0.3">
      <c r="A36" t="s">
        <v>125</v>
      </c>
      <c r="B36">
        <v>141.5</v>
      </c>
      <c r="C36">
        <v>142</v>
      </c>
      <c r="D36">
        <v>136.1</v>
      </c>
      <c r="E36">
        <v>139.69999999999999</v>
      </c>
      <c r="F36">
        <v>140.85</v>
      </c>
      <c r="G36">
        <v>-1.1499999999999999</v>
      </c>
      <c r="H36">
        <v>-0.82</v>
      </c>
      <c r="I36">
        <v>166.35</v>
      </c>
      <c r="J36">
        <v>111.95</v>
      </c>
      <c r="K36">
        <v>15929985</v>
      </c>
      <c r="L36">
        <v>2202001826.5499997</v>
      </c>
      <c r="M36" t="s">
        <v>316</v>
      </c>
      <c r="N36">
        <v>16.020438833784194</v>
      </c>
      <c r="O36">
        <v>-24.787851719517629</v>
      </c>
      <c r="P36">
        <v>18.760000000000002</v>
      </c>
      <c r="Q36" t="s">
        <v>268</v>
      </c>
      <c r="R36" t="s">
        <v>126</v>
      </c>
      <c r="S36" t="s">
        <v>269</v>
      </c>
      <c r="T36">
        <v>-9.1300000000000008</v>
      </c>
      <c r="U36" t="s">
        <v>127</v>
      </c>
      <c r="V36" t="s">
        <v>128</v>
      </c>
      <c r="W36" t="s">
        <v>32</v>
      </c>
    </row>
    <row r="37" spans="1:23" x14ac:dyDescent="0.3">
      <c r="A37" t="s">
        <v>69</v>
      </c>
      <c r="B37">
        <v>123</v>
      </c>
      <c r="C37">
        <v>123.5</v>
      </c>
      <c r="D37">
        <v>119.85</v>
      </c>
      <c r="E37">
        <v>121.25</v>
      </c>
      <c r="F37">
        <v>127.4</v>
      </c>
      <c r="G37">
        <v>-6.15</v>
      </c>
      <c r="H37">
        <v>-4.83</v>
      </c>
      <c r="I37">
        <v>194.95</v>
      </c>
      <c r="J37">
        <v>108.5</v>
      </c>
      <c r="K37">
        <v>59092334</v>
      </c>
      <c r="L37">
        <v>7155490724.0600004</v>
      </c>
      <c r="M37" t="s">
        <v>315</v>
      </c>
      <c r="N37">
        <v>37.804565273146963</v>
      </c>
      <c r="O37">
        <v>-11.751152073732721</v>
      </c>
      <c r="P37">
        <v>5.33</v>
      </c>
      <c r="Q37" t="s">
        <v>268</v>
      </c>
      <c r="R37" t="s">
        <v>70</v>
      </c>
      <c r="S37" t="s">
        <v>269</v>
      </c>
      <c r="T37">
        <v>-15.96</v>
      </c>
      <c r="U37" t="s">
        <v>71</v>
      </c>
      <c r="V37" t="s">
        <v>72</v>
      </c>
      <c r="W37" t="s">
        <v>32</v>
      </c>
    </row>
    <row r="38" spans="1:23" x14ac:dyDescent="0.3">
      <c r="A38" t="s">
        <v>198</v>
      </c>
      <c r="B38">
        <v>214</v>
      </c>
      <c r="C38">
        <v>214.15</v>
      </c>
      <c r="D38">
        <v>208.2</v>
      </c>
      <c r="E38">
        <v>211.5</v>
      </c>
      <c r="F38">
        <v>214.15</v>
      </c>
      <c r="G38">
        <v>-2.65</v>
      </c>
      <c r="H38">
        <v>-1.24</v>
      </c>
      <c r="I38">
        <v>248.35</v>
      </c>
      <c r="J38">
        <v>167.15</v>
      </c>
      <c r="K38">
        <v>14402646</v>
      </c>
      <c r="L38">
        <v>3036653882.6399999</v>
      </c>
      <c r="M38" t="s">
        <v>318</v>
      </c>
      <c r="N38">
        <v>14.83793034024562</v>
      </c>
      <c r="O38">
        <v>-26.533054142985335</v>
      </c>
      <c r="P38">
        <v>-7.01</v>
      </c>
      <c r="Q38" t="s">
        <v>268</v>
      </c>
      <c r="R38" t="s">
        <v>199</v>
      </c>
      <c r="S38" t="s">
        <v>269</v>
      </c>
      <c r="T38">
        <v>-5.24</v>
      </c>
      <c r="U38" t="s">
        <v>200</v>
      </c>
      <c r="V38" t="s">
        <v>201</v>
      </c>
      <c r="W38" t="s">
        <v>32</v>
      </c>
    </row>
    <row r="39" spans="1:23" x14ac:dyDescent="0.3">
      <c r="A39" t="s">
        <v>157</v>
      </c>
      <c r="B39">
        <v>2420.1</v>
      </c>
      <c r="C39">
        <v>2441.9499999999998</v>
      </c>
      <c r="D39">
        <v>2388</v>
      </c>
      <c r="E39">
        <v>2415</v>
      </c>
      <c r="F39">
        <v>2433.25</v>
      </c>
      <c r="G39">
        <v>-18.25</v>
      </c>
      <c r="H39">
        <v>-0.75</v>
      </c>
      <c r="I39">
        <v>2856.15</v>
      </c>
      <c r="J39">
        <v>2016.25</v>
      </c>
      <c r="K39">
        <v>11050026</v>
      </c>
      <c r="L39">
        <v>26637192675.599998</v>
      </c>
      <c r="M39" t="s">
        <v>315</v>
      </c>
      <c r="N39">
        <v>15.445617352029831</v>
      </c>
      <c r="O39">
        <v>-19.776813391196526</v>
      </c>
      <c r="P39">
        <v>13.16</v>
      </c>
      <c r="Q39" t="s">
        <v>268</v>
      </c>
      <c r="R39" t="s">
        <v>158</v>
      </c>
      <c r="S39" t="s">
        <v>269</v>
      </c>
      <c r="T39">
        <v>-12.46</v>
      </c>
      <c r="U39" t="s">
        <v>159</v>
      </c>
      <c r="V39" t="s">
        <v>160</v>
      </c>
      <c r="W39" t="s">
        <v>32</v>
      </c>
    </row>
    <row r="40" spans="1:23" x14ac:dyDescent="0.3">
      <c r="A40" t="s">
        <v>81</v>
      </c>
      <c r="B40">
        <v>1114.2</v>
      </c>
      <c r="C40">
        <v>1125</v>
      </c>
      <c r="D40">
        <v>1111</v>
      </c>
      <c r="E40">
        <v>1116.1500000000001</v>
      </c>
      <c r="F40">
        <v>1111</v>
      </c>
      <c r="G40">
        <v>5.15</v>
      </c>
      <c r="H40">
        <v>0.46</v>
      </c>
      <c r="I40">
        <v>1293.25</v>
      </c>
      <c r="J40">
        <v>1002.1</v>
      </c>
      <c r="K40">
        <v>602752</v>
      </c>
      <c r="L40">
        <v>673738103.03999996</v>
      </c>
      <c r="M40" t="s">
        <v>312</v>
      </c>
      <c r="N40">
        <v>13.694181326116368</v>
      </c>
      <c r="O40">
        <v>-11.381099690649645</v>
      </c>
      <c r="P40">
        <v>10.02</v>
      </c>
      <c r="Q40" t="s">
        <v>268</v>
      </c>
      <c r="R40" t="s">
        <v>82</v>
      </c>
      <c r="S40" t="s">
        <v>269</v>
      </c>
      <c r="T40">
        <v>-2.64</v>
      </c>
      <c r="U40" t="s">
        <v>83</v>
      </c>
      <c r="V40" t="s">
        <v>84</v>
      </c>
      <c r="W40" t="s">
        <v>32</v>
      </c>
    </row>
    <row r="41" spans="1:23" x14ac:dyDescent="0.3">
      <c r="A41" t="s">
        <v>101</v>
      </c>
      <c r="B41">
        <v>475.15</v>
      </c>
      <c r="C41">
        <v>481</v>
      </c>
      <c r="D41">
        <v>473.9</v>
      </c>
      <c r="E41">
        <v>480.55</v>
      </c>
      <c r="F41">
        <v>472.15</v>
      </c>
      <c r="G41">
        <v>8.4</v>
      </c>
      <c r="H41">
        <v>1.78</v>
      </c>
      <c r="I41">
        <v>549</v>
      </c>
      <c r="J41">
        <v>401.25</v>
      </c>
      <c r="K41">
        <v>12059857</v>
      </c>
      <c r="L41">
        <v>5766782420.2600002</v>
      </c>
      <c r="M41" t="s">
        <v>298</v>
      </c>
      <c r="N41">
        <v>12.468123861566482</v>
      </c>
      <c r="O41">
        <v>-19.763239875389409</v>
      </c>
      <c r="P41">
        <v>9.1300000000000008</v>
      </c>
      <c r="Q41" t="s">
        <v>268</v>
      </c>
      <c r="R41" t="s">
        <v>102</v>
      </c>
      <c r="S41" t="s">
        <v>269</v>
      </c>
      <c r="T41">
        <v>1.65</v>
      </c>
      <c r="U41" t="s">
        <v>103</v>
      </c>
      <c r="V41" t="s">
        <v>104</v>
      </c>
      <c r="W41" t="s">
        <v>32</v>
      </c>
    </row>
    <row r="42" spans="1:23" x14ac:dyDescent="0.3">
      <c r="A42" t="s">
        <v>178</v>
      </c>
      <c r="B42">
        <v>19450</v>
      </c>
      <c r="C42">
        <v>20100</v>
      </c>
      <c r="D42">
        <v>19400</v>
      </c>
      <c r="E42">
        <v>20060</v>
      </c>
      <c r="F42">
        <v>19565.75</v>
      </c>
      <c r="G42">
        <v>494.25</v>
      </c>
      <c r="H42">
        <v>2.5299999999999998</v>
      </c>
      <c r="I42">
        <v>31469.95</v>
      </c>
      <c r="J42">
        <v>17865.2</v>
      </c>
      <c r="K42">
        <v>25203</v>
      </c>
      <c r="L42">
        <v>499436005.58999997</v>
      </c>
      <c r="M42" t="s">
        <v>291</v>
      </c>
      <c r="N42">
        <v>36.256651186290412</v>
      </c>
      <c r="O42">
        <v>-12.285336856010565</v>
      </c>
      <c r="P42">
        <v>-27.5</v>
      </c>
      <c r="Q42" t="s">
        <v>268</v>
      </c>
      <c r="R42" t="s">
        <v>179</v>
      </c>
      <c r="S42" t="s">
        <v>269</v>
      </c>
      <c r="T42">
        <v>-5.2</v>
      </c>
      <c r="U42" t="s">
        <v>180</v>
      </c>
      <c r="V42" t="s">
        <v>181</v>
      </c>
      <c r="W42" t="s">
        <v>32</v>
      </c>
    </row>
    <row r="43" spans="1:23" x14ac:dyDescent="0.3">
      <c r="A43" t="s">
        <v>137</v>
      </c>
      <c r="B43">
        <v>840</v>
      </c>
      <c r="C43">
        <v>842.65</v>
      </c>
      <c r="D43">
        <v>831.25</v>
      </c>
      <c r="E43">
        <v>838.4</v>
      </c>
      <c r="F43">
        <v>835.8</v>
      </c>
      <c r="G43">
        <v>2.6</v>
      </c>
      <c r="H43">
        <v>0.31</v>
      </c>
      <c r="I43">
        <v>967.05</v>
      </c>
      <c r="J43">
        <v>664.2</v>
      </c>
      <c r="K43">
        <v>2364840</v>
      </c>
      <c r="L43">
        <v>1976887998</v>
      </c>
      <c r="M43" t="s">
        <v>313</v>
      </c>
      <c r="N43">
        <v>13.303345225169329</v>
      </c>
      <c r="O43">
        <v>-26.22704004817825</v>
      </c>
      <c r="P43">
        <v>22.88</v>
      </c>
      <c r="Q43" t="s">
        <v>268</v>
      </c>
      <c r="R43" t="s">
        <v>138</v>
      </c>
      <c r="S43" t="s">
        <v>269</v>
      </c>
      <c r="T43">
        <v>-3.39</v>
      </c>
      <c r="U43" t="s">
        <v>139</v>
      </c>
      <c r="V43" t="s">
        <v>140</v>
      </c>
      <c r="W43" t="s">
        <v>32</v>
      </c>
    </row>
    <row r="44" spans="1:23" x14ac:dyDescent="0.3">
      <c r="A44" t="s">
        <v>182</v>
      </c>
      <c r="B44">
        <v>721.25</v>
      </c>
      <c r="C44">
        <v>751.85</v>
      </c>
      <c r="D44">
        <v>721.25</v>
      </c>
      <c r="E44">
        <v>748.1</v>
      </c>
      <c r="F44">
        <v>729.05</v>
      </c>
      <c r="G44">
        <v>19.05</v>
      </c>
      <c r="H44">
        <v>2.61</v>
      </c>
      <c r="I44">
        <v>889</v>
      </c>
      <c r="J44">
        <v>650.20000000000005</v>
      </c>
      <c r="K44">
        <v>1351519</v>
      </c>
      <c r="L44">
        <v>1002218914.45</v>
      </c>
      <c r="M44" t="s">
        <v>290</v>
      </c>
      <c r="N44">
        <v>15.849268841394824</v>
      </c>
      <c r="O44">
        <v>-15.056905567517685</v>
      </c>
      <c r="P44">
        <v>-4.8600000000000003</v>
      </c>
      <c r="Q44" t="s">
        <v>268</v>
      </c>
      <c r="R44" t="s">
        <v>183</v>
      </c>
      <c r="S44" t="s">
        <v>269</v>
      </c>
      <c r="T44">
        <v>-3.3</v>
      </c>
      <c r="U44" t="s">
        <v>184</v>
      </c>
      <c r="V44" t="s">
        <v>185</v>
      </c>
      <c r="W44" t="s">
        <v>32</v>
      </c>
    </row>
    <row r="45" spans="1:23" x14ac:dyDescent="0.3">
      <c r="A45" t="s">
        <v>133</v>
      </c>
      <c r="B45">
        <v>414</v>
      </c>
      <c r="C45">
        <v>417.3</v>
      </c>
      <c r="D45">
        <v>410.65</v>
      </c>
      <c r="E45">
        <v>417.1</v>
      </c>
      <c r="F45">
        <v>412</v>
      </c>
      <c r="G45">
        <v>5.0999999999999996</v>
      </c>
      <c r="H45">
        <v>1.24</v>
      </c>
      <c r="I45">
        <v>536.70000000000005</v>
      </c>
      <c r="J45">
        <v>268.45</v>
      </c>
      <c r="K45">
        <v>12196920</v>
      </c>
      <c r="L45">
        <v>5053549863.5999994</v>
      </c>
      <c r="M45" t="s">
        <v>303</v>
      </c>
      <c r="N45">
        <v>22.284330165828212</v>
      </c>
      <c r="O45">
        <v>-55.373440119202847</v>
      </c>
      <c r="P45">
        <v>19.04</v>
      </c>
      <c r="Q45" t="s">
        <v>268</v>
      </c>
      <c r="R45" t="s">
        <v>134</v>
      </c>
      <c r="S45" t="s">
        <v>269</v>
      </c>
      <c r="T45">
        <v>-4.6100000000000003</v>
      </c>
      <c r="U45" t="s">
        <v>135</v>
      </c>
      <c r="V45" t="s">
        <v>136</v>
      </c>
      <c r="W45" t="s">
        <v>32</v>
      </c>
    </row>
    <row r="46" spans="1:23" x14ac:dyDescent="0.3">
      <c r="A46" t="s">
        <v>45</v>
      </c>
      <c r="B46">
        <v>858.45</v>
      </c>
      <c r="C46">
        <v>861.1</v>
      </c>
      <c r="D46">
        <v>838.05</v>
      </c>
      <c r="E46">
        <v>859</v>
      </c>
      <c r="F46">
        <v>860.15</v>
      </c>
      <c r="G46">
        <v>-1.1499999999999999</v>
      </c>
      <c r="H46">
        <v>-0.13</v>
      </c>
      <c r="I46">
        <v>1534.5</v>
      </c>
      <c r="J46">
        <v>827</v>
      </c>
      <c r="K46">
        <v>8143971</v>
      </c>
      <c r="L46">
        <v>6903318457.8599997</v>
      </c>
      <c r="M46" t="s">
        <v>297</v>
      </c>
      <c r="N46">
        <v>44.020853698273051</v>
      </c>
      <c r="O46">
        <v>-3.8694074969770256</v>
      </c>
      <c r="P46">
        <v>-25.65</v>
      </c>
      <c r="Q46" t="s">
        <v>268</v>
      </c>
      <c r="R46" t="s">
        <v>46</v>
      </c>
      <c r="S46" t="s">
        <v>269</v>
      </c>
      <c r="T46">
        <v>-19.41</v>
      </c>
      <c r="U46" t="s">
        <v>47</v>
      </c>
      <c r="V46" t="s">
        <v>48</v>
      </c>
      <c r="W46" t="s">
        <v>32</v>
      </c>
    </row>
    <row r="47" spans="1:23" x14ac:dyDescent="0.3">
      <c r="A47" t="s">
        <v>186</v>
      </c>
      <c r="B47">
        <v>3218.5</v>
      </c>
      <c r="C47">
        <v>3268.5</v>
      </c>
      <c r="D47">
        <v>3202.25</v>
      </c>
      <c r="E47">
        <v>3265</v>
      </c>
      <c r="F47">
        <v>3216.3</v>
      </c>
      <c r="G47">
        <v>48.7</v>
      </c>
      <c r="H47">
        <v>1.51</v>
      </c>
      <c r="I47">
        <v>4043</v>
      </c>
      <c r="J47">
        <v>3023.85</v>
      </c>
      <c r="K47">
        <v>2182144</v>
      </c>
      <c r="L47">
        <v>7072983347.2000008</v>
      </c>
      <c r="M47" t="s">
        <v>301</v>
      </c>
      <c r="N47">
        <v>19.243136284936927</v>
      </c>
      <c r="O47">
        <v>-7.974932619012189</v>
      </c>
      <c r="P47">
        <v>-3.15</v>
      </c>
      <c r="Q47" t="s">
        <v>268</v>
      </c>
      <c r="R47" t="s">
        <v>187</v>
      </c>
      <c r="S47" t="s">
        <v>269</v>
      </c>
      <c r="T47">
        <v>-6.51</v>
      </c>
      <c r="U47" t="s">
        <v>188</v>
      </c>
      <c r="V47" t="s">
        <v>189</v>
      </c>
      <c r="W47" t="s">
        <v>32</v>
      </c>
    </row>
    <row r="48" spans="1:23" x14ac:dyDescent="0.3">
      <c r="A48" t="s">
        <v>57</v>
      </c>
      <c r="B48">
        <v>1008</v>
      </c>
      <c r="C48">
        <v>1014.9</v>
      </c>
      <c r="D48">
        <v>1001.6</v>
      </c>
      <c r="E48">
        <v>1013.25</v>
      </c>
      <c r="F48">
        <v>1003.2</v>
      </c>
      <c r="G48">
        <v>10.050000000000001</v>
      </c>
      <c r="H48">
        <v>1</v>
      </c>
      <c r="I48">
        <v>1838</v>
      </c>
      <c r="J48">
        <v>943.7</v>
      </c>
      <c r="K48">
        <v>2188175</v>
      </c>
      <c r="L48">
        <v>2207277767.75</v>
      </c>
      <c r="M48" t="s">
        <v>308</v>
      </c>
      <c r="N48">
        <v>44.872143634385203</v>
      </c>
      <c r="O48">
        <v>-7.3699268835434939</v>
      </c>
      <c r="P48">
        <v>-6.65</v>
      </c>
      <c r="Q48" t="s">
        <v>268</v>
      </c>
      <c r="R48" t="s">
        <v>58</v>
      </c>
      <c r="S48" t="s">
        <v>269</v>
      </c>
      <c r="T48">
        <v>-12.61</v>
      </c>
      <c r="U48" t="s">
        <v>59</v>
      </c>
      <c r="V48" t="s">
        <v>60</v>
      </c>
      <c r="W48" t="s">
        <v>32</v>
      </c>
    </row>
    <row r="49" spans="1:23" x14ac:dyDescent="0.3">
      <c r="A49" t="s">
        <v>53</v>
      </c>
      <c r="B49">
        <v>1958</v>
      </c>
      <c r="C49">
        <v>2025.5</v>
      </c>
      <c r="D49">
        <v>1941.35</v>
      </c>
      <c r="E49">
        <v>2020</v>
      </c>
      <c r="F49">
        <v>1954.25</v>
      </c>
      <c r="G49">
        <v>65.75</v>
      </c>
      <c r="H49">
        <v>3.36</v>
      </c>
      <c r="I49">
        <v>2768</v>
      </c>
      <c r="J49">
        <v>1662.5</v>
      </c>
      <c r="K49">
        <v>1952701</v>
      </c>
      <c r="L49">
        <v>3878220402.0799999</v>
      </c>
      <c r="M49" t="s">
        <v>288</v>
      </c>
      <c r="N49">
        <v>27.023121387283236</v>
      </c>
      <c r="O49">
        <v>-21.503759398496239</v>
      </c>
      <c r="P49">
        <v>11.68</v>
      </c>
      <c r="Q49" t="s">
        <v>268</v>
      </c>
      <c r="R49" t="s">
        <v>54</v>
      </c>
      <c r="S49" t="s">
        <v>269</v>
      </c>
      <c r="T49">
        <v>-11.35</v>
      </c>
      <c r="U49" t="s">
        <v>55</v>
      </c>
      <c r="V49" t="s">
        <v>56</v>
      </c>
      <c r="W49" t="s">
        <v>32</v>
      </c>
    </row>
    <row r="50" spans="1:23" x14ac:dyDescent="0.3">
      <c r="A50" t="s">
        <v>174</v>
      </c>
      <c r="B50">
        <v>5750</v>
      </c>
      <c r="C50">
        <v>5844.9</v>
      </c>
      <c r="D50">
        <v>5728.25</v>
      </c>
      <c r="E50">
        <v>5825.75</v>
      </c>
      <c r="F50">
        <v>5729.95</v>
      </c>
      <c r="G50">
        <v>95.8</v>
      </c>
      <c r="H50">
        <v>1.67</v>
      </c>
      <c r="I50">
        <v>8269</v>
      </c>
      <c r="J50">
        <v>5157.05</v>
      </c>
      <c r="K50">
        <v>371948</v>
      </c>
      <c r="L50">
        <v>2156249506.6400003</v>
      </c>
      <c r="M50" t="s">
        <v>300</v>
      </c>
      <c r="N50">
        <v>29.547103640101582</v>
      </c>
      <c r="O50">
        <v>-12.966715467175998</v>
      </c>
      <c r="P50">
        <v>-14.73</v>
      </c>
      <c r="Q50" t="s">
        <v>268</v>
      </c>
      <c r="R50" t="s">
        <v>175</v>
      </c>
      <c r="S50" t="s">
        <v>269</v>
      </c>
      <c r="T50">
        <v>0.9</v>
      </c>
      <c r="U50" t="s">
        <v>176</v>
      </c>
      <c r="V50" t="s">
        <v>177</v>
      </c>
      <c r="W50" t="s">
        <v>32</v>
      </c>
    </row>
    <row r="51" spans="1:23" x14ac:dyDescent="0.3">
      <c r="A51" t="s">
        <v>145</v>
      </c>
      <c r="B51">
        <v>655.9</v>
      </c>
      <c r="C51">
        <v>664.15</v>
      </c>
      <c r="D51">
        <v>652.6</v>
      </c>
      <c r="E51">
        <v>663</v>
      </c>
      <c r="F51">
        <v>656.4</v>
      </c>
      <c r="G51">
        <v>6.6</v>
      </c>
      <c r="H51">
        <v>1.01</v>
      </c>
      <c r="I51">
        <v>852.4</v>
      </c>
      <c r="J51">
        <v>607.5</v>
      </c>
      <c r="K51">
        <v>1674576</v>
      </c>
      <c r="L51">
        <v>1103445109.4400001</v>
      </c>
      <c r="M51" t="s">
        <v>306</v>
      </c>
      <c r="N51">
        <v>22.219615204129511</v>
      </c>
      <c r="O51">
        <v>-9.1358024691358022</v>
      </c>
      <c r="P51">
        <v>-18.72</v>
      </c>
      <c r="Q51" t="s">
        <v>268</v>
      </c>
      <c r="R51" t="s">
        <v>146</v>
      </c>
      <c r="S51" t="s">
        <v>269</v>
      </c>
      <c r="T51">
        <v>-14.71</v>
      </c>
      <c r="U51" t="s">
        <v>147</v>
      </c>
      <c r="V51" t="s">
        <v>148</v>
      </c>
      <c r="W51" t="s">
        <v>32</v>
      </c>
    </row>
    <row r="52" spans="1:23" x14ac:dyDescent="0.3">
      <c r="A52" t="s">
        <v>89</v>
      </c>
      <c r="B52">
        <v>418.6</v>
      </c>
      <c r="C52">
        <v>418.6</v>
      </c>
      <c r="D52">
        <v>413.1</v>
      </c>
      <c r="E52">
        <v>416.6</v>
      </c>
      <c r="F52">
        <v>413.6</v>
      </c>
      <c r="G52">
        <v>3</v>
      </c>
      <c r="H52">
        <v>0.73</v>
      </c>
      <c r="I52">
        <v>739.85</v>
      </c>
      <c r="J52">
        <v>402.05</v>
      </c>
      <c r="K52">
        <v>5261455</v>
      </c>
      <c r="L52">
        <v>2187765603.5500002</v>
      </c>
      <c r="M52" t="s">
        <v>311</v>
      </c>
      <c r="N52">
        <v>43.691288774751641</v>
      </c>
      <c r="O52">
        <v>-3.6189528665588879</v>
      </c>
      <c r="P52">
        <v>-22.89</v>
      </c>
      <c r="Q52" t="s">
        <v>268</v>
      </c>
      <c r="R52" t="s">
        <v>90</v>
      </c>
      <c r="S52" t="s">
        <v>269</v>
      </c>
      <c r="T52">
        <v>-13.02</v>
      </c>
      <c r="U52" t="s">
        <v>91</v>
      </c>
      <c r="V52" t="s">
        <v>92</v>
      </c>
      <c r="W52" t="s">
        <v>32</v>
      </c>
    </row>
    <row r="156" spans="38:38" x14ac:dyDescent="0.3">
      <c r="AL156" t="s">
        <v>263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FF65E-4D2C-4630-B278-2ACD7FD01F37}">
  <dimension ref="A1:AA54"/>
  <sheetViews>
    <sheetView workbookViewId="0">
      <selection activeCell="W3" sqref="W3:W54"/>
    </sheetView>
  </sheetViews>
  <sheetFormatPr defaultRowHeight="14.4" x14ac:dyDescent="0.3"/>
  <cols>
    <col min="1" max="1" width="14.109375" bestFit="1" customWidth="1"/>
    <col min="2" max="2" width="70.6640625" bestFit="1" customWidth="1"/>
    <col min="3" max="6" width="11.5546875" bestFit="1" customWidth="1"/>
    <col min="8" max="8" width="10.33203125" bestFit="1" customWidth="1"/>
  </cols>
  <sheetData>
    <row r="1" spans="1:27" x14ac:dyDescent="0.3">
      <c r="A1" t="s">
        <v>0</v>
      </c>
      <c r="H1" s="4" cm="1">
        <f t="array" aca="1" ref="H1" ca="1">_xlfn.IFS(I1&lt;=5,TODAY()-1,I1=6,TODAY()-2,I1=7,TODAY()-3)</f>
        <v>44747</v>
      </c>
      <c r="I1">
        <f ca="1">WEEKDAY(TODAY(),12)</f>
        <v>2</v>
      </c>
    </row>
    <row r="3" spans="1:27" x14ac:dyDescent="0.3">
      <c r="A3" s="3" t="s">
        <v>242</v>
      </c>
      <c r="B3" s="16" t="s">
        <v>237</v>
      </c>
      <c r="C3" s="14" t="s">
        <v>238</v>
      </c>
      <c r="D3" s="14" t="s">
        <v>239</v>
      </c>
      <c r="E3" s="14" t="s">
        <v>240</v>
      </c>
      <c r="F3" s="14" t="s">
        <v>241</v>
      </c>
      <c r="I3" s="14" t="s">
        <v>226</v>
      </c>
      <c r="J3" s="14" t="s">
        <v>227</v>
      </c>
      <c r="K3" s="14" t="s">
        <v>228</v>
      </c>
      <c r="L3" s="14" t="s">
        <v>229</v>
      </c>
      <c r="M3" s="14" t="s">
        <v>230</v>
      </c>
      <c r="N3" s="14" t="s">
        <v>231</v>
      </c>
      <c r="O3" s="14" t="s">
        <v>232</v>
      </c>
      <c r="P3" s="14" t="s">
        <v>233</v>
      </c>
      <c r="Q3" s="14" t="s">
        <v>234</v>
      </c>
      <c r="R3" s="14" t="s">
        <v>235</v>
      </c>
      <c r="S3" s="14" t="s">
        <v>236</v>
      </c>
      <c r="U3" s="14" t="s">
        <v>243</v>
      </c>
      <c r="W3" s="14" t="s">
        <v>246</v>
      </c>
    </row>
    <row r="4" spans="1:27" x14ac:dyDescent="0.3">
      <c r="A4" s="1" t="s">
        <v>214</v>
      </c>
      <c r="B4" s="1" t="e" vm="1">
        <v>#VALUE!</v>
      </c>
      <c r="C4" s="14" cm="1" vm="2">
        <f t="array" aca="1" ref="C4:F4" ca="1">_xlfn.STOCKHISTORY(B4,$H$1,$H$1,0,0,2,3,4,1)</f>
        <v>686.45</v>
      </c>
      <c r="D4" s="14" vm="3">
        <f ca="1"/>
        <v>694.2</v>
      </c>
      <c r="E4" s="14" vm="4">
        <f ca="1"/>
        <v>676.95</v>
      </c>
      <c r="F4" s="14" vm="5">
        <f ca="1"/>
        <v>678.75</v>
      </c>
      <c r="I4" s="17">
        <f ca="1">J4+K4-L4</f>
        <v>717.8</v>
      </c>
      <c r="J4" s="17">
        <f ca="1">L4+D4-E4</f>
        <v>706.90000000000009</v>
      </c>
      <c r="K4" s="17">
        <f ca="1">N4+D4-E4</f>
        <v>700.55</v>
      </c>
      <c r="L4" s="17">
        <f ca="1">2*N4-E4</f>
        <v>689.65000000000009</v>
      </c>
      <c r="M4" s="17">
        <f ca="1">(N4-O4)+N4</f>
        <v>681.02500000000009</v>
      </c>
      <c r="N4" s="17">
        <f ca="1">(D4+E4+F4)/3</f>
        <v>683.30000000000007</v>
      </c>
      <c r="O4" s="17">
        <f ca="1">(D4+E4)/2</f>
        <v>685.57500000000005</v>
      </c>
      <c r="P4" s="17">
        <f ca="1">2*N4-D4</f>
        <v>672.40000000000009</v>
      </c>
      <c r="Q4" s="17">
        <f ca="1">N4-(D4-E4)</f>
        <v>666.05000000000007</v>
      </c>
      <c r="R4" s="17">
        <f ca="1">P4-(D4-E4)</f>
        <v>655.15000000000009</v>
      </c>
      <c r="S4" s="17">
        <f ca="1">R4-(P4-Q4)</f>
        <v>648.80000000000007</v>
      </c>
      <c r="U4" s="14">
        <f>_xlfn.XLOOKUP(Calculations!A4,NIFTY50[Column1.symbol],NIFTY50[Column1.lastPrice],"",0)</f>
        <v>694</v>
      </c>
      <c r="W4" s="14" cm="1">
        <f t="array" aca="1" ref="W4" ca="1">IFERROR(_xlfn.IFS(AND(U4&lt;I4/500+I4,U4&gt;I4),1,AND(U4&lt;I4,U4&gt;I4-I4/500),2,AND(U4&lt;J4+J4/500,U4&gt;J4),3,AND(U4&lt;J4,U4&gt;J4-J4/500),4,AND(U4&lt;K4/500+K4,U4&gt;K4),5,AND(U4&lt;K4,U4&gt;K4-K4/500),6,AND(U4&lt;L4/500+L4,U4&gt;L4),7,AND(U4&lt;L4,U4&gt;L4-L4/500),8,AND(U4&gt;P4,U4&lt;P4/500+P4),9,AND(U4&lt;P4,U4&gt;P4-P4/500),10,AND(U4&gt;Q4,U4&lt;Q4/500+Q4),11,AND(U4&lt;Q4,U4&gt;Q4-Q4/500),12,AND(U4&gt;R4,U4&lt;R4/500+R4),13,AND(U4&lt;R4,U4&gt;R4-R4/500),14,AND(U4&gt;S4,U4&lt;S4/500+S4),15,AND(U4&lt;S4,U4&gt;S4-S4/500),16),0)</f>
        <v>0</v>
      </c>
      <c r="X4" t="e" cm="1">
        <f t="array" aca="1" ref="X4" ca="1">_xlfn.IFS(AND(U4&gt;P4,U4&lt;P4/500+P4),9,AND(U4&lt;P4,U4&gt;P4-P4/500),10,AND(U4&gt;Q4,U4&lt;Q4/500+Q4),11,AND(U4&lt;Q4,U4&gt;Q4-Q4/500),12,AND(U4&gt;R4,U4&lt;R4/500+R4),13,AND(U4&lt;R4,U4&gt;R4-R4/500),14,AND(U4&gt;S4,U4&lt;S4/500+S4),15,AND(U4&lt;S4,U4&gt;S4-S4/500),16)</f>
        <v>#N/A</v>
      </c>
      <c r="Z4">
        <v>0</v>
      </c>
      <c r="AA4" s="5" t="s">
        <v>262</v>
      </c>
    </row>
    <row r="5" spans="1:27" x14ac:dyDescent="0.3">
      <c r="A5" s="2" t="s">
        <v>222</v>
      </c>
      <c r="B5" s="2" t="e" vm="6">
        <v>#VALUE!</v>
      </c>
      <c r="C5" s="14" cm="1" vm="7">
        <f t="array" aca="1" ref="C5:F5" ca="1">_xlfn.STOCKHISTORY(B5,$H$1,$H$1,0,0,2,3,4,1)</f>
        <v>2785</v>
      </c>
      <c r="D5" s="14" vm="8">
        <f ca="1"/>
        <v>2812.3</v>
      </c>
      <c r="E5" s="14" vm="9">
        <f ca="1"/>
        <v>2760</v>
      </c>
      <c r="F5" s="14" vm="10">
        <f ca="1"/>
        <v>2766.6</v>
      </c>
      <c r="I5" s="17">
        <f t="shared" ref="I5:I54" ca="1" si="0">J5+K5-L5</f>
        <v>2884.2333333333336</v>
      </c>
      <c r="J5" s="17">
        <f t="shared" ref="J5:J54" ca="1" si="1">L5+D5-E5</f>
        <v>2851.5666666666666</v>
      </c>
      <c r="K5" s="17">
        <f t="shared" ref="K5:K54" ca="1" si="2">N5+D5-E5</f>
        <v>2831.9333333333334</v>
      </c>
      <c r="L5" s="17">
        <f t="shared" ref="L5:L54" ca="1" si="3">2*N5-E5</f>
        <v>2799.2666666666664</v>
      </c>
      <c r="M5" s="17">
        <f t="shared" ref="M5:M54" ca="1" si="4">(N5-O5)+N5</f>
        <v>2773.1166666666663</v>
      </c>
      <c r="N5" s="17">
        <f t="shared" ref="N5:N54" ca="1" si="5">(D5+E5+F5)/3</f>
        <v>2779.6333333333332</v>
      </c>
      <c r="O5" s="17">
        <f t="shared" ref="O5:O54" ca="1" si="6">(D5+E5)/2</f>
        <v>2786.15</v>
      </c>
      <c r="P5" s="17">
        <f t="shared" ref="P5:P54" ca="1" si="7">2*N5-D5</f>
        <v>2746.9666666666662</v>
      </c>
      <c r="Q5" s="17">
        <f t="shared" ref="Q5:Q54" ca="1" si="8">N5-(D5-E5)</f>
        <v>2727.333333333333</v>
      </c>
      <c r="R5" s="17">
        <f t="shared" ref="R5:R54" ca="1" si="9">P5-(D5-E5)</f>
        <v>2694.6666666666661</v>
      </c>
      <c r="S5" s="17">
        <f t="shared" ref="S5:S54" ca="1" si="10">R5-(P5-Q5)</f>
        <v>2675.0333333333328</v>
      </c>
      <c r="U5" s="14">
        <f>_xlfn.XLOOKUP(Calculations!A5,NIFTY50[Column1.symbol],NIFTY50[Column1.lastPrice],"",0)</f>
        <v>2867</v>
      </c>
      <c r="W5" s="14" cm="1">
        <f t="array" aca="1" ref="W5" ca="1">IFERROR(_xlfn.IFS(AND(U5&lt;I5/500+I5,U5&gt;I5),1,AND(U5&lt;I5,U5&gt;I5-I5/500),2,AND(U5&lt;J5+J5/500,U5&gt;J5),3,AND(U5&lt;J5,U5&gt;J5-J5/500),4,AND(U5&lt;K5/500+K5,U5&gt;K5),5,AND(U5&lt;K5,U5&gt;K5-K5/500),6,AND(U5&lt;L5/500+L5,U5&gt;L5),7,AND(U5&lt;L5,U5&gt;L5-L5/500),8,AND(U5&gt;P5,U5&lt;P5/500+P5),9,AND(U5&lt;P5,U5&gt;P5-P5/500),10,AND(U5&gt;Q5,U5&lt;Q5/500+Q5),11,AND(U5&lt;Q5,U5&gt;Q5-Q5/500),12,AND(U5&gt;R5,U5&lt;R5/500+R5),13,AND(U5&lt;R5,U5&gt;R5-R5/500),14,AND(U5&gt;S5,U5&lt;S5/500+S5),15,AND(U5&lt;S5,U5&gt;S5-S5/500),16),0)</f>
        <v>0</v>
      </c>
      <c r="Z5">
        <v>1</v>
      </c>
      <c r="AA5" t="s">
        <v>244</v>
      </c>
    </row>
    <row r="6" spans="1:27" x14ac:dyDescent="0.3">
      <c r="A6" s="1" t="s">
        <v>77</v>
      </c>
      <c r="B6" s="1" t="e" vm="11">
        <v>#VALUE!</v>
      </c>
      <c r="C6" s="14" cm="1" vm="12">
        <f t="array" aca="1" ref="C6:F6" ca="1">_xlfn.STOCKHISTORY(B6,$H$1,$H$1,0,0,2,3,4,1)</f>
        <v>656.1</v>
      </c>
      <c r="D6" s="14" vm="13">
        <f ca="1"/>
        <v>659.9</v>
      </c>
      <c r="E6" s="14" vm="14">
        <f ca="1"/>
        <v>646</v>
      </c>
      <c r="F6" s="14" vm="15">
        <f ca="1"/>
        <v>648.5</v>
      </c>
      <c r="I6" s="17">
        <f t="shared" ca="1" si="0"/>
        <v>679.26666666666688</v>
      </c>
      <c r="J6" s="17">
        <f t="shared" ca="1" si="1"/>
        <v>670.83333333333348</v>
      </c>
      <c r="K6" s="17">
        <f t="shared" ca="1" si="2"/>
        <v>665.36666666666679</v>
      </c>
      <c r="L6" s="17">
        <f t="shared" ca="1" si="3"/>
        <v>656.93333333333339</v>
      </c>
      <c r="M6" s="17">
        <f t="shared" ca="1" si="4"/>
        <v>649.98333333333335</v>
      </c>
      <c r="N6" s="17">
        <f t="shared" ca="1" si="5"/>
        <v>651.4666666666667</v>
      </c>
      <c r="O6" s="17">
        <f t="shared" ca="1" si="6"/>
        <v>652.95000000000005</v>
      </c>
      <c r="P6" s="17">
        <f t="shared" ca="1" si="7"/>
        <v>643.03333333333342</v>
      </c>
      <c r="Q6" s="17">
        <f t="shared" ca="1" si="8"/>
        <v>637.56666666666672</v>
      </c>
      <c r="R6" s="17">
        <f t="shared" ca="1" si="9"/>
        <v>629.13333333333344</v>
      </c>
      <c r="S6" s="17">
        <f t="shared" ca="1" si="10"/>
        <v>623.66666666666674</v>
      </c>
      <c r="U6" s="14">
        <f>_xlfn.XLOOKUP(Calculations!A6,NIFTY50[Column1.symbol],NIFTY50[Column1.lastPrice],"",0)</f>
        <v>656.85</v>
      </c>
      <c r="W6" s="14" cm="1">
        <f t="array" aca="1" ref="W6" ca="1">IFERROR(_xlfn.IFS(AND(U6&lt;I6/500+I6,U6&gt;I6),1,AND(U6&lt;I6,U6&gt;I6-I6/500),2,AND(U6&lt;J6+J6/500,U6&gt;J6),3,AND(U6&lt;J6,U6&gt;J6-J6/500),4,AND(U6&lt;K6/500+K6,U6&gt;K6),5,AND(U6&lt;K6,U6&gt;K6-K6/500),6,AND(U6&lt;L6/500+L6,U6&gt;L6),7,AND(U6&lt;L6,U6&gt;L6-L6/500),8,AND(U6&gt;P6,U6&lt;P6/500+P6),9,AND(U6&lt;P6,U6&gt;P6-P6/500),10,AND(U6&gt;Q6,U6&lt;Q6/500+Q6),11,AND(U6&lt;Q6,U6&gt;Q6-Q6/500),12,AND(U6&gt;R6,U6&lt;R6/500+R6),13,AND(U6&lt;R6,U6&gt;R6-R6/500),14,AND(U6&gt;S6,U6&lt;S6/500+S6),15,AND(U6&lt;S6,U6&gt;S6-S6/500),16),0)</f>
        <v>8</v>
      </c>
      <c r="Z6">
        <v>2</v>
      </c>
      <c r="AA6" t="s">
        <v>245</v>
      </c>
    </row>
    <row r="7" spans="1:27" x14ac:dyDescent="0.3">
      <c r="A7" s="2" t="s">
        <v>149</v>
      </c>
      <c r="B7" s="2" t="e" vm="16">
        <v>#VALUE!</v>
      </c>
      <c r="C7" s="14" cm="1" vm="17">
        <f t="array" aca="1" ref="C7:F7" ca="1">_xlfn.STOCKHISTORY(B7,$H$1,$H$1,0,0,2,3,4,1)</f>
        <v>3700</v>
      </c>
      <c r="D7" s="14" vm="17">
        <f ca="1"/>
        <v>3700</v>
      </c>
      <c r="E7" s="14" vm="18">
        <f ca="1"/>
        <v>3663</v>
      </c>
      <c r="F7" s="14" vm="19">
        <f ca="1"/>
        <v>3682.75</v>
      </c>
      <c r="I7" s="17">
        <f t="shared" ca="1" si="0"/>
        <v>3755.9166666666661</v>
      </c>
      <c r="J7" s="17">
        <f t="shared" ca="1" si="1"/>
        <v>3737.833333333333</v>
      </c>
      <c r="K7" s="17">
        <f t="shared" ca="1" si="2"/>
        <v>3718.9166666666661</v>
      </c>
      <c r="L7" s="17">
        <f t="shared" ca="1" si="3"/>
        <v>3700.833333333333</v>
      </c>
      <c r="M7" s="17">
        <f t="shared" ca="1" si="4"/>
        <v>3682.333333333333</v>
      </c>
      <c r="N7" s="17">
        <f t="shared" ca="1" si="5"/>
        <v>3681.9166666666665</v>
      </c>
      <c r="O7" s="17">
        <f t="shared" ca="1" si="6"/>
        <v>3681.5</v>
      </c>
      <c r="P7" s="17">
        <f t="shared" ca="1" si="7"/>
        <v>3663.833333333333</v>
      </c>
      <c r="Q7" s="17">
        <f t="shared" ca="1" si="8"/>
        <v>3644.9166666666665</v>
      </c>
      <c r="R7" s="17">
        <f t="shared" ca="1" si="9"/>
        <v>3626.833333333333</v>
      </c>
      <c r="S7" s="17">
        <f t="shared" ca="1" si="10"/>
        <v>3607.9166666666665</v>
      </c>
      <c r="U7" s="14">
        <f>_xlfn.XLOOKUP(Calculations!A7,NIFTY50[Column1.symbol],NIFTY50[Column1.lastPrice],"",0)</f>
        <v>3772</v>
      </c>
      <c r="W7" s="14" cm="1">
        <f t="array" aca="1" ref="W7" ca="1">IFERROR(_xlfn.IFS(AND(U7&lt;I7/500+I7,U7&gt;I7),1,AND(U7&lt;I7,U7&gt;I7-I7/500),2,AND(U7&lt;J7+J7/500,U7&gt;J7),3,AND(U7&lt;J7,U7&gt;J7-J7/500),4,AND(U7&lt;K7/500+K7,U7&gt;K7),5,AND(U7&lt;K7,U7&gt;K7-K7/500),6,AND(U7&lt;L7/500+L7,U7&gt;L7),7,AND(U7&lt;L7,U7&gt;L7-L7/500),8,AND(U7&gt;P7,U7&lt;P7/500+P7),9,AND(U7&lt;P7,U7&gt;P7-P7/500),10,AND(U7&gt;Q7,U7&lt;Q7/500+Q7),11,AND(U7&lt;Q7,U7&gt;Q7-Q7/500),12,AND(U7&gt;R7,U7&lt;R7/500+R7),13,AND(U7&lt;R7,U7&gt;R7-R7/500),14,AND(U7&gt;S7,U7&lt;S7/500+S7),15,AND(U7&lt;S7,U7&gt;S7-S7/500),16),0)</f>
        <v>0</v>
      </c>
      <c r="Z7">
        <v>3</v>
      </c>
      <c r="AA7" t="s">
        <v>247</v>
      </c>
    </row>
    <row r="8" spans="1:27" x14ac:dyDescent="0.3">
      <c r="A8" s="1" t="s">
        <v>61</v>
      </c>
      <c r="B8" s="1" t="e" vm="20">
        <v>#VALUE!</v>
      </c>
      <c r="C8" s="14" cm="1" vm="21">
        <f t="array" aca="1" ref="C8:F8" ca="1">_xlfn.STOCKHISTORY(B8,$H$1,$H$1,0,0,2,3,4,1)</f>
        <v>11479.75</v>
      </c>
      <c r="D8" s="14" vm="22">
        <f ca="1"/>
        <v>11748</v>
      </c>
      <c r="E8" s="14" vm="23">
        <f ca="1"/>
        <v>11409.75</v>
      </c>
      <c r="F8" s="14" vm="24">
        <f ca="1"/>
        <v>11524.7</v>
      </c>
      <c r="I8" s="17">
        <f t="shared" ca="1" si="0"/>
        <v>12237.316666666666</v>
      </c>
      <c r="J8" s="17">
        <f t="shared" ca="1" si="1"/>
        <v>12050.133333333331</v>
      </c>
      <c r="K8" s="17">
        <f t="shared" ca="1" si="2"/>
        <v>11899.066666666666</v>
      </c>
      <c r="L8" s="17">
        <f t="shared" ca="1" si="3"/>
        <v>11711.883333333331</v>
      </c>
      <c r="M8" s="17">
        <f t="shared" ca="1" si="4"/>
        <v>11542.758333333331</v>
      </c>
      <c r="N8" s="17">
        <f t="shared" ca="1" si="5"/>
        <v>11560.816666666666</v>
      </c>
      <c r="O8" s="17">
        <f t="shared" ca="1" si="6"/>
        <v>11578.875</v>
      </c>
      <c r="P8" s="17">
        <f t="shared" ca="1" si="7"/>
        <v>11373.633333333331</v>
      </c>
      <c r="Q8" s="17">
        <f t="shared" ca="1" si="8"/>
        <v>11222.566666666666</v>
      </c>
      <c r="R8" s="17">
        <f t="shared" ca="1" si="9"/>
        <v>11035.383333333331</v>
      </c>
      <c r="S8" s="17">
        <f t="shared" ca="1" si="10"/>
        <v>10884.316666666666</v>
      </c>
      <c r="U8" s="14">
        <f>_xlfn.XLOOKUP(Calculations!A8,NIFTY50[Column1.symbol],NIFTY50[Column1.lastPrice],"",0)</f>
        <v>12069</v>
      </c>
      <c r="W8" s="14" cm="1">
        <f t="array" aca="1" ref="W8" ca="1">IFERROR(_xlfn.IFS(AND(U8&lt;I8/500+I8,U8&gt;I8),1,AND(U8&lt;I8,U8&gt;I8-I8/500),2,AND(U8&lt;J8+J8/500,U8&gt;J8),3,AND(U8&lt;J8,U8&gt;J8-J8/500),4,AND(U8&lt;K8/500+K8,U8&gt;K8),5,AND(U8&lt;K8,U8&gt;K8-K8/500),6,AND(U8&lt;L8/500+L8,U8&gt;L8),7,AND(U8&lt;L8,U8&gt;L8-L8/500),8,AND(U8&gt;P8,U8&lt;P8/500+P8),9,AND(U8&lt;P8,U8&gt;P8-P8/500),10,AND(U8&gt;Q8,U8&lt;Q8/500+Q8),11,AND(U8&lt;Q8,U8&gt;Q8-Q8/500),12,AND(U8&gt;R8,U8&lt;R8/500+R8),13,AND(U8&lt;R8,U8&gt;R8-R8/500),14,AND(U8&gt;S8,U8&lt;S8/500+S8),15,AND(U8&lt;S8,U8&gt;S8-S8/500),16),0)</f>
        <v>3</v>
      </c>
      <c r="Z8">
        <v>4</v>
      </c>
      <c r="AA8" t="s">
        <v>248</v>
      </c>
    </row>
    <row r="9" spans="1:27" x14ac:dyDescent="0.3">
      <c r="A9" s="2" t="s">
        <v>28</v>
      </c>
      <c r="B9" s="2" t="e" vm="25">
        <v>#VALUE!</v>
      </c>
      <c r="C9" s="14" cm="1" vm="26">
        <f t="array" aca="1" ref="C9:F9" ca="1">_xlfn.STOCKHISTORY(B9,$H$1,$H$1,0,0,2,3,4,1)</f>
        <v>5660</v>
      </c>
      <c r="D9" s="14" vm="27">
        <f ca="1"/>
        <v>5755</v>
      </c>
      <c r="E9" s="14" vm="28">
        <f ca="1"/>
        <v>5626.45</v>
      </c>
      <c r="F9" s="14" vm="29">
        <f ca="1"/>
        <v>5661.1</v>
      </c>
      <c r="I9" s="17">
        <f t="shared" ca="1" si="0"/>
        <v>5937.9500000000035</v>
      </c>
      <c r="J9" s="17">
        <f t="shared" ca="1" si="1"/>
        <v>5863.8000000000038</v>
      </c>
      <c r="K9" s="17">
        <f t="shared" ca="1" si="2"/>
        <v>5809.4000000000024</v>
      </c>
      <c r="L9" s="17">
        <f t="shared" ca="1" si="3"/>
        <v>5735.2500000000027</v>
      </c>
      <c r="M9" s="17">
        <f t="shared" ca="1" si="4"/>
        <v>5670.9750000000022</v>
      </c>
      <c r="N9" s="17">
        <f t="shared" ca="1" si="5"/>
        <v>5680.8500000000013</v>
      </c>
      <c r="O9" s="17">
        <f t="shared" ca="1" si="6"/>
        <v>5690.7250000000004</v>
      </c>
      <c r="P9" s="17">
        <f t="shared" ca="1" si="7"/>
        <v>5606.7000000000025</v>
      </c>
      <c r="Q9" s="17">
        <f t="shared" ca="1" si="8"/>
        <v>5552.3000000000011</v>
      </c>
      <c r="R9" s="17">
        <f t="shared" ca="1" si="9"/>
        <v>5478.1500000000024</v>
      </c>
      <c r="S9" s="17">
        <f t="shared" ca="1" si="10"/>
        <v>5423.7500000000009</v>
      </c>
      <c r="U9" s="14">
        <f>_xlfn.XLOOKUP(Calculations!A9,NIFTY50[Column1.symbol],NIFTY50[Column1.lastPrice],"",0)</f>
        <v>5930</v>
      </c>
      <c r="W9" s="14" cm="1">
        <f t="array" aca="1" ref="W9" ca="1">IFERROR(_xlfn.IFS(AND(U9&lt;I9/500+I9,U9&gt;I9),1,AND(U9&lt;I9,U9&gt;I9-I9/500),2,AND(U9&lt;J9+J9/500,U9&gt;J9),3,AND(U9&lt;J9,U9&gt;J9-J9/500),4,AND(U9&lt;K9/500+K9,U9&gt;K9),5,AND(U9&lt;K9,U9&gt;K9-K9/500),6,AND(U9&lt;L9/500+L9,U9&gt;L9),7,AND(U9&lt;L9,U9&gt;L9-L9/500),8,AND(U9&gt;P9,U9&lt;P9/500+P9),9,AND(U9&lt;P9,U9&gt;P9-P9/500),10,AND(U9&gt;Q9,U9&lt;Q9/500+Q9),11,AND(U9&lt;Q9,U9&gt;Q9-Q9/500),12,AND(U9&gt;R9,U9&lt;R9/500+R9),13,AND(U9&lt;R9,U9&gt;R9-R9/500),14,AND(U9&gt;S9,U9&lt;S9/500+S9),15,AND(U9&lt;S9,U9&gt;S9-S9/500),16),0)</f>
        <v>2</v>
      </c>
      <c r="Z9">
        <v>5</v>
      </c>
      <c r="AA9" t="s">
        <v>249</v>
      </c>
    </row>
    <row r="10" spans="1:27" x14ac:dyDescent="0.3">
      <c r="A10" s="1" t="s">
        <v>170</v>
      </c>
      <c r="B10" s="1" t="e" vm="30">
        <v>#VALUE!</v>
      </c>
      <c r="C10" s="14" cm="1" vm="31">
        <f t="array" aca="1" ref="C10:F10" ca="1">_xlfn.STOCKHISTORY(B10,$H$1,$H$1,0,0,2,3,4,1)</f>
        <v>683.3</v>
      </c>
      <c r="D10" s="14" vm="32">
        <f ca="1"/>
        <v>689.3</v>
      </c>
      <c r="E10" s="14" vm="33">
        <f ca="1"/>
        <v>680.05</v>
      </c>
      <c r="F10" s="14" vm="34">
        <f ca="1"/>
        <v>684.45</v>
      </c>
      <c r="I10" s="17">
        <f t="shared" ca="1" si="0"/>
        <v>703.10000000000014</v>
      </c>
      <c r="J10" s="17">
        <f t="shared" ca="1" si="1"/>
        <v>698.40000000000009</v>
      </c>
      <c r="K10" s="17">
        <f t="shared" ca="1" si="2"/>
        <v>693.85000000000014</v>
      </c>
      <c r="L10" s="17">
        <f t="shared" ca="1" si="3"/>
        <v>689.15000000000009</v>
      </c>
      <c r="M10" s="17">
        <f t="shared" ca="1" si="4"/>
        <v>684.52500000000009</v>
      </c>
      <c r="N10" s="17">
        <f t="shared" ca="1" si="5"/>
        <v>684.6</v>
      </c>
      <c r="O10" s="17">
        <f t="shared" ca="1" si="6"/>
        <v>684.67499999999995</v>
      </c>
      <c r="P10" s="17">
        <f t="shared" ca="1" si="7"/>
        <v>679.90000000000009</v>
      </c>
      <c r="Q10" s="17">
        <f t="shared" ca="1" si="8"/>
        <v>675.35</v>
      </c>
      <c r="R10" s="17">
        <f t="shared" ca="1" si="9"/>
        <v>670.65000000000009</v>
      </c>
      <c r="S10" s="17">
        <f t="shared" ca="1" si="10"/>
        <v>666.1</v>
      </c>
      <c r="U10" s="14">
        <f>_xlfn.XLOOKUP(Calculations!A10,NIFTY50[Column1.symbol],NIFTY50[Column1.lastPrice],"",0)</f>
        <v>693</v>
      </c>
      <c r="W10" s="14" cm="1">
        <f t="array" aca="1" ref="W10" ca="1">IFERROR(_xlfn.IFS(AND(U10&lt;I10/500+I10,U10&gt;I10),1,AND(U10&lt;I10,U10&gt;I10-I10/500),2,AND(U10&lt;J10+J10/500,U10&gt;J10),3,AND(U10&lt;J10,U10&gt;J10-J10/500),4,AND(U10&lt;K10/500+K10,U10&gt;K10),5,AND(U10&lt;K10,U10&gt;K10-K10/500),6,AND(U10&lt;L10/500+L10,U10&gt;L10),7,AND(U10&lt;L10,U10&gt;L10-L10/500),8,AND(U10&gt;P10,U10&lt;P10/500+P10),9,AND(U10&lt;P10,U10&gt;P10-P10/500),10,AND(U10&gt;Q10,U10&lt;Q10/500+Q10),11,AND(U10&lt;Q10,U10&gt;Q10-Q10/500),12,AND(U10&gt;R10,U10&lt;R10/500+R10),13,AND(U10&lt;R10,U10&gt;R10-R10/500),14,AND(U10&gt;S10,U10&lt;S10/500+S10),15,AND(U10&lt;S10,U10&gt;S10-S10/500),16),0)</f>
        <v>6</v>
      </c>
      <c r="Z10">
        <v>6</v>
      </c>
      <c r="AA10" t="s">
        <v>250</v>
      </c>
    </row>
    <row r="11" spans="1:27" x14ac:dyDescent="0.3">
      <c r="A11" s="2" t="s">
        <v>73</v>
      </c>
      <c r="B11" s="2" t="e" vm="35">
        <v>#VALUE!</v>
      </c>
      <c r="C11" s="14" cm="1" vm="36">
        <f t="array" aca="1" ref="C11:F11" ca="1">_xlfn.STOCKHISTORY(B11,$H$1,$H$1,0,0,2,3,4,1)</f>
        <v>317.8</v>
      </c>
      <c r="D11" s="14" vm="37">
        <f ca="1"/>
        <v>321.35000000000002</v>
      </c>
      <c r="E11" s="14" vm="38">
        <f ca="1"/>
        <v>312.14999999999998</v>
      </c>
      <c r="F11" s="14" vm="39">
        <f ca="1"/>
        <v>313.10000000000002</v>
      </c>
      <c r="I11" s="17">
        <f t="shared" ca="1" si="0"/>
        <v>333.93333333333351</v>
      </c>
      <c r="J11" s="17">
        <f t="shared" ca="1" si="1"/>
        <v>328.11666666666679</v>
      </c>
      <c r="K11" s="17">
        <f t="shared" ca="1" si="2"/>
        <v>324.73333333333346</v>
      </c>
      <c r="L11" s="17">
        <f t="shared" ca="1" si="3"/>
        <v>318.91666666666674</v>
      </c>
      <c r="M11" s="17">
        <f t="shared" ca="1" si="4"/>
        <v>314.31666666666672</v>
      </c>
      <c r="N11" s="17">
        <f t="shared" ca="1" si="5"/>
        <v>315.53333333333336</v>
      </c>
      <c r="O11" s="17">
        <f t="shared" ca="1" si="6"/>
        <v>316.75</v>
      </c>
      <c r="P11" s="17">
        <f t="shared" ca="1" si="7"/>
        <v>309.7166666666667</v>
      </c>
      <c r="Q11" s="17">
        <f t="shared" ca="1" si="8"/>
        <v>306.33333333333331</v>
      </c>
      <c r="R11" s="17">
        <f t="shared" ca="1" si="9"/>
        <v>300.51666666666665</v>
      </c>
      <c r="S11" s="17">
        <f t="shared" ca="1" si="10"/>
        <v>297.13333333333327</v>
      </c>
      <c r="U11" s="14">
        <f>_xlfn.XLOOKUP(Calculations!A11,NIFTY50[Column1.symbol],NIFTY50[Column1.lastPrice],"",0)</f>
        <v>321</v>
      </c>
      <c r="W11" s="14" cm="1">
        <f t="array" aca="1" ref="W11" ca="1">IFERROR(_xlfn.IFS(AND(U11&lt;I11/500+I11,U11&gt;I11),1,AND(U11&lt;I11,U11&gt;I11-I11/500),2,AND(U11&lt;J11+J11/500,U11&gt;J11),3,AND(U11&lt;J11,U11&gt;J11-J11/500),4,AND(U11&lt;K11/500+K11,U11&gt;K11),5,AND(U11&lt;K11,U11&gt;K11-K11/500),6,AND(U11&lt;L11/500+L11,U11&gt;L11),7,AND(U11&lt;L11,U11&gt;L11-L11/500),8,AND(U11&gt;P11,U11&lt;P11/500+P11),9,AND(U11&lt;P11,U11&gt;P11-P11/500),10,AND(U11&gt;Q11,U11&lt;Q11/500+Q11),11,AND(U11&lt;Q11,U11&gt;Q11-Q11/500),12,AND(U11&gt;R11,U11&lt;R11/500+R11),13,AND(U11&lt;R11,U11&gt;R11-R11/500),14,AND(U11&gt;S11,U11&lt;S11/500+S11),15,AND(U11&lt;S11,U11&gt;S11-S11/500),16),0)</f>
        <v>0</v>
      </c>
      <c r="Z11">
        <v>7</v>
      </c>
      <c r="AA11" t="s">
        <v>251</v>
      </c>
    </row>
    <row r="12" spans="1:27" x14ac:dyDescent="0.3">
      <c r="A12" s="1" t="s">
        <v>202</v>
      </c>
      <c r="B12" s="1" t="e" vm="40">
        <v>#VALUE!</v>
      </c>
      <c r="C12" s="14" cm="1" vm="41">
        <f t="array" aca="1" ref="C12:F12" ca="1">_xlfn.STOCKHISTORY(B12,$H$1,$H$1,0,0,2,3,4,1)</f>
        <v>3709</v>
      </c>
      <c r="D12" s="14" vm="42">
        <f ca="1"/>
        <v>3714</v>
      </c>
      <c r="E12" s="14" vm="43">
        <f ca="1"/>
        <v>3636</v>
      </c>
      <c r="F12" s="14" vm="44">
        <f ca="1"/>
        <v>3656.6</v>
      </c>
      <c r="I12" s="17">
        <f t="shared" ca="1" si="0"/>
        <v>3824.8666666666668</v>
      </c>
      <c r="J12" s="17">
        <f t="shared" ca="1" si="1"/>
        <v>3779.7333333333336</v>
      </c>
      <c r="K12" s="17">
        <f t="shared" ca="1" si="2"/>
        <v>3746.8666666666668</v>
      </c>
      <c r="L12" s="17">
        <f t="shared" ca="1" si="3"/>
        <v>3701.7333333333336</v>
      </c>
      <c r="M12" s="17">
        <f t="shared" ca="1" si="4"/>
        <v>3662.7333333333336</v>
      </c>
      <c r="N12" s="17">
        <f t="shared" ca="1" si="5"/>
        <v>3668.8666666666668</v>
      </c>
      <c r="O12" s="17">
        <f t="shared" ca="1" si="6"/>
        <v>3675</v>
      </c>
      <c r="P12" s="17">
        <f t="shared" ca="1" si="7"/>
        <v>3623.7333333333336</v>
      </c>
      <c r="Q12" s="17">
        <f t="shared" ca="1" si="8"/>
        <v>3590.8666666666668</v>
      </c>
      <c r="R12" s="17">
        <f t="shared" ca="1" si="9"/>
        <v>3545.7333333333336</v>
      </c>
      <c r="S12" s="17">
        <f t="shared" ca="1" si="10"/>
        <v>3512.8666666666668</v>
      </c>
      <c r="U12" s="14">
        <f>_xlfn.XLOOKUP(Calculations!A12,NIFTY50[Column1.symbol],NIFTY50[Column1.lastPrice],"",0)</f>
        <v>3828</v>
      </c>
      <c r="W12" s="14" cm="1">
        <f t="array" aca="1" ref="W12" ca="1">IFERROR(_xlfn.IFS(AND(U12&lt;I12/500+I12,U12&gt;I12),1,AND(U12&lt;I12,U12&gt;I12-I12/500),2,AND(U12&lt;J12+J12/500,U12&gt;J12),3,AND(U12&lt;J12,U12&gt;J12-J12/500),4,AND(U12&lt;K12/500+K12,U12&gt;K12),5,AND(U12&lt;K12,U12&gt;K12-K12/500),6,AND(U12&lt;L12/500+L12,U12&gt;L12),7,AND(U12&lt;L12,U12&gt;L12-L12/500),8,AND(U12&gt;P12,U12&lt;P12/500+P12),9,AND(U12&lt;P12,U12&gt;P12-P12/500),10,AND(U12&gt;Q12,U12&lt;Q12/500+Q12),11,AND(U12&lt;Q12,U12&gt;Q12-Q12/500),12,AND(U12&gt;R12,U12&lt;R12/500+R12),13,AND(U12&lt;R12,U12&gt;R12-R12/500),14,AND(U12&gt;S12,U12&lt;S12/500+S12),15,AND(U12&lt;S12,U12&gt;S12-S12/500),16),0)</f>
        <v>1</v>
      </c>
      <c r="Z12">
        <v>8</v>
      </c>
      <c r="AA12" t="s">
        <v>252</v>
      </c>
    </row>
    <row r="13" spans="1:27" x14ac:dyDescent="0.3">
      <c r="A13" s="2" t="s">
        <v>210</v>
      </c>
      <c r="B13" s="2" t="e" vm="45">
        <v>#VALUE!</v>
      </c>
      <c r="C13" s="14" cm="1" vm="46">
        <f t="array" aca="1" ref="C13:F13" ca="1">_xlfn.STOCKHISTORY(B13,$H$1,$H$1,0,0,2,3,4,1)</f>
        <v>935</v>
      </c>
      <c r="D13" s="14" vm="47">
        <f ca="1"/>
        <v>949.65</v>
      </c>
      <c r="E13" s="14" vm="48">
        <f ca="1"/>
        <v>930.25</v>
      </c>
      <c r="F13" s="14" vm="49">
        <f ca="1"/>
        <v>937.4</v>
      </c>
      <c r="I13" s="17">
        <f t="shared" ca="1" si="0"/>
        <v>977.89999999999986</v>
      </c>
      <c r="J13" s="17">
        <f t="shared" ca="1" si="1"/>
        <v>967.34999999999991</v>
      </c>
      <c r="K13" s="17">
        <f t="shared" ca="1" si="2"/>
        <v>958.5</v>
      </c>
      <c r="L13" s="17">
        <f t="shared" ca="1" si="3"/>
        <v>947.95</v>
      </c>
      <c r="M13" s="17">
        <f t="shared" ca="1" si="4"/>
        <v>938.25</v>
      </c>
      <c r="N13" s="17">
        <f t="shared" ca="1" si="5"/>
        <v>939.1</v>
      </c>
      <c r="O13" s="17">
        <f t="shared" ca="1" si="6"/>
        <v>939.95</v>
      </c>
      <c r="P13" s="17">
        <f t="shared" ca="1" si="7"/>
        <v>928.55000000000007</v>
      </c>
      <c r="Q13" s="17">
        <f t="shared" ca="1" si="8"/>
        <v>919.7</v>
      </c>
      <c r="R13" s="17">
        <f t="shared" ca="1" si="9"/>
        <v>909.15000000000009</v>
      </c>
      <c r="S13" s="17">
        <f t="shared" ca="1" si="10"/>
        <v>900.30000000000007</v>
      </c>
      <c r="U13" s="14">
        <f>_xlfn.XLOOKUP(Calculations!A13,NIFTY50[Column1.symbol],NIFTY50[Column1.lastPrice],"",0)</f>
        <v>946.05</v>
      </c>
      <c r="W13" s="14" cm="1">
        <f t="array" aca="1" ref="W13" ca="1">IFERROR(_xlfn.IFS(AND(U13&lt;I13/500+I13,U13&gt;I13),1,AND(U13&lt;I13,U13&gt;I13-I13/500),2,AND(U13&lt;J13+J13/500,U13&gt;J13),3,AND(U13&lt;J13,U13&gt;J13-J13/500),4,AND(U13&lt;K13/500+K13,U13&gt;K13),5,AND(U13&lt;K13,U13&gt;K13-K13/500),6,AND(U13&lt;L13/500+L13,U13&gt;L13),7,AND(U13&lt;L13,U13&gt;L13-L13/500),8,AND(U13&gt;P13,U13&lt;P13/500+P13),9,AND(U13&lt;P13,U13&gt;P13-P13/500),10,AND(U13&gt;Q13,U13&lt;Q13/500+Q13),11,AND(U13&lt;Q13,U13&gt;Q13-Q13/500),12,AND(U13&gt;R13,U13&lt;R13/500+R13),13,AND(U13&lt;R13,U13&gt;R13-R13/500),14,AND(U13&gt;S13,U13&lt;S13/500+S13),15,AND(U13&lt;S13,U13&gt;S13-S13/500),16),0)</f>
        <v>0</v>
      </c>
      <c r="Z13">
        <v>9</v>
      </c>
      <c r="AA13" t="s">
        <v>253</v>
      </c>
    </row>
    <row r="14" spans="1:27" x14ac:dyDescent="0.3">
      <c r="A14" s="1" t="s">
        <v>85</v>
      </c>
      <c r="B14" s="1" t="e" vm="50">
        <v>#VALUE!</v>
      </c>
      <c r="C14" s="14" cm="1" vm="51">
        <f t="array" aca="1" ref="C14:F14" ca="1">_xlfn.STOCKHISTORY(B14,$H$1,$H$1,0,0,2,3,4,1)</f>
        <v>183</v>
      </c>
      <c r="D14" s="14" vm="52">
        <f ca="1"/>
        <v>185.2</v>
      </c>
      <c r="E14" s="14" vm="53">
        <f ca="1"/>
        <v>181.75</v>
      </c>
      <c r="F14" s="14" vm="54">
        <f ca="1"/>
        <v>182.45</v>
      </c>
      <c r="I14" s="17">
        <f t="shared" ca="1" si="0"/>
        <v>190.0333333333333</v>
      </c>
      <c r="J14" s="17">
        <f t="shared" ca="1" si="1"/>
        <v>187.96666666666664</v>
      </c>
      <c r="K14" s="17">
        <f t="shared" ca="1" si="2"/>
        <v>186.58333333333331</v>
      </c>
      <c r="L14" s="17">
        <f t="shared" ca="1" si="3"/>
        <v>184.51666666666665</v>
      </c>
      <c r="M14" s="17">
        <f t="shared" ca="1" si="4"/>
        <v>182.79166666666666</v>
      </c>
      <c r="N14" s="17">
        <f t="shared" ca="1" si="5"/>
        <v>183.13333333333333</v>
      </c>
      <c r="O14" s="17">
        <f t="shared" ca="1" si="6"/>
        <v>183.47499999999999</v>
      </c>
      <c r="P14" s="17">
        <f t="shared" ca="1" si="7"/>
        <v>181.06666666666666</v>
      </c>
      <c r="Q14" s="17">
        <f t="shared" ca="1" si="8"/>
        <v>179.68333333333334</v>
      </c>
      <c r="R14" s="17">
        <f t="shared" ca="1" si="9"/>
        <v>177.61666666666667</v>
      </c>
      <c r="S14" s="17">
        <f t="shared" ca="1" si="10"/>
        <v>176.23333333333335</v>
      </c>
      <c r="U14" s="14">
        <f>_xlfn.XLOOKUP(Calculations!A14,NIFTY50[Column1.symbol],NIFTY50[Column1.lastPrice],"",0)</f>
        <v>181.65</v>
      </c>
      <c r="W14" s="14" cm="1">
        <f t="array" aca="1" ref="W14" ca="1">IFERROR(_xlfn.IFS(AND(U14&lt;I14/500+I14,U14&gt;I14),1,AND(U14&lt;I14,U14&gt;I14-I14/500),2,AND(U14&lt;J14+J14/500,U14&gt;J14),3,AND(U14&lt;J14,U14&gt;J14-J14/500),4,AND(U14&lt;K14/500+K14,U14&gt;K14),5,AND(U14&lt;K14,U14&gt;K14-K14/500),6,AND(U14&lt;L14/500+L14,U14&gt;L14),7,AND(U14&lt;L14,U14&gt;L14-L14/500),8,AND(U14&gt;P14,U14&lt;P14/500+P14),9,AND(U14&lt;P14,U14&gt;P14-P14/500),10,AND(U14&gt;Q14,U14&lt;Q14/500+Q14),11,AND(U14&lt;Q14,U14&gt;Q14-Q14/500),12,AND(U14&gt;R14,U14&lt;R14/500+R14),13,AND(U14&lt;R14,U14&gt;R14-R14/500),14,AND(U14&gt;S14,U14&lt;S14/500+S14),15,AND(U14&lt;S14,U14&gt;S14-S14/500),16),0)</f>
        <v>0</v>
      </c>
      <c r="Z14">
        <v>10</v>
      </c>
      <c r="AA14" t="s">
        <v>254</v>
      </c>
    </row>
    <row r="15" spans="1:27" x14ac:dyDescent="0.3">
      <c r="A15" s="2" t="s">
        <v>129</v>
      </c>
      <c r="B15" s="2" t="e" vm="55">
        <v>#VALUE!</v>
      </c>
      <c r="C15" s="14" cm="1" vm="56">
        <f t="array" aca="1" ref="C15:F15" ca="1">_xlfn.STOCKHISTORY(B15,$H$1,$H$1,0,0,2,3,4,1)</f>
        <v>3670</v>
      </c>
      <c r="D15" s="14" vm="57">
        <f ca="1"/>
        <v>3678.5</v>
      </c>
      <c r="E15" s="14" vm="58">
        <f ca="1"/>
        <v>3605.25</v>
      </c>
      <c r="F15" s="14" vm="59">
        <f ca="1"/>
        <v>3610.05</v>
      </c>
      <c r="I15" s="17">
        <f t="shared" ca="1" si="0"/>
        <v>3777.7666666666664</v>
      </c>
      <c r="J15" s="17">
        <f t="shared" ca="1" si="1"/>
        <v>3730.5333333333328</v>
      </c>
      <c r="K15" s="17">
        <f t="shared" ca="1" si="2"/>
        <v>3704.5166666666664</v>
      </c>
      <c r="L15" s="17">
        <f t="shared" ca="1" si="3"/>
        <v>3657.2833333333328</v>
      </c>
      <c r="M15" s="17">
        <f t="shared" ca="1" si="4"/>
        <v>3620.6583333333328</v>
      </c>
      <c r="N15" s="17">
        <f t="shared" ca="1" si="5"/>
        <v>3631.2666666666664</v>
      </c>
      <c r="O15" s="17">
        <f t="shared" ca="1" si="6"/>
        <v>3641.875</v>
      </c>
      <c r="P15" s="17">
        <f t="shared" ca="1" si="7"/>
        <v>3584.0333333333328</v>
      </c>
      <c r="Q15" s="17">
        <f t="shared" ca="1" si="8"/>
        <v>3558.0166666666664</v>
      </c>
      <c r="R15" s="17">
        <f t="shared" ca="1" si="9"/>
        <v>3510.7833333333328</v>
      </c>
      <c r="S15" s="17">
        <f t="shared" ca="1" si="10"/>
        <v>3484.7666666666664</v>
      </c>
      <c r="U15" s="14">
        <f>_xlfn.XLOOKUP(Calculations!A15,NIFTY50[Column1.symbol],NIFTY50[Column1.lastPrice],"",0)</f>
        <v>3659</v>
      </c>
      <c r="W15" s="14" cm="1">
        <f t="array" aca="1" ref="W15" ca="1">IFERROR(_xlfn.IFS(AND(U15&lt;I15/500+I15,U15&gt;I15),1,AND(U15&lt;I15,U15&gt;I15-I15/500),2,AND(U15&lt;J15+J15/500,U15&gt;J15),3,AND(U15&lt;J15,U15&gt;J15-J15/500),4,AND(U15&lt;K15/500+K15,U15&gt;K15),5,AND(U15&lt;K15,U15&gt;K15-K15/500),6,AND(U15&lt;L15/500+L15,U15&gt;L15),7,AND(U15&lt;L15,U15&gt;L15-L15/500),8,AND(U15&gt;P15,U15&lt;P15/500+P15),9,AND(U15&lt;P15,U15&gt;P15-P15/500),10,AND(U15&gt;Q15,U15&lt;Q15/500+Q15),11,AND(U15&lt;Q15,U15&gt;Q15-Q15/500),12,AND(U15&gt;R15,U15&lt;R15/500+R15),13,AND(U15&lt;R15,U15&gt;R15-R15/500),14,AND(U15&gt;S15,U15&lt;S15/500+S15),15,AND(U15&lt;S15,U15&gt;S15-S15/500),16),0)</f>
        <v>7</v>
      </c>
      <c r="Z15">
        <v>11</v>
      </c>
      <c r="AA15" t="s">
        <v>255</v>
      </c>
    </row>
    <row r="16" spans="1:27" x14ac:dyDescent="0.3">
      <c r="A16" s="1" t="s">
        <v>166</v>
      </c>
      <c r="B16" s="1" t="e" vm="60">
        <v>#VALUE!</v>
      </c>
      <c r="C16" s="14" cm="1" vm="61">
        <f t="array" aca="1" ref="C16:F16" ca="1">_xlfn.STOCKHISTORY(B16,$H$1,$H$1,0,0,2,3,4,1)</f>
        <v>4364.8999999999996</v>
      </c>
      <c r="D16" s="14" vm="62">
        <f ca="1"/>
        <v>4467.5</v>
      </c>
      <c r="E16" s="14" vm="63">
        <f ca="1"/>
        <v>4351.2</v>
      </c>
      <c r="F16" s="14" vm="64">
        <f ca="1"/>
        <v>4394.2</v>
      </c>
      <c r="I16" s="17">
        <f t="shared" ca="1" si="0"/>
        <v>4636.9000000000005</v>
      </c>
      <c r="J16" s="17">
        <f t="shared" ca="1" si="1"/>
        <v>4573.7000000000016</v>
      </c>
      <c r="K16" s="17">
        <f t="shared" ca="1" si="2"/>
        <v>4520.5999999999995</v>
      </c>
      <c r="L16" s="17">
        <f t="shared" ca="1" si="3"/>
        <v>4457.4000000000005</v>
      </c>
      <c r="M16" s="17">
        <f t="shared" ca="1" si="4"/>
        <v>4399.25</v>
      </c>
      <c r="N16" s="17">
        <f t="shared" ca="1" si="5"/>
        <v>4404.3</v>
      </c>
      <c r="O16" s="17">
        <f t="shared" ca="1" si="6"/>
        <v>4409.3500000000004</v>
      </c>
      <c r="P16" s="17">
        <f t="shared" ca="1" si="7"/>
        <v>4341.1000000000004</v>
      </c>
      <c r="Q16" s="17">
        <f t="shared" ca="1" si="8"/>
        <v>4288</v>
      </c>
      <c r="R16" s="17">
        <f t="shared" ca="1" si="9"/>
        <v>4224.8</v>
      </c>
      <c r="S16" s="17">
        <f t="shared" ca="1" si="10"/>
        <v>4171.7</v>
      </c>
      <c r="U16" s="14">
        <f>_xlfn.XLOOKUP(Calculations!A16,NIFTY50[Column1.symbol],NIFTY50[Column1.lastPrice],"",0)</f>
        <v>4390.75</v>
      </c>
      <c r="W16" s="14" cm="1">
        <f t="array" aca="1" ref="W16" ca="1">IFERROR(_xlfn.IFS(AND(U16&lt;I16/500+I16,U16&gt;I16),1,AND(U16&lt;I16,U16&gt;I16-I16/500),2,AND(U16&lt;J16+J16/500,U16&gt;J16),3,AND(U16&lt;J16,U16&gt;J16-J16/500),4,AND(U16&lt;K16/500+K16,U16&gt;K16),5,AND(U16&lt;K16,U16&gt;K16-K16/500),6,AND(U16&lt;L16/500+L16,U16&gt;L16),7,AND(U16&lt;L16,U16&gt;L16-L16/500),8,AND(U16&gt;P16,U16&lt;P16/500+P16),9,AND(U16&lt;P16,U16&gt;P16-P16/500),10,AND(U16&gt;Q16,U16&lt;Q16/500+Q16),11,AND(U16&lt;Q16,U16&gt;Q16-Q16/500),12,AND(U16&gt;R16,U16&lt;R16/500+R16),13,AND(U16&lt;R16,U16&gt;R16-R16/500),14,AND(U16&gt;S16,U16&lt;S16/500+S16),15,AND(U16&lt;S16,U16&gt;S16-S16/500),16),0)</f>
        <v>0</v>
      </c>
      <c r="Z16">
        <v>12</v>
      </c>
      <c r="AA16" t="s">
        <v>256</v>
      </c>
    </row>
    <row r="17" spans="1:27" x14ac:dyDescent="0.3">
      <c r="A17" s="2" t="s">
        <v>218</v>
      </c>
      <c r="B17" s="2" t="e" vm="65">
        <v>#VALUE!</v>
      </c>
      <c r="C17" s="14" cm="1" vm="66">
        <f t="array" aca="1" ref="C17:F17" ca="1">_xlfn.STOCKHISTORY(B17,$H$1,$H$1,0,0,2,3,4,1)</f>
        <v>2815</v>
      </c>
      <c r="D17" s="14" vm="67">
        <f ca="1"/>
        <v>2843.9</v>
      </c>
      <c r="E17" s="14" vm="68">
        <f ca="1"/>
        <v>2790</v>
      </c>
      <c r="F17" s="14" vm="69">
        <f ca="1"/>
        <v>2805.6</v>
      </c>
      <c r="I17" s="17">
        <f t="shared" ca="1" si="0"/>
        <v>2920.9666666666672</v>
      </c>
      <c r="J17" s="17">
        <f t="shared" ca="1" si="1"/>
        <v>2890.2333333333336</v>
      </c>
      <c r="K17" s="17">
        <f t="shared" ca="1" si="2"/>
        <v>2867.0666666666666</v>
      </c>
      <c r="L17" s="17">
        <f t="shared" ca="1" si="3"/>
        <v>2836.333333333333</v>
      </c>
      <c r="M17" s="17">
        <f t="shared" ca="1" si="4"/>
        <v>2809.3833333333332</v>
      </c>
      <c r="N17" s="17">
        <f t="shared" ca="1" si="5"/>
        <v>2813.1666666666665</v>
      </c>
      <c r="O17" s="17">
        <f t="shared" ca="1" si="6"/>
        <v>2816.95</v>
      </c>
      <c r="P17" s="17">
        <f t="shared" ca="1" si="7"/>
        <v>2782.4333333333329</v>
      </c>
      <c r="Q17" s="17">
        <f t="shared" ca="1" si="8"/>
        <v>2759.2666666666664</v>
      </c>
      <c r="R17" s="17">
        <f t="shared" ca="1" si="9"/>
        <v>2728.5333333333328</v>
      </c>
      <c r="S17" s="17">
        <f t="shared" ca="1" si="10"/>
        <v>2705.3666666666663</v>
      </c>
      <c r="U17" s="14">
        <f>_xlfn.XLOOKUP(Calculations!A17,NIFTY50[Column1.symbol],NIFTY50[Column1.lastPrice],"",0)</f>
        <v>2914</v>
      </c>
      <c r="W17" s="14" cm="1">
        <f t="array" aca="1" ref="W17" ca="1">IFERROR(_xlfn.IFS(AND(U17&lt;I17/500+I17,U17&gt;I17),1,AND(U17&lt;I17,U17&gt;I17-I17/500),2,AND(U17&lt;J17+J17/500,U17&gt;J17),3,AND(U17&lt;J17,U17&gt;J17-J17/500),4,AND(U17&lt;K17/500+K17,U17&gt;K17),5,AND(U17&lt;K17,U17&gt;K17-K17/500),6,AND(U17&lt;L17/500+L17,U17&gt;L17),7,AND(U17&lt;L17,U17&gt;L17-L17/500),8,AND(U17&gt;P17,U17&lt;P17/500+P17),9,AND(U17&lt;P17,U17&gt;P17-P17/500),10,AND(U17&gt;Q17,U17&lt;Q17/500+Q17),11,AND(U17&lt;Q17,U17&gt;Q17-Q17/500),12,AND(U17&gt;R17,U17&lt;R17/500+R17),13,AND(U17&lt;R17,U17&gt;R17-R17/500),14,AND(U17&gt;S17,U17&lt;S17/500+S17),15,AND(U17&lt;S17,U17&gt;S17-S17/500),16),0)</f>
        <v>0</v>
      </c>
      <c r="Z17">
        <v>13</v>
      </c>
      <c r="AA17" t="s">
        <v>257</v>
      </c>
    </row>
    <row r="18" spans="1:27" x14ac:dyDescent="0.3">
      <c r="A18" s="1" t="s">
        <v>113</v>
      </c>
      <c r="B18" s="1" t="e" vm="70">
        <v>#VALUE!</v>
      </c>
      <c r="C18" s="14" cm="1" vm="71">
        <f t="array" aca="1" ref="C18:F18" ca="1">_xlfn.STOCKHISTORY(B18,$H$1,$H$1,0,0,2,3,4,1)</f>
        <v>1355</v>
      </c>
      <c r="D18" s="14" vm="72">
        <f ca="1"/>
        <v>1377.8</v>
      </c>
      <c r="E18" s="14" vm="73">
        <f ca="1"/>
        <v>1345.4</v>
      </c>
      <c r="F18" s="14" vm="74">
        <f ca="1"/>
        <v>1349.75</v>
      </c>
      <c r="I18" s="17">
        <f t="shared" ca="1" si="0"/>
        <v>1422.4499999999998</v>
      </c>
      <c r="J18" s="17">
        <f t="shared" ca="1" si="1"/>
        <v>1402.2999999999997</v>
      </c>
      <c r="K18" s="17">
        <f t="shared" ca="1" si="2"/>
        <v>1390.0499999999997</v>
      </c>
      <c r="L18" s="17">
        <f t="shared" ca="1" si="3"/>
        <v>1369.8999999999996</v>
      </c>
      <c r="M18" s="17">
        <f t="shared" ca="1" si="4"/>
        <v>1353.6999999999998</v>
      </c>
      <c r="N18" s="17">
        <f t="shared" ca="1" si="5"/>
        <v>1357.6499999999999</v>
      </c>
      <c r="O18" s="17">
        <f t="shared" ca="1" si="6"/>
        <v>1361.6</v>
      </c>
      <c r="P18" s="17">
        <f t="shared" ca="1" si="7"/>
        <v>1337.4999999999998</v>
      </c>
      <c r="Q18" s="17">
        <f t="shared" ca="1" si="8"/>
        <v>1325.25</v>
      </c>
      <c r="R18" s="17">
        <f t="shared" ca="1" si="9"/>
        <v>1305.0999999999999</v>
      </c>
      <c r="S18" s="17">
        <f t="shared" ca="1" si="10"/>
        <v>1292.8500000000001</v>
      </c>
      <c r="U18" s="14">
        <f>_xlfn.XLOOKUP(Calculations!A18,NIFTY50[Column1.symbol],NIFTY50[Column1.lastPrice],"",0)</f>
        <v>1373.8</v>
      </c>
      <c r="W18" s="14" cm="1">
        <f t="array" aca="1" ref="W18" ca="1">IFERROR(_xlfn.IFS(AND(U18&lt;I18/500+I18,U18&gt;I18),1,AND(U18&lt;I18,U18&gt;I18-I18/500),2,AND(U18&lt;J18+J18/500,U18&gt;J18),3,AND(U18&lt;J18,U18&gt;J18-J18/500),4,AND(U18&lt;K18/500+K18,U18&gt;K18),5,AND(U18&lt;K18,U18&gt;K18-K18/500),6,AND(U18&lt;L18/500+L18,U18&gt;L18),7,AND(U18&lt;L18,U18&gt;L18-L18/500),8,AND(U18&gt;P18,U18&lt;P18/500+P18),9,AND(U18&lt;P18,U18&gt;P18-P18/500),10,AND(U18&gt;Q18,U18&lt;Q18/500+Q18),11,AND(U18&lt;Q18,U18&gt;Q18-Q18/500),12,AND(U18&gt;R18,U18&lt;R18/500+R18),13,AND(U18&lt;R18,U18&gt;R18-R18/500),14,AND(U18&gt;S18,U18&lt;S18/500+S18),15,AND(U18&lt;S18,U18&gt;S18-S18/500),16),0)</f>
        <v>0</v>
      </c>
      <c r="Z18">
        <v>14</v>
      </c>
      <c r="AA18" t="s">
        <v>258</v>
      </c>
    </row>
    <row r="19" spans="1:27" x14ac:dyDescent="0.3">
      <c r="A19" s="2" t="s">
        <v>194</v>
      </c>
      <c r="B19" s="2" t="e" vm="75">
        <v>#VALUE!</v>
      </c>
      <c r="C19" s="14" cm="1" vm="76">
        <f t="array" aca="1" ref="C19:F19" ca="1">_xlfn.STOCKHISTORY(B19,$H$1,$H$1,0,0,2,3,4,1)</f>
        <v>987.4</v>
      </c>
      <c r="D19" s="14" vm="77">
        <f ca="1"/>
        <v>1002.65</v>
      </c>
      <c r="E19" s="14" vm="78">
        <f ca="1"/>
        <v>978.45</v>
      </c>
      <c r="F19" s="14" vm="79">
        <f ca="1"/>
        <v>982.15</v>
      </c>
      <c r="I19" s="17">
        <f t="shared" ca="1" si="0"/>
        <v>1036.1499999999999</v>
      </c>
      <c r="J19" s="17">
        <f t="shared" ca="1" si="1"/>
        <v>1021.2499999999998</v>
      </c>
      <c r="K19" s="17">
        <f t="shared" ca="1" si="2"/>
        <v>1011.95</v>
      </c>
      <c r="L19" s="17">
        <f t="shared" ca="1" si="3"/>
        <v>997.05</v>
      </c>
      <c r="M19" s="17">
        <f t="shared" ca="1" si="4"/>
        <v>984.95</v>
      </c>
      <c r="N19" s="17">
        <f t="shared" ca="1" si="5"/>
        <v>987.75</v>
      </c>
      <c r="O19" s="17">
        <f t="shared" ca="1" si="6"/>
        <v>990.55</v>
      </c>
      <c r="P19" s="17">
        <f t="shared" ca="1" si="7"/>
        <v>972.85</v>
      </c>
      <c r="Q19" s="17">
        <f t="shared" ca="1" si="8"/>
        <v>963.55000000000007</v>
      </c>
      <c r="R19" s="17">
        <f t="shared" ca="1" si="9"/>
        <v>948.65000000000009</v>
      </c>
      <c r="S19" s="17">
        <f t="shared" ca="1" si="10"/>
        <v>939.35000000000014</v>
      </c>
      <c r="U19" s="14">
        <f>_xlfn.XLOOKUP(Calculations!A19,NIFTY50[Column1.symbol],NIFTY50[Column1.lastPrice],"",0)</f>
        <v>988.25</v>
      </c>
      <c r="W19" s="14" cm="1">
        <f t="array" aca="1" ref="W19" ca="1">IFERROR(_xlfn.IFS(AND(U19&lt;I19/500+I19,U19&gt;I19),1,AND(U19&lt;I19,U19&gt;I19-I19/500),2,AND(U19&lt;J19+J19/500,U19&gt;J19),3,AND(U19&lt;J19,U19&gt;J19-J19/500),4,AND(U19&lt;K19/500+K19,U19&gt;K19),5,AND(U19&lt;K19,U19&gt;K19-K19/500),6,AND(U19&lt;L19/500+L19,U19&gt;L19),7,AND(U19&lt;L19,U19&gt;L19-L19/500),8,AND(U19&gt;P19,U19&lt;P19/500+P19),9,AND(U19&lt;P19,U19&gt;P19-P19/500),10,AND(U19&gt;Q19,U19&lt;Q19/500+Q19),11,AND(U19&lt;Q19,U19&gt;Q19-Q19/500),12,AND(U19&gt;R19,U19&lt;R19/500+R19),13,AND(U19&lt;R19,U19&gt;R19-R19/500),14,AND(U19&gt;S19,U19&lt;S19/500+S19),15,AND(U19&lt;S19,U19&gt;S19-S19/500),16),0)</f>
        <v>0</v>
      </c>
      <c r="Z19">
        <v>15</v>
      </c>
      <c r="AA19" t="s">
        <v>259</v>
      </c>
    </row>
    <row r="20" spans="1:27" x14ac:dyDescent="0.3">
      <c r="A20" s="1" t="s">
        <v>97</v>
      </c>
      <c r="B20" s="1" t="e" vm="80">
        <v>#VALUE!</v>
      </c>
      <c r="C20" s="14" cm="1" vm="81">
        <f t="array" aca="1" ref="C20:F20" ca="1">_xlfn.STOCKHISTORY(B20,$H$1,$H$1,0,0,2,3,4,1)</f>
        <v>2241</v>
      </c>
      <c r="D20" s="14" vm="82">
        <f ca="1"/>
        <v>2245.5</v>
      </c>
      <c r="E20" s="14" vm="83">
        <f ca="1"/>
        <v>2191.4</v>
      </c>
      <c r="F20" s="14" vm="84">
        <f ca="1"/>
        <v>2202.9</v>
      </c>
      <c r="I20" s="17">
        <f t="shared" ca="1" si="0"/>
        <v>2321.4666666666667</v>
      </c>
      <c r="J20" s="17">
        <f t="shared" ca="1" si="1"/>
        <v>2289.2333333333331</v>
      </c>
      <c r="K20" s="17">
        <f t="shared" ca="1" si="2"/>
        <v>2267.3666666666663</v>
      </c>
      <c r="L20" s="17">
        <f t="shared" ca="1" si="3"/>
        <v>2235.1333333333328</v>
      </c>
      <c r="M20" s="17">
        <f t="shared" ca="1" si="4"/>
        <v>2208.083333333333</v>
      </c>
      <c r="N20" s="17">
        <f t="shared" ca="1" si="5"/>
        <v>2213.2666666666664</v>
      </c>
      <c r="O20" s="17">
        <f t="shared" ca="1" si="6"/>
        <v>2218.4499999999998</v>
      </c>
      <c r="P20" s="17">
        <f t="shared" ca="1" si="7"/>
        <v>2181.0333333333328</v>
      </c>
      <c r="Q20" s="17">
        <f t="shared" ca="1" si="8"/>
        <v>2159.1666666666665</v>
      </c>
      <c r="R20" s="17">
        <f t="shared" ca="1" si="9"/>
        <v>2126.9333333333329</v>
      </c>
      <c r="S20" s="17">
        <f t="shared" ca="1" si="10"/>
        <v>2105.0666666666666</v>
      </c>
      <c r="U20" s="14">
        <f>_xlfn.XLOOKUP(Calculations!A20,NIFTY50[Column1.symbol],NIFTY50[Column1.lastPrice],"",0)</f>
        <v>2225</v>
      </c>
      <c r="W20" s="14" cm="1">
        <f t="array" aca="1" ref="W20" ca="1">IFERROR(_xlfn.IFS(AND(U20&lt;I20/500+I20,U20&gt;I20),1,AND(U20&lt;I20,U20&gt;I20-I20/500),2,AND(U20&lt;J20+J20/500,U20&gt;J20),3,AND(U20&lt;J20,U20&gt;J20-J20/500),4,AND(U20&lt;K20/500+K20,U20&gt;K20),5,AND(U20&lt;K20,U20&gt;K20-K20/500),6,AND(U20&lt;L20/500+L20,U20&gt;L20),7,AND(U20&lt;L20,U20&gt;L20-L20/500),8,AND(U20&gt;P20,U20&lt;P20/500+P20),9,AND(U20&lt;P20,U20&gt;P20-P20/500),10,AND(U20&gt;Q20,U20&lt;Q20/500+Q20),11,AND(U20&lt;Q20,U20&gt;Q20-Q20/500),12,AND(U20&gt;R20,U20&lt;R20/500+R20),13,AND(U20&lt;R20,U20&gt;R20-R20/500),14,AND(U20&gt;S20,U20&lt;S20/500+S20),15,AND(U20&lt;S20,U20&gt;S20-S20/500),16),0)</f>
        <v>0</v>
      </c>
      <c r="Z20">
        <v>16</v>
      </c>
      <c r="AA20" t="s">
        <v>260</v>
      </c>
    </row>
    <row r="21" spans="1:27" x14ac:dyDescent="0.3">
      <c r="A21" s="2" t="s">
        <v>117</v>
      </c>
      <c r="B21" s="2" t="e" vm="85">
        <v>#VALUE!</v>
      </c>
      <c r="C21" s="14" cm="1" vm="86">
        <f t="array" aca="1" ref="C21:F21" ca="1">_xlfn.STOCKHISTORY(B21,$H$1,$H$1,0,0,2,3,4,1)</f>
        <v>1364</v>
      </c>
      <c r="D21" s="14" vm="87">
        <f ca="1"/>
        <v>1379.35</v>
      </c>
      <c r="E21" s="14" vm="88">
        <f ca="1"/>
        <v>1348.3</v>
      </c>
      <c r="F21" s="14" vm="89">
        <f ca="1"/>
        <v>1352.6</v>
      </c>
      <c r="I21" s="17">
        <f t="shared" ca="1" si="0"/>
        <v>1422.1833333333332</v>
      </c>
      <c r="J21" s="17">
        <f t="shared" ca="1" si="1"/>
        <v>1402.9166666666663</v>
      </c>
      <c r="K21" s="17">
        <f t="shared" ca="1" si="2"/>
        <v>1391.1333333333334</v>
      </c>
      <c r="L21" s="17">
        <f t="shared" ca="1" si="3"/>
        <v>1371.8666666666666</v>
      </c>
      <c r="M21" s="17">
        <f t="shared" ca="1" si="4"/>
        <v>1356.3416666666667</v>
      </c>
      <c r="N21" s="17">
        <f t="shared" ca="1" si="5"/>
        <v>1360.0833333333333</v>
      </c>
      <c r="O21" s="17">
        <f t="shared" ca="1" si="6"/>
        <v>1363.8249999999998</v>
      </c>
      <c r="P21" s="17">
        <f t="shared" ca="1" si="7"/>
        <v>1340.8166666666666</v>
      </c>
      <c r="Q21" s="17">
        <f t="shared" ca="1" si="8"/>
        <v>1329.0333333333333</v>
      </c>
      <c r="R21" s="17">
        <f t="shared" ca="1" si="9"/>
        <v>1309.7666666666667</v>
      </c>
      <c r="S21" s="17">
        <f t="shared" ca="1" si="10"/>
        <v>1297.9833333333333</v>
      </c>
      <c r="U21" s="14">
        <f>_xlfn.XLOOKUP(Calculations!A21,NIFTY50[Column1.symbol],NIFTY50[Column1.lastPrice],"",0)</f>
        <v>1371.55</v>
      </c>
      <c r="W21" s="14" cm="1">
        <f t="array" aca="1" ref="W21" ca="1">IFERROR(_xlfn.IFS(AND(U21&lt;I21/500+I21,U21&gt;I21),1,AND(U21&lt;I21,U21&gt;I21-I21/500),2,AND(U21&lt;J21+J21/500,U21&gt;J21),3,AND(U21&lt;J21,U21&gt;J21-J21/500),4,AND(U21&lt;K21/500+K21,U21&gt;K21),5,AND(U21&lt;K21,U21&gt;K21-K21/500),6,AND(U21&lt;L21/500+L21,U21&gt;L21),7,AND(U21&lt;L21,U21&gt;L21-L21/500),8,AND(U21&gt;P21,U21&lt;P21/500+P21),9,AND(U21&lt;P21,U21&gt;P21-P21/500),10,AND(U21&gt;Q21,U21&lt;Q21/500+Q21),11,AND(U21&lt;Q21,U21&gt;Q21-Q21/500),12,AND(U21&gt;R21,U21&lt;R21/500+R21),13,AND(U21&lt;R21,U21&gt;R21-R21/500),14,AND(U21&gt;S21,U21&lt;S21/500+S21),15,AND(U21&lt;S21,U21&gt;S21-S21/500),16),0)</f>
        <v>8</v>
      </c>
    </row>
    <row r="22" spans="1:27" x14ac:dyDescent="0.3">
      <c r="A22" s="1" t="s">
        <v>141</v>
      </c>
      <c r="B22" s="1" t="e" vm="90">
        <v>#VALUE!</v>
      </c>
      <c r="C22" s="14" cm="1" vm="91">
        <f t="array" aca="1" ref="C22:F22" ca="1">_xlfn.STOCKHISTORY(B22,$H$1,$H$1,0,0,2,3,4,1)</f>
        <v>581</v>
      </c>
      <c r="D22" s="14" vm="92">
        <f ca="1"/>
        <v>581.20000000000005</v>
      </c>
      <c r="E22" s="14" vm="93">
        <f ca="1"/>
        <v>563.25</v>
      </c>
      <c r="F22" s="14" vm="94">
        <f ca="1"/>
        <v>564.85</v>
      </c>
      <c r="I22" s="17">
        <f t="shared" ca="1" si="0"/>
        <v>605.66666666666674</v>
      </c>
      <c r="J22" s="17">
        <f t="shared" ca="1" si="1"/>
        <v>594.23333333333358</v>
      </c>
      <c r="K22" s="17">
        <f t="shared" ca="1" si="2"/>
        <v>587.7166666666667</v>
      </c>
      <c r="L22" s="17">
        <f t="shared" ca="1" si="3"/>
        <v>576.28333333333353</v>
      </c>
      <c r="M22" s="17">
        <f t="shared" ca="1" si="4"/>
        <v>567.30833333333351</v>
      </c>
      <c r="N22" s="17">
        <f t="shared" ca="1" si="5"/>
        <v>569.76666666666677</v>
      </c>
      <c r="O22" s="17">
        <f t="shared" ca="1" si="6"/>
        <v>572.22500000000002</v>
      </c>
      <c r="P22" s="17">
        <f t="shared" ca="1" si="7"/>
        <v>558.33333333333348</v>
      </c>
      <c r="Q22" s="17">
        <f t="shared" ca="1" si="8"/>
        <v>551.81666666666672</v>
      </c>
      <c r="R22" s="17">
        <f t="shared" ca="1" si="9"/>
        <v>540.38333333333344</v>
      </c>
      <c r="S22" s="17">
        <f t="shared" ca="1" si="10"/>
        <v>533.86666666666667</v>
      </c>
      <c r="U22" s="14">
        <f>_xlfn.XLOOKUP(Calculations!A22,NIFTY50[Column1.symbol],NIFTY50[Column1.lastPrice],"",0)</f>
        <v>559.20000000000005</v>
      </c>
      <c r="W22" s="14" cm="1">
        <f t="array" aca="1" ref="W22" ca="1">IFERROR(_xlfn.IFS(AND(U22&lt;I22/500+I22,U22&gt;I22),1,AND(U22&lt;I22,U22&gt;I22-I22/500),2,AND(U22&lt;J22+J22/500,U22&gt;J22),3,AND(U22&lt;J22,U22&gt;J22-J22/500),4,AND(U22&lt;K22/500+K22,U22&gt;K22),5,AND(U22&lt;K22,U22&gt;K22-K22/500),6,AND(U22&lt;L22/500+L22,U22&gt;L22),7,AND(U22&lt;L22,U22&gt;L22-L22/500),8,AND(U22&gt;P22,U22&lt;P22/500+P22),9,AND(U22&lt;P22,U22&gt;P22-P22/500),10,AND(U22&gt;Q22,U22&lt;Q22/500+Q22),11,AND(U22&lt;Q22,U22&gt;Q22-Q22/500),12,AND(U22&gt;R22,U22&lt;R22/500+R22),13,AND(U22&lt;R22,U22&gt;R22-R22/500),14,AND(U22&gt;S22,U22&lt;S22/500+S22),15,AND(U22&lt;S22,U22&gt;S22-S22/500),16),0)</f>
        <v>9</v>
      </c>
    </row>
    <row r="23" spans="1:27" x14ac:dyDescent="0.3">
      <c r="A23" s="2" t="s">
        <v>153</v>
      </c>
      <c r="B23" s="2" t="e" vm="95">
        <v>#VALUE!</v>
      </c>
      <c r="C23" s="14" cm="1" vm="96">
        <f t="array" aca="1" ref="C23:F23" ca="1">_xlfn.STOCKHISTORY(B23,$H$1,$H$1,0,0,2,3,4,1)</f>
        <v>2763.3</v>
      </c>
      <c r="D23" s="14" vm="97">
        <f ca="1"/>
        <v>2770.85</v>
      </c>
      <c r="E23" s="14" vm="98">
        <f ca="1"/>
        <v>2730</v>
      </c>
      <c r="F23" s="14" vm="99">
        <f ca="1"/>
        <v>2737.25</v>
      </c>
      <c r="I23" s="17">
        <f t="shared" ca="1" si="0"/>
        <v>2827.7333333333327</v>
      </c>
      <c r="J23" s="17">
        <f t="shared" ca="1" si="1"/>
        <v>2802.9166666666661</v>
      </c>
      <c r="K23" s="17">
        <f t="shared" ca="1" si="2"/>
        <v>2786.8833333333332</v>
      </c>
      <c r="L23" s="17">
        <f t="shared" ca="1" si="3"/>
        <v>2762.0666666666666</v>
      </c>
      <c r="M23" s="17">
        <f t="shared" ca="1" si="4"/>
        <v>2741.6416666666664</v>
      </c>
      <c r="N23" s="17">
        <f t="shared" ca="1" si="5"/>
        <v>2746.0333333333333</v>
      </c>
      <c r="O23" s="17">
        <f t="shared" ca="1" si="6"/>
        <v>2750.4250000000002</v>
      </c>
      <c r="P23" s="17">
        <f t="shared" ca="1" si="7"/>
        <v>2721.2166666666667</v>
      </c>
      <c r="Q23" s="17">
        <f t="shared" ca="1" si="8"/>
        <v>2705.1833333333334</v>
      </c>
      <c r="R23" s="17">
        <f t="shared" ca="1" si="9"/>
        <v>2680.3666666666668</v>
      </c>
      <c r="S23" s="17">
        <f t="shared" ca="1" si="10"/>
        <v>2664.3333333333335</v>
      </c>
      <c r="U23" s="14">
        <f>_xlfn.XLOOKUP(Calculations!A23,NIFTY50[Column1.symbol],NIFTY50[Column1.lastPrice],"",0)</f>
        <v>2838</v>
      </c>
      <c r="W23" s="14" cm="1">
        <f t="array" aca="1" ref="W23" ca="1">IFERROR(_xlfn.IFS(AND(U23&lt;I23/500+I23,U23&gt;I23),1,AND(U23&lt;I23,U23&gt;I23-I23/500),2,AND(U23&lt;J23+J23/500,U23&gt;J23),3,AND(U23&lt;J23,U23&gt;J23-J23/500),4,AND(U23&lt;K23/500+K23,U23&gt;K23),5,AND(U23&lt;K23,U23&gt;K23-K23/500),6,AND(U23&lt;L23/500+L23,U23&gt;L23),7,AND(U23&lt;L23,U23&gt;L23-L23/500),8,AND(U23&gt;P23,U23&lt;P23/500+P23),9,AND(U23&lt;P23,U23&gt;P23-P23/500),10,AND(U23&gt;Q23,U23&lt;Q23/500+Q23),11,AND(U23&lt;Q23,U23&gt;Q23-Q23/500),12,AND(U23&gt;R23,U23&lt;R23/500+R23),13,AND(U23&lt;R23,U23&gt;R23-R23/500),14,AND(U23&gt;S23,U23&lt;S23/500+S23),15,AND(U23&lt;S23,U23&gt;S23-S23/500),16),0)</f>
        <v>0</v>
      </c>
    </row>
    <row r="24" spans="1:27" x14ac:dyDescent="0.3">
      <c r="A24" s="1" t="s">
        <v>37</v>
      </c>
      <c r="B24" s="1" t="e" vm="100">
        <v>#VALUE!</v>
      </c>
      <c r="C24" s="14" cm="1" vm="101">
        <f t="array" aca="1" ref="C24:F24" ca="1">_xlfn.STOCKHISTORY(B24,$H$1,$H$1,0,0,2,3,4,1)</f>
        <v>341.75</v>
      </c>
      <c r="D24" s="14" vm="102">
        <f ca="1"/>
        <v>356.9</v>
      </c>
      <c r="E24" s="14" vm="101">
        <f ca="1"/>
        <v>341.75</v>
      </c>
      <c r="F24" s="14" vm="103">
        <f ca="1"/>
        <v>345.25</v>
      </c>
      <c r="I24" s="17">
        <f t="shared" ca="1" si="0"/>
        <v>378.26666666666665</v>
      </c>
      <c r="J24" s="17">
        <f t="shared" ca="1" si="1"/>
        <v>369.33333333333337</v>
      </c>
      <c r="K24" s="17">
        <f t="shared" ca="1" si="2"/>
        <v>363.11666666666667</v>
      </c>
      <c r="L24" s="17">
        <f t="shared" ca="1" si="3"/>
        <v>354.18333333333339</v>
      </c>
      <c r="M24" s="17">
        <f t="shared" ca="1" si="4"/>
        <v>346.60833333333341</v>
      </c>
      <c r="N24" s="17">
        <f t="shared" ca="1" si="5"/>
        <v>347.9666666666667</v>
      </c>
      <c r="O24" s="17">
        <f t="shared" ca="1" si="6"/>
        <v>349.32499999999999</v>
      </c>
      <c r="P24" s="17">
        <f t="shared" ca="1" si="7"/>
        <v>339.03333333333342</v>
      </c>
      <c r="Q24" s="17">
        <f t="shared" ca="1" si="8"/>
        <v>332.81666666666672</v>
      </c>
      <c r="R24" s="17">
        <f t="shared" ca="1" si="9"/>
        <v>323.88333333333344</v>
      </c>
      <c r="S24" s="17">
        <f t="shared" ca="1" si="10"/>
        <v>317.66666666666674</v>
      </c>
      <c r="U24" s="14">
        <f>_xlfn.XLOOKUP(Calculations!A24,NIFTY50[Column1.symbol],NIFTY50[Column1.lastPrice],"",0)</f>
        <v>341.75</v>
      </c>
      <c r="W24" s="14" cm="1">
        <f t="array" aca="1" ref="W24" ca="1">IFERROR(_xlfn.IFS(AND(U24&lt;I24/500+I24,U24&gt;I24),1,AND(U24&lt;I24,U24&gt;I24-I24/500),2,AND(U24&lt;J24+J24/500,U24&gt;J24),3,AND(U24&lt;J24,U24&gt;J24-J24/500),4,AND(U24&lt;K24/500+K24,U24&gt;K24),5,AND(U24&lt;K24,U24&gt;K24-K24/500),6,AND(U24&lt;L24/500+L24,U24&gt;L24),7,AND(U24&lt;L24,U24&gt;L24-L24/500),8,AND(U24&gt;P24,U24&lt;P24/500+P24),9,AND(U24&lt;P24,U24&gt;P24-P24/500),10,AND(U24&gt;Q24,U24&lt;Q24/500+Q24),11,AND(U24&lt;Q24,U24&gt;Q24-Q24/500),12,AND(U24&gt;R24,U24&lt;R24/500+R24),13,AND(U24&lt;R24,U24&gt;R24-R24/500),14,AND(U24&gt;S24,U24&lt;S24/500+S24),15,AND(U24&lt;S24,U24&gt;S24-S24/500),16),0)</f>
        <v>0</v>
      </c>
    </row>
    <row r="25" spans="1:27" x14ac:dyDescent="0.3">
      <c r="A25" s="2" t="s">
        <v>93</v>
      </c>
      <c r="B25" s="2" t="e" vm="104">
        <v>#VALUE!</v>
      </c>
      <c r="C25" s="14" cm="1" vm="105">
        <f t="array" aca="1" ref="C25:F25" ca="1">_xlfn.STOCKHISTORY(B25,$H$1,$H$1,0,0,2,3,4,1)</f>
        <v>2384.5</v>
      </c>
      <c r="D25" s="14" vm="106">
        <f ca="1"/>
        <v>2412</v>
      </c>
      <c r="E25" s="14" vm="107">
        <f ca="1"/>
        <v>2371.6</v>
      </c>
      <c r="F25" s="14" vm="108">
        <f ca="1"/>
        <v>2401.5</v>
      </c>
      <c r="I25" s="17">
        <f t="shared" ca="1" si="0"/>
        <v>2475.8333333333335</v>
      </c>
      <c r="J25" s="17">
        <f t="shared" ca="1" si="1"/>
        <v>2458.8666666666672</v>
      </c>
      <c r="K25" s="17">
        <f t="shared" ca="1" si="2"/>
        <v>2435.4333333333329</v>
      </c>
      <c r="L25" s="17">
        <f t="shared" ca="1" si="3"/>
        <v>2418.4666666666667</v>
      </c>
      <c r="M25" s="17">
        <f t="shared" ca="1" si="4"/>
        <v>2398.2666666666664</v>
      </c>
      <c r="N25" s="17">
        <f t="shared" ca="1" si="5"/>
        <v>2395.0333333333333</v>
      </c>
      <c r="O25" s="17">
        <f t="shared" ca="1" si="6"/>
        <v>2391.8000000000002</v>
      </c>
      <c r="P25" s="17">
        <f t="shared" ca="1" si="7"/>
        <v>2378.0666666666666</v>
      </c>
      <c r="Q25" s="17">
        <f t="shared" ca="1" si="8"/>
        <v>2354.6333333333332</v>
      </c>
      <c r="R25" s="17">
        <f t="shared" ca="1" si="9"/>
        <v>2337.6666666666665</v>
      </c>
      <c r="S25" s="17">
        <f t="shared" ca="1" si="10"/>
        <v>2314.2333333333331</v>
      </c>
      <c r="U25" s="14">
        <f>_xlfn.XLOOKUP(Calculations!A25,NIFTY50[Column1.symbol],NIFTY50[Column1.lastPrice],"",0)</f>
        <v>2505</v>
      </c>
      <c r="W25" s="14" cm="1">
        <f t="array" aca="1" ref="W25" ca="1">IFERROR(_xlfn.IFS(AND(U25&lt;I25/500+I25,U25&gt;I25),1,AND(U25&lt;I25,U25&gt;I25-I25/500),2,AND(U25&lt;J25+J25/500,U25&gt;J25),3,AND(U25&lt;J25,U25&gt;J25-J25/500),4,AND(U25&lt;K25/500+K25,U25&gt;K25),5,AND(U25&lt;K25,U25&gt;K25-K25/500),6,AND(U25&lt;L25/500+L25,U25&gt;L25),7,AND(U25&lt;L25,U25&gt;L25-L25/500),8,AND(U25&gt;P25,U25&lt;P25/500+P25),9,AND(U25&lt;P25,U25&gt;P25-P25/500),10,AND(U25&gt;Q25,U25&lt;Q25/500+Q25),11,AND(U25&lt;Q25,U25&gt;Q25-Q25/500),12,AND(U25&gt;R25,U25&lt;R25/500+R25),13,AND(U25&lt;R25,U25&gt;R25-R25/500),14,AND(U25&gt;S25,U25&lt;S25/500+S25),15,AND(U25&lt;S25,U25&gt;S25-S25/500),16),0)</f>
        <v>0</v>
      </c>
    </row>
    <row r="26" spans="1:27" x14ac:dyDescent="0.3">
      <c r="A26" s="1" t="s">
        <v>41</v>
      </c>
      <c r="B26" s="1" t="e" vm="109">
        <v>#VALUE!</v>
      </c>
      <c r="C26" s="14" cm="1" vm="110">
        <f t="array" aca="1" ref="C26:F26" ca="1">_xlfn.STOCKHISTORY(B26,$H$1,$H$1,0,0,2,3,4,1)</f>
        <v>723.05</v>
      </c>
      <c r="D26" s="14" vm="111">
        <f ca="1"/>
        <v>732.15</v>
      </c>
      <c r="E26" s="14" vm="112">
        <f ca="1"/>
        <v>718.1</v>
      </c>
      <c r="F26" s="14" vm="113">
        <f ca="1"/>
        <v>719.45</v>
      </c>
      <c r="I26" s="17">
        <f t="shared" ca="1" si="0"/>
        <v>751.33333333333314</v>
      </c>
      <c r="J26" s="17">
        <f t="shared" ca="1" si="1"/>
        <v>742.4166666666664</v>
      </c>
      <c r="K26" s="17">
        <f t="shared" ca="1" si="2"/>
        <v>737.28333333333319</v>
      </c>
      <c r="L26" s="17">
        <f t="shared" ca="1" si="3"/>
        <v>728.36666666666645</v>
      </c>
      <c r="M26" s="17">
        <f t="shared" ca="1" si="4"/>
        <v>721.34166666666647</v>
      </c>
      <c r="N26" s="17">
        <f t="shared" ca="1" si="5"/>
        <v>723.23333333333323</v>
      </c>
      <c r="O26" s="17">
        <f t="shared" ca="1" si="6"/>
        <v>725.125</v>
      </c>
      <c r="P26" s="17">
        <f t="shared" ca="1" si="7"/>
        <v>714.31666666666649</v>
      </c>
      <c r="Q26" s="17">
        <f t="shared" ca="1" si="8"/>
        <v>709.18333333333328</v>
      </c>
      <c r="R26" s="17">
        <f t="shared" ca="1" si="9"/>
        <v>700.26666666666654</v>
      </c>
      <c r="S26" s="17">
        <f t="shared" ca="1" si="10"/>
        <v>695.13333333333333</v>
      </c>
      <c r="U26" s="14">
        <f>_xlfn.XLOOKUP(Calculations!A26,NIFTY50[Column1.symbol],NIFTY50[Column1.lastPrice],"",0)</f>
        <v>727.4</v>
      </c>
      <c r="W26" s="14" cm="1">
        <f t="array" aca="1" ref="W26" ca="1">IFERROR(_xlfn.IFS(AND(U26&lt;I26/500+I26,U26&gt;I26),1,AND(U26&lt;I26,U26&gt;I26-I26/500),2,AND(U26&lt;J26+J26/500,U26&gt;J26),3,AND(U26&lt;J26,U26&gt;J26-J26/500),4,AND(U26&lt;K26/500+K26,U26&gt;K26),5,AND(U26&lt;K26,U26&gt;K26-K26/500),6,AND(U26&lt;L26/500+L26,U26&gt;L26),7,AND(U26&lt;L26,U26&gt;L26-L26/500),8,AND(U26&gt;P26,U26&lt;P26/500+P26),9,AND(U26&lt;P26,U26&gt;P26-P26/500),10,AND(U26&gt;Q26,U26&lt;Q26/500+Q26),11,AND(U26&lt;Q26,U26&gt;Q26-Q26/500),12,AND(U26&gt;R26,U26&lt;R26/500+R26),13,AND(U26&lt;R26,U26&gt;R26-R26/500),14,AND(U26&gt;S26,U26&lt;S26/500+S26),15,AND(U26&lt;S26,U26&gt;S26-S26/500),16),0)</f>
        <v>8</v>
      </c>
    </row>
    <row r="27" spans="1:27" x14ac:dyDescent="0.3">
      <c r="A27" s="2" t="s">
        <v>49</v>
      </c>
      <c r="B27" s="2" t="e" vm="114">
        <v>#VALUE!</v>
      </c>
      <c r="C27" s="14" cm="1" vm="115">
        <f t="array" aca="1" ref="C27:F27" ca="1">_xlfn.STOCKHISTORY(B27,$H$1,$H$1,0,0,2,3,4,1)</f>
        <v>833</v>
      </c>
      <c r="D27" s="14" vm="116">
        <f ca="1"/>
        <v>839</v>
      </c>
      <c r="E27" s="14" vm="117">
        <f ca="1"/>
        <v>821.05</v>
      </c>
      <c r="F27" s="14" vm="118">
        <f ca="1"/>
        <v>824.05</v>
      </c>
      <c r="I27" s="17">
        <f t="shared" ca="1" si="0"/>
        <v>863.93333333333339</v>
      </c>
      <c r="J27" s="17">
        <f t="shared" ca="1" si="1"/>
        <v>852.9666666666667</v>
      </c>
      <c r="K27" s="17">
        <f t="shared" ca="1" si="2"/>
        <v>845.98333333333335</v>
      </c>
      <c r="L27" s="17">
        <f t="shared" ca="1" si="3"/>
        <v>835.01666666666665</v>
      </c>
      <c r="M27" s="17">
        <f t="shared" ca="1" si="4"/>
        <v>826.04166666666663</v>
      </c>
      <c r="N27" s="17">
        <f t="shared" ca="1" si="5"/>
        <v>828.0333333333333</v>
      </c>
      <c r="O27" s="17">
        <f t="shared" ca="1" si="6"/>
        <v>830.02499999999998</v>
      </c>
      <c r="P27" s="17">
        <f t="shared" ca="1" si="7"/>
        <v>817.06666666666661</v>
      </c>
      <c r="Q27" s="17">
        <f t="shared" ca="1" si="8"/>
        <v>810.08333333333326</v>
      </c>
      <c r="R27" s="17">
        <f t="shared" ca="1" si="9"/>
        <v>799.11666666666656</v>
      </c>
      <c r="S27" s="17">
        <f t="shared" ca="1" si="10"/>
        <v>792.13333333333321</v>
      </c>
      <c r="U27" s="14">
        <f>_xlfn.XLOOKUP(Calculations!A27,NIFTY50[Column1.symbol],NIFTY50[Column1.lastPrice],"",0)</f>
        <v>838</v>
      </c>
      <c r="W27" s="14" cm="1">
        <f t="array" aca="1" ref="W27" ca="1">IFERROR(_xlfn.IFS(AND(U27&lt;I27/500+I27,U27&gt;I27),1,AND(U27&lt;I27,U27&gt;I27-I27/500),2,AND(U27&lt;J27+J27/500,U27&gt;J27),3,AND(U27&lt;J27,U27&gt;J27-J27/500),4,AND(U27&lt;K27/500+K27,U27&gt;K27),5,AND(U27&lt;K27,U27&gt;K27-K27/500),6,AND(U27&lt;L27/500+L27,U27&gt;L27),7,AND(U27&lt;L27,U27&gt;L27-L27/500),8,AND(U27&gt;P27,U27&lt;P27/500+P27),9,AND(U27&lt;P27,U27&gt;P27-P27/500),10,AND(U27&gt;Q27,U27&lt;Q27/500+Q27),11,AND(U27&lt;Q27,U27&gt;Q27-Q27/500),12,AND(U27&gt;R27,U27&lt;R27/500+R27),13,AND(U27&lt;R27,U27&gt;R27-R27/500),14,AND(U27&gt;S27,U27&lt;S27/500+S27),15,AND(U27&lt;S27,U27&gt;S27-S27/500),16),0)</f>
        <v>0</v>
      </c>
    </row>
    <row r="28" spans="1:27" x14ac:dyDescent="0.3">
      <c r="A28" s="1" t="s">
        <v>65</v>
      </c>
      <c r="B28" s="1" t="e" vm="119">
        <v>#VALUE!</v>
      </c>
      <c r="C28" s="14" cm="1" vm="120">
        <f t="array" aca="1" ref="C28:F28" ca="1">_xlfn.STOCKHISTORY(B28,$H$1,$H$1,0,0,2,3,4,1)</f>
        <v>1498.8</v>
      </c>
      <c r="D28" s="14" vm="121">
        <f ca="1"/>
        <v>1509.95</v>
      </c>
      <c r="E28" s="14" vm="122">
        <f ca="1"/>
        <v>1472</v>
      </c>
      <c r="F28" s="14" vm="123">
        <f ca="1"/>
        <v>1475.95</v>
      </c>
      <c r="I28" s="17">
        <f t="shared" ca="1" si="0"/>
        <v>1561.8666666666668</v>
      </c>
      <c r="J28" s="17">
        <f t="shared" ca="1" si="1"/>
        <v>1537.8833333333332</v>
      </c>
      <c r="K28" s="17">
        <f t="shared" ca="1" si="2"/>
        <v>1523.9166666666665</v>
      </c>
      <c r="L28" s="17">
        <f t="shared" ca="1" si="3"/>
        <v>1499.9333333333329</v>
      </c>
      <c r="M28" s="17">
        <f t="shared" ca="1" si="4"/>
        <v>1480.958333333333</v>
      </c>
      <c r="N28" s="17">
        <f t="shared" ca="1" si="5"/>
        <v>1485.9666666666665</v>
      </c>
      <c r="O28" s="17">
        <f t="shared" ca="1" si="6"/>
        <v>1490.9749999999999</v>
      </c>
      <c r="P28" s="17">
        <f t="shared" ca="1" si="7"/>
        <v>1461.9833333333329</v>
      </c>
      <c r="Q28" s="17">
        <f t="shared" ca="1" si="8"/>
        <v>1448.0166666666664</v>
      </c>
      <c r="R28" s="17">
        <f t="shared" ca="1" si="9"/>
        <v>1424.0333333333328</v>
      </c>
      <c r="S28" s="17">
        <f t="shared" ca="1" si="10"/>
        <v>1410.0666666666664</v>
      </c>
      <c r="U28" s="14">
        <f>_xlfn.XLOOKUP(Calculations!A28,NIFTY50[Column1.symbol],NIFTY50[Column1.lastPrice],"",0)</f>
        <v>1491.9</v>
      </c>
      <c r="W28" s="14" cm="1">
        <f t="array" aca="1" ref="W28" ca="1">IFERROR(_xlfn.IFS(AND(U28&lt;I28/500+I28,U28&gt;I28),1,AND(U28&lt;I28,U28&gt;I28-I28/500),2,AND(U28&lt;J28+J28/500,U28&gt;J28),3,AND(U28&lt;J28,U28&gt;J28-J28/500),4,AND(U28&lt;K28/500+K28,U28&gt;K28),5,AND(U28&lt;K28,U28&gt;K28-K28/500),6,AND(U28&lt;L28/500+L28,U28&gt;L28),7,AND(U28&lt;L28,U28&gt;L28-L28/500),8,AND(U28&gt;P28,U28&lt;P28/500+P28),9,AND(U28&lt;P28,U28&gt;P28-P28/500),10,AND(U28&gt;Q28,U28&lt;Q28/500+Q28),11,AND(U28&lt;Q28,U28&gt;Q28-Q28/500),12,AND(U28&gt;R28,U28&lt;R28/500+R28),13,AND(U28&lt;R28,U28&gt;R28-R28/500),14,AND(U28&gt;S28,U28&lt;S28/500+S28),15,AND(U28&lt;S28,U28&gt;S28-S28/500),16),0)</f>
        <v>0</v>
      </c>
    </row>
    <row r="29" spans="1:27" x14ac:dyDescent="0.3">
      <c r="A29" s="2" t="s">
        <v>165</v>
      </c>
      <c r="B29" s="2" t="e" vm="124">
        <v>#VALUE!</v>
      </c>
      <c r="C29" s="14" cm="1" vm="125">
        <f t="array" aca="1" ref="C29:F29" ca="1">_xlfn.STOCKHISTORY(B29,$H$1,$H$1,0,0,2,3,4,1)</f>
        <v>74.5</v>
      </c>
      <c r="D29" s="14" vm="125">
        <f ca="1"/>
        <v>74.5</v>
      </c>
      <c r="E29" s="14" vm="126">
        <f ca="1"/>
        <v>73.400000000000006</v>
      </c>
      <c r="F29" s="14" vm="127">
        <f ca="1"/>
        <v>73.599999999999994</v>
      </c>
      <c r="I29" s="17">
        <f t="shared" ca="1" si="0"/>
        <v>76.033333333333303</v>
      </c>
      <c r="J29" s="17">
        <f t="shared" ca="1" si="1"/>
        <v>75.366666666666646</v>
      </c>
      <c r="K29" s="17">
        <f t="shared" ca="1" si="2"/>
        <v>74.933333333333309</v>
      </c>
      <c r="L29" s="17">
        <f t="shared" ca="1" si="3"/>
        <v>74.266666666666652</v>
      </c>
      <c r="M29" s="17">
        <f t="shared" ca="1" si="4"/>
        <v>73.716666666666654</v>
      </c>
      <c r="N29" s="17">
        <f t="shared" ca="1" si="5"/>
        <v>73.833333333333329</v>
      </c>
      <c r="O29" s="17">
        <f t="shared" ca="1" si="6"/>
        <v>73.95</v>
      </c>
      <c r="P29" s="17">
        <f t="shared" ca="1" si="7"/>
        <v>73.166666666666657</v>
      </c>
      <c r="Q29" s="17">
        <f t="shared" ca="1" si="8"/>
        <v>72.733333333333334</v>
      </c>
      <c r="R29" s="17">
        <f t="shared" ca="1" si="9"/>
        <v>72.066666666666663</v>
      </c>
      <c r="S29" s="17">
        <f t="shared" ca="1" si="10"/>
        <v>71.63333333333334</v>
      </c>
      <c r="U29" s="14" t="str">
        <f>_xlfn.XLOOKUP(Calculations!A29,NIFTY50[Column1.symbol],NIFTY50[Column1.lastPrice],"",0)</f>
        <v/>
      </c>
      <c r="W29" s="14" cm="1">
        <f t="array" aca="1" ref="W29" ca="1">IFERROR(_xlfn.IFS(AND(U29&lt;I29/500+I29,U29&gt;I29),1,AND(U29&lt;I29,U29&gt;I29-I29/500),2,AND(U29&lt;J29+J29/500,U29&gt;J29),3,AND(U29&lt;J29,U29&gt;J29-J29/500),4,AND(U29&lt;K29/500+K29,U29&gt;K29),5,AND(U29&lt;K29,U29&gt;K29-K29/500),6,AND(U29&lt;L29/500+L29,U29&gt;L29),7,AND(U29&lt;L29,U29&gt;L29-L29/500),8,AND(U29&gt;P29,U29&lt;P29/500+P29),9,AND(U29&lt;P29,U29&gt;P29-P29/500),10,AND(U29&gt;Q29,U29&lt;Q29/500+Q29),11,AND(U29&lt;Q29,U29&gt;Q29-Q29/500),12,AND(U29&gt;R29,U29&lt;R29/500+R29),13,AND(U29&lt;R29,U29&gt;R29-R29/500),14,AND(U29&gt;S29,U29&lt;S29/500+S29),15,AND(U29&lt;S29,U29&gt;S29-S29/500),16),0)</f>
        <v>0</v>
      </c>
    </row>
    <row r="30" spans="1:27" x14ac:dyDescent="0.3">
      <c r="A30" s="1" t="s">
        <v>161</v>
      </c>
      <c r="B30" s="1" t="e" vm="128">
        <v>#VALUE!</v>
      </c>
      <c r="C30" s="14" cm="1" vm="129">
        <f t="array" aca="1" ref="C30:F30" ca="1">_xlfn.STOCKHISTORY(B30,$H$1,$H$1,0,0,2,3,4,1)</f>
        <v>293</v>
      </c>
      <c r="D30" s="14" vm="129">
        <f ca="1"/>
        <v>293</v>
      </c>
      <c r="E30" s="14" vm="130">
        <f ca="1"/>
        <v>285.75</v>
      </c>
      <c r="F30" s="14" vm="131">
        <f ca="1"/>
        <v>286.89999999999998</v>
      </c>
      <c r="I30" s="17">
        <f t="shared" ca="1" si="0"/>
        <v>303.04999999999995</v>
      </c>
      <c r="J30" s="17">
        <f t="shared" ca="1" si="1"/>
        <v>298.60000000000002</v>
      </c>
      <c r="K30" s="17">
        <f t="shared" ca="1" si="2"/>
        <v>295.79999999999995</v>
      </c>
      <c r="L30" s="17">
        <f t="shared" ca="1" si="3"/>
        <v>291.35000000000002</v>
      </c>
      <c r="M30" s="17">
        <f t="shared" ca="1" si="4"/>
        <v>287.72500000000002</v>
      </c>
      <c r="N30" s="17">
        <f t="shared" ca="1" si="5"/>
        <v>288.55</v>
      </c>
      <c r="O30" s="17">
        <f t="shared" ca="1" si="6"/>
        <v>289.375</v>
      </c>
      <c r="P30" s="17">
        <f t="shared" ca="1" si="7"/>
        <v>284.10000000000002</v>
      </c>
      <c r="Q30" s="17">
        <f t="shared" ca="1" si="8"/>
        <v>281.3</v>
      </c>
      <c r="R30" s="17">
        <f t="shared" ca="1" si="9"/>
        <v>276.85000000000002</v>
      </c>
      <c r="S30" s="17">
        <f t="shared" ca="1" si="10"/>
        <v>274.05</v>
      </c>
      <c r="U30" s="14">
        <f>_xlfn.XLOOKUP(Calculations!A30,NIFTY50[Column1.symbol],NIFTY50[Column1.lastPrice],"",0)</f>
        <v>289.3</v>
      </c>
      <c r="W30" s="14" cm="1">
        <f t="array" aca="1" ref="W30" ca="1">IFERROR(_xlfn.IFS(AND(U30&lt;I30/500+I30,U30&gt;I30),1,AND(U30&lt;I30,U30&gt;I30-I30/500),2,AND(U30&lt;J30+J30/500,U30&gt;J30),3,AND(U30&lt;J30,U30&gt;J30-J30/500),4,AND(U30&lt;K30/500+K30,U30&gt;K30),5,AND(U30&lt;K30,U30&gt;K30-K30/500),6,AND(U30&lt;L30/500+L30,U30&gt;L30),7,AND(U30&lt;L30,U30&gt;L30-L30/500),8,AND(U30&gt;P30,U30&lt;P30/500+P30),9,AND(U30&lt;P30,U30&gt;P30-P30/500),10,AND(U30&gt;Q30,U30&lt;Q30/500+Q30),11,AND(U30&lt;Q30,U30&gt;Q30-Q30/500),12,AND(U30&gt;R30,U30&lt;R30/500+R30),13,AND(U30&lt;R30,U30&gt;R30-R30/500),14,AND(U30&gt;S30,U30&lt;S30/500+S30),15,AND(U30&lt;S30,U30&gt;S30-S30/500),16),0)</f>
        <v>0</v>
      </c>
    </row>
    <row r="31" spans="1:27" x14ac:dyDescent="0.3">
      <c r="A31" s="2" t="s">
        <v>33</v>
      </c>
      <c r="B31" s="2" t="e" vm="132">
        <v>#VALUE!</v>
      </c>
      <c r="C31" s="14" cm="1" vm="133">
        <f t="array" aca="1" ref="C31:F31" ca="1">_xlfn.STOCKHISTORY(B31,$H$1,$H$1,0,0,2,3,4,1)</f>
        <v>555.5</v>
      </c>
      <c r="D31" s="14" vm="134">
        <f ca="1"/>
        <v>564</v>
      </c>
      <c r="E31" s="14" vm="135">
        <f ca="1"/>
        <v>550.6</v>
      </c>
      <c r="F31" s="14" vm="136">
        <f ca="1"/>
        <v>552.65</v>
      </c>
      <c r="I31" s="17">
        <f t="shared" ca="1" si="0"/>
        <v>582.55000000000007</v>
      </c>
      <c r="J31" s="17">
        <f t="shared" ca="1" si="1"/>
        <v>574.30000000000007</v>
      </c>
      <c r="K31" s="17">
        <f t="shared" ca="1" si="2"/>
        <v>569.15</v>
      </c>
      <c r="L31" s="17">
        <f t="shared" ca="1" si="3"/>
        <v>560.9</v>
      </c>
      <c r="M31" s="17">
        <f t="shared" ca="1" si="4"/>
        <v>554.20000000000005</v>
      </c>
      <c r="N31" s="17">
        <f t="shared" ca="1" si="5"/>
        <v>555.75</v>
      </c>
      <c r="O31" s="17">
        <f t="shared" ca="1" si="6"/>
        <v>557.29999999999995</v>
      </c>
      <c r="P31" s="17">
        <f t="shared" ca="1" si="7"/>
        <v>547.5</v>
      </c>
      <c r="Q31" s="17">
        <f t="shared" ca="1" si="8"/>
        <v>542.35</v>
      </c>
      <c r="R31" s="17">
        <f t="shared" ca="1" si="9"/>
        <v>534.1</v>
      </c>
      <c r="S31" s="17">
        <f t="shared" ca="1" si="10"/>
        <v>528.95000000000005</v>
      </c>
      <c r="U31" s="14">
        <f>_xlfn.XLOOKUP(Calculations!A31,NIFTY50[Column1.symbol],NIFTY50[Column1.lastPrice],"",0)</f>
        <v>556.1</v>
      </c>
      <c r="W31" s="14" cm="1">
        <f t="array" aca="1" ref="W31" ca="1">IFERROR(_xlfn.IFS(AND(U31&lt;I31/500+I31,U31&gt;I31),1,AND(U31&lt;I31,U31&gt;I31-I31/500),2,AND(U31&lt;J31+J31/500,U31&gt;J31),3,AND(U31&lt;J31,U31&gt;J31-J31/500),4,AND(U31&lt;K31/500+K31,U31&gt;K31),5,AND(U31&lt;K31,U31&gt;K31-K31/500),6,AND(U31&lt;L31/500+L31,U31&gt;L31),7,AND(U31&lt;L31,U31&gt;L31-L31/500),8,AND(U31&gt;P31,U31&lt;P31/500+P31),9,AND(U31&lt;P31,U31&gt;P31-P31/500),10,AND(U31&gt;Q31,U31&lt;Q31/500+Q31),11,AND(U31&lt;Q31,U31&gt;Q31-Q31/500),12,AND(U31&gt;R31,U31&lt;R31/500+R31),13,AND(U31&lt;R31,U31&gt;R31-R31/500),14,AND(U31&gt;S31,U31&lt;S31/500+S31),15,AND(U31&lt;S31,U31&gt;S31-S31/500),16),0)</f>
        <v>0</v>
      </c>
    </row>
    <row r="32" spans="1:27" x14ac:dyDescent="0.3">
      <c r="A32" s="1" t="s">
        <v>121</v>
      </c>
      <c r="B32" s="1" t="e" vm="137">
        <v>#VALUE!</v>
      </c>
      <c r="C32" s="14" cm="1" vm="138">
        <f t="array" aca="1" ref="C32:F32" ca="1">_xlfn.STOCKHISTORY(B32,$H$1,$H$1,0,0,2,3,4,1)</f>
        <v>1675</v>
      </c>
      <c r="D32" s="14" vm="139">
        <f ca="1"/>
        <v>1694.8</v>
      </c>
      <c r="E32" s="14" vm="140">
        <f ca="1"/>
        <v>1656.95</v>
      </c>
      <c r="F32" s="14" vm="141">
        <f ca="1"/>
        <v>1663.05</v>
      </c>
      <c r="I32" s="17">
        <f t="shared" ca="1" si="0"/>
        <v>1747.3</v>
      </c>
      <c r="J32" s="17">
        <f t="shared" ca="1" si="1"/>
        <v>1724.1000000000001</v>
      </c>
      <c r="K32" s="17">
        <f t="shared" ca="1" si="2"/>
        <v>1709.45</v>
      </c>
      <c r="L32" s="17">
        <f t="shared" ca="1" si="3"/>
        <v>1686.2500000000002</v>
      </c>
      <c r="M32" s="17">
        <f t="shared" ca="1" si="4"/>
        <v>1667.3250000000003</v>
      </c>
      <c r="N32" s="17">
        <f t="shared" ca="1" si="5"/>
        <v>1671.6000000000001</v>
      </c>
      <c r="O32" s="17">
        <f t="shared" ca="1" si="6"/>
        <v>1675.875</v>
      </c>
      <c r="P32" s="17">
        <f t="shared" ca="1" si="7"/>
        <v>1648.4000000000003</v>
      </c>
      <c r="Q32" s="17">
        <f t="shared" ca="1" si="8"/>
        <v>1633.7500000000002</v>
      </c>
      <c r="R32" s="17">
        <f t="shared" ca="1" si="9"/>
        <v>1610.5500000000004</v>
      </c>
      <c r="S32" s="17">
        <f t="shared" ca="1" si="10"/>
        <v>1595.9000000000003</v>
      </c>
      <c r="U32" s="14">
        <f>_xlfn.XLOOKUP(Calculations!A32,NIFTY50[Column1.symbol],NIFTY50[Column1.lastPrice],"",0)</f>
        <v>1706.95</v>
      </c>
      <c r="W32" s="14" cm="1">
        <f t="array" aca="1" ref="W32" ca="1">IFERROR(_xlfn.IFS(AND(U32&lt;I32/500+I32,U32&gt;I32),1,AND(U32&lt;I32,U32&gt;I32-I32/500),2,AND(U32&lt;J32+J32/500,U32&gt;J32),3,AND(U32&lt;J32,U32&gt;J32-J32/500),4,AND(U32&lt;K32/500+K32,U32&gt;K32),5,AND(U32&lt;K32,U32&gt;K32-K32/500),6,AND(U32&lt;L32/500+L32,U32&gt;L32),7,AND(U32&lt;L32,U32&gt;L32-L32/500),8,AND(U32&gt;P32,U32&lt;P32/500+P32),9,AND(U32&lt;P32,U32&gt;P32-P32/500),10,AND(U32&gt;Q32,U32&lt;Q32/500+Q32),11,AND(U32&lt;Q32,U32&gt;Q32-Q32/500),12,AND(U32&gt;R32,U32&lt;R32/500+R32),13,AND(U32&lt;R32,U32&gt;R32-R32/500),14,AND(U32&gt;S32,U32&lt;S32/500+S32),15,AND(U32&lt;S32,U32&gt;S32-S32/500),16),0)</f>
        <v>6</v>
      </c>
    </row>
    <row r="33" spans="1:23" x14ac:dyDescent="0.3">
      <c r="A33" s="2" t="s">
        <v>109</v>
      </c>
      <c r="B33" s="2" t="e" vm="142">
        <v>#VALUE!</v>
      </c>
      <c r="C33" s="14" cm="1" vm="143">
        <f t="array" aca="1" ref="C33:F33" ca="1">_xlfn.STOCKHISTORY(B33,$H$1,$H$1,0,0,2,3,4,1)</f>
        <v>1584</v>
      </c>
      <c r="D33" s="14" vm="144">
        <f ca="1"/>
        <v>1597.25</v>
      </c>
      <c r="E33" s="14" vm="145">
        <f ca="1"/>
        <v>1561.6</v>
      </c>
      <c r="F33" s="14" vm="146">
        <f ca="1"/>
        <v>1564.9</v>
      </c>
      <c r="I33" s="17">
        <f t="shared" ca="1" si="0"/>
        <v>1645.8833333333332</v>
      </c>
      <c r="J33" s="17">
        <f t="shared" ca="1" si="1"/>
        <v>1623.2166666666667</v>
      </c>
      <c r="K33" s="17">
        <f t="shared" ca="1" si="2"/>
        <v>1610.2333333333331</v>
      </c>
      <c r="L33" s="17">
        <f t="shared" ca="1" si="3"/>
        <v>1587.5666666666666</v>
      </c>
      <c r="M33" s="17">
        <f t="shared" ca="1" si="4"/>
        <v>1569.7416666666666</v>
      </c>
      <c r="N33" s="17">
        <f t="shared" ca="1" si="5"/>
        <v>1574.5833333333333</v>
      </c>
      <c r="O33" s="17">
        <f t="shared" ca="1" si="6"/>
        <v>1579.425</v>
      </c>
      <c r="P33" s="17">
        <f t="shared" ca="1" si="7"/>
        <v>1551.9166666666665</v>
      </c>
      <c r="Q33" s="17">
        <f t="shared" ca="1" si="8"/>
        <v>1538.9333333333332</v>
      </c>
      <c r="R33" s="17">
        <f t="shared" ca="1" si="9"/>
        <v>1516.2666666666664</v>
      </c>
      <c r="S33" s="17">
        <f t="shared" ca="1" si="10"/>
        <v>1503.2833333333331</v>
      </c>
      <c r="U33" s="14">
        <f>_xlfn.XLOOKUP(Calculations!A33,NIFTY50[Column1.symbol],NIFTY50[Column1.lastPrice],"",0)</f>
        <v>1560</v>
      </c>
      <c r="W33" s="14" cm="1">
        <f t="array" aca="1" ref="W33" ca="1">IFERROR(_xlfn.IFS(AND(U33&lt;I33/500+I33,U33&gt;I33),1,AND(U33&lt;I33,U33&gt;I33-I33/500),2,AND(U33&lt;J33+J33/500,U33&gt;J33),3,AND(U33&lt;J33,U33&gt;J33-J33/500),4,AND(U33&lt;K33/500+K33,U33&gt;K33),5,AND(U33&lt;K33,U33&gt;K33-K33/500),6,AND(U33&lt;L33/500+L33,U33&gt;L33),7,AND(U33&lt;L33,U33&gt;L33-L33/500),8,AND(U33&gt;P33,U33&lt;P33/500+P33),9,AND(U33&lt;P33,U33&gt;P33-P33/500),10,AND(U33&gt;Q33,U33&lt;Q33/500+Q33),11,AND(U33&lt;Q33,U33&gt;Q33-Q33/500),12,AND(U33&gt;R33,U33&lt;R33/500+R33),13,AND(U33&lt;R33,U33&gt;R33-R33/500),14,AND(U33&gt;S33,U33&lt;S33/500+S33),15,AND(U33&lt;S33,U33&gt;S33-S33/500),16),0)</f>
        <v>0</v>
      </c>
    </row>
    <row r="34" spans="1:23" x14ac:dyDescent="0.3">
      <c r="A34" s="1" t="s">
        <v>190</v>
      </c>
      <c r="B34" s="1" t="e" vm="147">
        <v>#VALUE!</v>
      </c>
      <c r="C34" s="14" cm="1" vm="148">
        <f t="array" aca="1" ref="C34:F34" ca="1">_xlfn.STOCKHISTORY(B34,$H$1,$H$1,0,0,2,3,4,1)</f>
        <v>1091</v>
      </c>
      <c r="D34" s="14" vm="149">
        <f ca="1"/>
        <v>1102</v>
      </c>
      <c r="E34" s="14" vm="150">
        <f ca="1"/>
        <v>1078</v>
      </c>
      <c r="F34" s="14" vm="151">
        <f ca="1"/>
        <v>1081.95</v>
      </c>
      <c r="I34" s="17">
        <f t="shared" ca="1" si="0"/>
        <v>1135.3166666666666</v>
      </c>
      <c r="J34" s="17">
        <f t="shared" ca="1" si="1"/>
        <v>1120.6333333333332</v>
      </c>
      <c r="K34" s="17">
        <f t="shared" ca="1" si="2"/>
        <v>1111.3166666666666</v>
      </c>
      <c r="L34" s="17">
        <f t="shared" ca="1" si="3"/>
        <v>1096.6333333333332</v>
      </c>
      <c r="M34" s="17">
        <f t="shared" ca="1" si="4"/>
        <v>1084.6333333333332</v>
      </c>
      <c r="N34" s="17">
        <f t="shared" ca="1" si="5"/>
        <v>1087.3166666666666</v>
      </c>
      <c r="O34" s="17">
        <f t="shared" ca="1" si="6"/>
        <v>1090</v>
      </c>
      <c r="P34" s="17">
        <f t="shared" ca="1" si="7"/>
        <v>1072.6333333333332</v>
      </c>
      <c r="Q34" s="17">
        <f t="shared" ca="1" si="8"/>
        <v>1063.3166666666666</v>
      </c>
      <c r="R34" s="17">
        <f t="shared" ca="1" si="9"/>
        <v>1048.6333333333332</v>
      </c>
      <c r="S34" s="17">
        <f t="shared" ca="1" si="10"/>
        <v>1039.3166666666666</v>
      </c>
      <c r="U34" s="14">
        <f>_xlfn.XLOOKUP(Calculations!A34,NIFTY50[Column1.symbol],NIFTY50[Column1.lastPrice],"",0)</f>
        <v>1106.55</v>
      </c>
      <c r="W34" s="14" cm="1">
        <f t="array" aca="1" ref="W34" ca="1">IFERROR(_xlfn.IFS(AND(U34&lt;I34/500+I34,U34&gt;I34),1,AND(U34&lt;I34,U34&gt;I34-I34/500),2,AND(U34&lt;J34+J34/500,U34&gt;J34),3,AND(U34&lt;J34,U34&gt;J34-J34/500),4,AND(U34&lt;K34/500+K34,U34&gt;K34),5,AND(U34&lt;K34,U34&gt;K34-K34/500),6,AND(U34&lt;L34/500+L34,U34&gt;L34),7,AND(U34&lt;L34,U34&gt;L34-L34/500),8,AND(U34&gt;P34,U34&lt;P34/500+P34),9,AND(U34&lt;P34,U34&gt;P34-P34/500),10,AND(U34&gt;Q34,U34&lt;Q34/500+Q34),11,AND(U34&lt;Q34,U34&gt;Q34-Q34/500),12,AND(U34&gt;R34,U34&lt;R34/500+R34),13,AND(U34&lt;R34,U34&gt;R34-R34/500),14,AND(U34&gt;S34,U34&lt;S34/500+S34),15,AND(U34&lt;S34,U34&gt;S34-S34/500),16),0)</f>
        <v>0</v>
      </c>
    </row>
    <row r="35" spans="1:23" x14ac:dyDescent="0.3">
      <c r="A35" s="2" t="s">
        <v>105</v>
      </c>
      <c r="B35" s="2" t="e" vm="152">
        <v>#VALUE!</v>
      </c>
      <c r="C35" s="14" cm="1" vm="153">
        <f t="array" aca="1" ref="C35:F35" ca="1">_xlfn.STOCKHISTORY(B35,$H$1,$H$1,0,0,2,3,4,1)</f>
        <v>8498.5</v>
      </c>
      <c r="D35" s="14" vm="154">
        <f ca="1"/>
        <v>8508.5499999999993</v>
      </c>
      <c r="E35" s="14" vm="155">
        <f ca="1"/>
        <v>8335</v>
      </c>
      <c r="F35" s="14" vm="156">
        <f ca="1"/>
        <v>8348.7000000000007</v>
      </c>
      <c r="I35" s="17">
        <f t="shared" ca="1" si="0"/>
        <v>8744.5166666666664</v>
      </c>
      <c r="J35" s="17">
        <f t="shared" ca="1" si="1"/>
        <v>8633.3833333333314</v>
      </c>
      <c r="K35" s="17">
        <f t="shared" ca="1" si="2"/>
        <v>8570.9666666666672</v>
      </c>
      <c r="L35" s="17">
        <f t="shared" ca="1" si="3"/>
        <v>8459.8333333333321</v>
      </c>
      <c r="M35" s="17">
        <f t="shared" ca="1" si="4"/>
        <v>8373.0583333333325</v>
      </c>
      <c r="N35" s="17">
        <f t="shared" ca="1" si="5"/>
        <v>8397.4166666666661</v>
      </c>
      <c r="O35" s="17">
        <f t="shared" ca="1" si="6"/>
        <v>8421.7749999999996</v>
      </c>
      <c r="P35" s="17">
        <f t="shared" ca="1" si="7"/>
        <v>8286.2833333333328</v>
      </c>
      <c r="Q35" s="17">
        <f t="shared" ca="1" si="8"/>
        <v>8223.8666666666668</v>
      </c>
      <c r="R35" s="17">
        <f t="shared" ca="1" si="9"/>
        <v>8112.7333333333336</v>
      </c>
      <c r="S35" s="17">
        <f t="shared" ca="1" si="10"/>
        <v>8050.3166666666675</v>
      </c>
      <c r="U35" s="14">
        <f>_xlfn.XLOOKUP(Calculations!A35,NIFTY50[Column1.symbol],NIFTY50[Column1.lastPrice],"",0)</f>
        <v>8629.5499999999993</v>
      </c>
      <c r="W35" s="14" cm="1">
        <f t="array" aca="1" ref="W35" ca="1">IFERROR(_xlfn.IFS(AND(U35&lt;I35/500+I35,U35&gt;I35),1,AND(U35&lt;I35,U35&gt;I35-I35/500),2,AND(U35&lt;J35+J35/500,U35&gt;J35),3,AND(U35&lt;J35,U35&gt;J35-J35/500),4,AND(U35&lt;K35/500+K35,U35&gt;K35),5,AND(U35&lt;K35,U35&gt;K35-K35/500),6,AND(U35&lt;L35/500+L35,U35&gt;L35),7,AND(U35&lt;L35,U35&gt;L35-L35/500),8,AND(U35&gt;P35,U35&lt;P35/500+P35),9,AND(U35&lt;P35,U35&gt;P35-P35/500),10,AND(U35&gt;Q35,U35&lt;Q35/500+Q35),11,AND(U35&lt;Q35,U35&gt;Q35-Q35/500),12,AND(U35&gt;R35,U35&lt;R35/500+R35),13,AND(U35&lt;R35,U35&gt;R35-R35/500),14,AND(U35&gt;S35,U35&lt;S35/500+S35),15,AND(U35&lt;S35,U35&gt;S35-S35/500),16),0)</f>
        <v>4</v>
      </c>
    </row>
    <row r="36" spans="1:23" x14ac:dyDescent="0.3">
      <c r="A36" s="1" t="s">
        <v>206</v>
      </c>
      <c r="B36" s="1" t="e" vm="157">
        <v>#VALUE!</v>
      </c>
      <c r="C36" s="14" cm="1" vm="158">
        <f t="array" aca="1" ref="C36:F36" ca="1">_xlfn.STOCKHISTORY(B36,$H$1,$H$1,0,0,2,3,4,1)</f>
        <v>17994.55</v>
      </c>
      <c r="D36" s="14" vm="159">
        <f ca="1"/>
        <v>18143.150000000001</v>
      </c>
      <c r="E36" s="14" vm="160">
        <f ca="1"/>
        <v>17900</v>
      </c>
      <c r="F36" s="14" vm="161">
        <f ca="1"/>
        <v>17985</v>
      </c>
      <c r="I36" s="17">
        <f t="shared" ca="1" si="0"/>
        <v>18495.683333333342</v>
      </c>
      <c r="J36" s="17">
        <f t="shared" ca="1" si="1"/>
        <v>18361.916666666672</v>
      </c>
      <c r="K36" s="17">
        <f t="shared" ca="1" si="2"/>
        <v>18252.53333333334</v>
      </c>
      <c r="L36" s="17">
        <f t="shared" ca="1" si="3"/>
        <v>18118.76666666667</v>
      </c>
      <c r="M36" s="17">
        <f t="shared" ca="1" si="4"/>
        <v>17997.191666666669</v>
      </c>
      <c r="N36" s="17">
        <f t="shared" ca="1" si="5"/>
        <v>18009.383333333335</v>
      </c>
      <c r="O36" s="17">
        <f t="shared" ca="1" si="6"/>
        <v>18021.575000000001</v>
      </c>
      <c r="P36" s="17">
        <f t="shared" ca="1" si="7"/>
        <v>17875.616666666669</v>
      </c>
      <c r="Q36" s="17">
        <f t="shared" ca="1" si="8"/>
        <v>17766.233333333334</v>
      </c>
      <c r="R36" s="17">
        <f t="shared" ca="1" si="9"/>
        <v>17632.466666666667</v>
      </c>
      <c r="S36" s="17">
        <f t="shared" ca="1" si="10"/>
        <v>17523.083333333332</v>
      </c>
      <c r="U36" s="14">
        <f>_xlfn.XLOOKUP(Calculations!A36,NIFTY50[Column1.symbol],NIFTY50[Column1.lastPrice],"",0)</f>
        <v>18344.8</v>
      </c>
      <c r="W36" s="14" cm="1">
        <f t="array" aca="1" ref="W36" ca="1">IFERROR(_xlfn.IFS(AND(U36&lt;I36/500+I36,U36&gt;I36),1,AND(U36&lt;I36,U36&gt;I36-I36/500),2,AND(U36&lt;J36+J36/500,U36&gt;J36),3,AND(U36&lt;J36,U36&gt;J36-J36/500),4,AND(U36&lt;K36/500+K36,U36&gt;K36),5,AND(U36&lt;K36,U36&gt;K36-K36/500),6,AND(U36&lt;L36/500+L36,U36&gt;L36),7,AND(U36&lt;L36,U36&gt;L36-L36/500),8,AND(U36&gt;P36,U36&lt;P36/500+P36),9,AND(U36&lt;P36,U36&gt;P36-P36/500),10,AND(U36&gt;Q36,U36&lt;Q36/500+Q36),11,AND(U36&lt;Q36,U36&gt;Q36-Q36/500),12,AND(U36&gt;R36,U36&lt;R36/500+R36),13,AND(U36&lt;R36,U36&gt;R36-R36/500),14,AND(U36&gt;S36,U36&lt;S36/500+S36),15,AND(U36&lt;S36,U36&gt;S36-S36/500),16),0)</f>
        <v>4</v>
      </c>
    </row>
    <row r="37" spans="1:23" x14ac:dyDescent="0.3">
      <c r="A37" s="2" t="s">
        <v>24</v>
      </c>
      <c r="B37" s="2" t="e" vm="162">
        <v>#VALUE!</v>
      </c>
      <c r="C37" s="14" cm="1" vm="163">
        <f t="array" aca="1" ref="C37:F37" ca="1">_xlfn.STOCKHISTORY(B37,$H$1,$H$1,0,0,2,3,4,1)</f>
        <v>15909.15</v>
      </c>
      <c r="D37" s="14" vm="164">
        <f ca="1"/>
        <v>16025.75</v>
      </c>
      <c r="E37" s="14" vm="165">
        <f ca="1"/>
        <v>15785.45</v>
      </c>
      <c r="F37" s="14" vm="166">
        <f ca="1"/>
        <v>15810.85</v>
      </c>
      <c r="I37" s="17">
        <f t="shared" ca="1" si="0"/>
        <v>16354.616666666669</v>
      </c>
      <c r="J37" s="17">
        <f t="shared" ca="1" si="1"/>
        <v>16202.883333333335</v>
      </c>
      <c r="K37" s="17">
        <f t="shared" ca="1" si="2"/>
        <v>16114.316666666669</v>
      </c>
      <c r="L37" s="17">
        <f t="shared" ca="1" si="3"/>
        <v>15962.583333333336</v>
      </c>
      <c r="M37" s="17">
        <f t="shared" ca="1" si="4"/>
        <v>15842.433333333336</v>
      </c>
      <c r="N37" s="17">
        <f t="shared" ca="1" si="5"/>
        <v>15874.016666666668</v>
      </c>
      <c r="O37" s="17">
        <f t="shared" ca="1" si="6"/>
        <v>15905.6</v>
      </c>
      <c r="P37" s="17">
        <f t="shared" ca="1" si="7"/>
        <v>15722.283333333336</v>
      </c>
      <c r="Q37" s="17">
        <f t="shared" ca="1" si="8"/>
        <v>15633.716666666669</v>
      </c>
      <c r="R37" s="17">
        <f t="shared" ca="1" si="9"/>
        <v>15481.983333333337</v>
      </c>
      <c r="S37" s="17">
        <f t="shared" ca="1" si="10"/>
        <v>15393.41666666667</v>
      </c>
      <c r="U37" s="14">
        <f>_xlfn.XLOOKUP(Calculations!A37,NIFTY50[Column1.symbol],NIFTY50[Column1.lastPrice],"",0)</f>
        <v>15989.8</v>
      </c>
      <c r="W37" s="14" cm="1">
        <f t="array" aca="1" ref="W37" ca="1">IFERROR(_xlfn.IFS(AND(U37&lt;I37/500+I37,U37&gt;I37),1,AND(U37&lt;I37,U37&gt;I37-I37/500),2,AND(U37&lt;J37+J37/500,U37&gt;J37),3,AND(U37&lt;J37,U37&gt;J37-J37/500),4,AND(U37&lt;K37/500+K37,U37&gt;K37),5,AND(U37&lt;K37,U37&gt;K37-K37/500),6,AND(U37&lt;L37/500+L37,U37&gt;L37),7,AND(U37&lt;L37,U37&gt;L37-L37/500),8,AND(U37&gt;P37,U37&lt;P37/500+P37),9,AND(U37&lt;P37,U37&gt;P37-P37/500),10,AND(U37&gt;Q37,U37&lt;Q37/500+Q37),11,AND(U37&lt;Q37,U37&gt;Q37-Q37/500),12,AND(U37&gt;R37,U37&lt;R37/500+R37),13,AND(U37&lt;R37,U37&gt;R37-R37/500),14,AND(U37&gt;S37,U37&lt;S37/500+S37),15,AND(U37&lt;S37,U37&gt;S37-S37/500),16),0)</f>
        <v>7</v>
      </c>
    </row>
    <row r="38" spans="1:23" x14ac:dyDescent="0.3">
      <c r="A38" s="1" t="s">
        <v>125</v>
      </c>
      <c r="B38" s="1" t="e" vm="167">
        <v>#VALUE!</v>
      </c>
      <c r="C38" s="14" cm="1" vm="168">
        <f t="array" aca="1" ref="C38:F38" ca="1">_xlfn.STOCKHISTORY(B38,$H$1,$H$1,0,0,2,3,4,1)</f>
        <v>141.4</v>
      </c>
      <c r="D38" s="14" vm="169">
        <f ca="1"/>
        <v>144.25</v>
      </c>
      <c r="E38" s="14" vm="170">
        <f ca="1"/>
        <v>140.19999999999999</v>
      </c>
      <c r="F38" s="14" vm="171">
        <f ca="1"/>
        <v>140.85</v>
      </c>
      <c r="I38" s="17">
        <f t="shared" ca="1" si="0"/>
        <v>149.86666666666667</v>
      </c>
      <c r="J38" s="17">
        <f t="shared" ca="1" si="1"/>
        <v>147.38333333333333</v>
      </c>
      <c r="K38" s="17">
        <f t="shared" ca="1" si="2"/>
        <v>145.81666666666666</v>
      </c>
      <c r="L38" s="17">
        <f t="shared" ca="1" si="3"/>
        <v>143.33333333333331</v>
      </c>
      <c r="M38" s="17">
        <f t="shared" ca="1" si="4"/>
        <v>141.30833333333331</v>
      </c>
      <c r="N38" s="17">
        <f t="shared" ca="1" si="5"/>
        <v>141.76666666666665</v>
      </c>
      <c r="O38" s="17">
        <f t="shared" ca="1" si="6"/>
        <v>142.22499999999999</v>
      </c>
      <c r="P38" s="17">
        <f t="shared" ca="1" si="7"/>
        <v>139.2833333333333</v>
      </c>
      <c r="Q38" s="17">
        <f t="shared" ca="1" si="8"/>
        <v>137.71666666666664</v>
      </c>
      <c r="R38" s="17">
        <f t="shared" ca="1" si="9"/>
        <v>135.23333333333329</v>
      </c>
      <c r="S38" s="17">
        <f t="shared" ca="1" si="10"/>
        <v>133.66666666666663</v>
      </c>
      <c r="U38" s="14">
        <f>_xlfn.XLOOKUP(Calculations!A38,NIFTY50[Column1.symbol],NIFTY50[Column1.lastPrice],"",0)</f>
        <v>139.69999999999999</v>
      </c>
      <c r="W38" s="14" cm="1">
        <f t="array" aca="1" ref="W38" ca="1">IFERROR(_xlfn.IFS(AND(U38&lt;I38/500+I38,U38&gt;I38),1,AND(U38&lt;I38,U38&gt;I38-I38/500),2,AND(U38&lt;J38+J38/500,U38&gt;J38),3,AND(U38&lt;J38,U38&gt;J38-J38/500),4,AND(U38&lt;K38/500+K38,U38&gt;K38),5,AND(U38&lt;K38,U38&gt;K38-K38/500),6,AND(U38&lt;L38/500+L38,U38&gt;L38),7,AND(U38&lt;L38,U38&gt;L38-L38/500),8,AND(U38&gt;P38,U38&lt;P38/500+P38),9,AND(U38&lt;P38,U38&gt;P38-P38/500),10,AND(U38&gt;Q38,U38&lt;Q38/500+Q38),11,AND(U38&lt;Q38,U38&gt;Q38-Q38/500),12,AND(U38&gt;R38,U38&lt;R38/500+R38),13,AND(U38&lt;R38,U38&gt;R38-R38/500),14,AND(U38&gt;S38,U38&lt;S38/500+S38),15,AND(U38&lt;S38,U38&gt;S38-S38/500),16),0)</f>
        <v>0</v>
      </c>
    </row>
    <row r="39" spans="1:23" x14ac:dyDescent="0.3">
      <c r="A39" s="2" t="s">
        <v>69</v>
      </c>
      <c r="B39" s="2" t="e" vm="172">
        <v>#VALUE!</v>
      </c>
      <c r="C39" s="14" cm="1" vm="173">
        <f t="array" aca="1" ref="C39:F39" ca="1">_xlfn.STOCKHISTORY(B39,$H$1,$H$1,0,0,2,3,4,1)</f>
        <v>127</v>
      </c>
      <c r="D39" s="14" vm="174">
        <f ca="1"/>
        <v>128.6</v>
      </c>
      <c r="E39" s="14" vm="175">
        <f ca="1"/>
        <v>126</v>
      </c>
      <c r="F39" s="14" vm="176">
        <f ca="1"/>
        <v>127.4</v>
      </c>
      <c r="I39" s="17">
        <f t="shared" ca="1" si="0"/>
        <v>132.53333333333333</v>
      </c>
      <c r="J39" s="17">
        <f t="shared" ca="1" si="1"/>
        <v>131.26666666666665</v>
      </c>
      <c r="K39" s="17">
        <f t="shared" ca="1" si="2"/>
        <v>129.93333333333334</v>
      </c>
      <c r="L39" s="17">
        <f t="shared" ca="1" si="3"/>
        <v>128.66666666666666</v>
      </c>
      <c r="M39" s="17">
        <f t="shared" ca="1" si="4"/>
        <v>127.36666666666666</v>
      </c>
      <c r="N39" s="17">
        <f t="shared" ca="1" si="5"/>
        <v>127.33333333333333</v>
      </c>
      <c r="O39" s="17">
        <f t="shared" ca="1" si="6"/>
        <v>127.3</v>
      </c>
      <c r="P39" s="17">
        <f t="shared" ca="1" si="7"/>
        <v>126.06666666666666</v>
      </c>
      <c r="Q39" s="17">
        <f t="shared" ca="1" si="8"/>
        <v>124.73333333333333</v>
      </c>
      <c r="R39" s="17">
        <f t="shared" ca="1" si="9"/>
        <v>123.46666666666667</v>
      </c>
      <c r="S39" s="17">
        <f t="shared" ca="1" si="10"/>
        <v>122.13333333333334</v>
      </c>
      <c r="U39" s="14">
        <f>_xlfn.XLOOKUP(Calculations!A39,NIFTY50[Column1.symbol],NIFTY50[Column1.lastPrice],"",0)</f>
        <v>121.25</v>
      </c>
      <c r="W39" s="14" cm="1">
        <f t="array" aca="1" ref="W39" ca="1">IFERROR(_xlfn.IFS(AND(U39&lt;I39/500+I39,U39&gt;I39),1,AND(U39&lt;I39,U39&gt;I39-I39/500),2,AND(U39&lt;J39+J39/500,U39&gt;J39),3,AND(U39&lt;J39,U39&gt;J39-J39/500),4,AND(U39&lt;K39/500+K39,U39&gt;K39),5,AND(U39&lt;K39,U39&gt;K39-K39/500),6,AND(U39&lt;L39/500+L39,U39&gt;L39),7,AND(U39&lt;L39,U39&gt;L39-L39/500),8,AND(U39&gt;P39,U39&lt;P39/500+P39),9,AND(U39&lt;P39,U39&gt;P39-P39/500),10,AND(U39&gt;Q39,U39&lt;Q39/500+Q39),11,AND(U39&lt;Q39,U39&gt;Q39-Q39/500),12,AND(U39&gt;R39,U39&lt;R39/500+R39),13,AND(U39&lt;R39,U39&gt;R39-R39/500),14,AND(U39&gt;S39,U39&lt;S39/500+S39),15,AND(U39&lt;S39,U39&gt;S39-S39/500),16),0)</f>
        <v>0</v>
      </c>
    </row>
    <row r="40" spans="1:23" x14ac:dyDescent="0.3">
      <c r="A40" s="1" t="s">
        <v>198</v>
      </c>
      <c r="B40" s="1" t="e" vm="177">
        <v>#VALUE!</v>
      </c>
      <c r="C40" s="14" cm="1" vm="178">
        <f t="array" aca="1" ref="C40:F40" ca="1">_xlfn.STOCKHISTORY(B40,$H$1,$H$1,0,0,2,3,4,1)</f>
        <v>211</v>
      </c>
      <c r="D40" s="14" vm="179">
        <f ca="1"/>
        <v>215.95</v>
      </c>
      <c r="E40" s="14" vm="180">
        <f ca="1"/>
        <v>210.95</v>
      </c>
      <c r="F40" s="14" vm="181">
        <f ca="1"/>
        <v>214.15</v>
      </c>
      <c r="I40" s="17">
        <f t="shared" ca="1" si="0"/>
        <v>223.68333333333334</v>
      </c>
      <c r="J40" s="17">
        <f t="shared" ca="1" si="1"/>
        <v>221.41666666666663</v>
      </c>
      <c r="K40" s="17">
        <f t="shared" ca="1" si="2"/>
        <v>218.68333333333334</v>
      </c>
      <c r="L40" s="17">
        <f t="shared" ca="1" si="3"/>
        <v>216.41666666666663</v>
      </c>
      <c r="M40" s="17">
        <f t="shared" ca="1" si="4"/>
        <v>213.91666666666663</v>
      </c>
      <c r="N40" s="17">
        <f t="shared" ca="1" si="5"/>
        <v>213.68333333333331</v>
      </c>
      <c r="O40" s="17">
        <f t="shared" ca="1" si="6"/>
        <v>213.45</v>
      </c>
      <c r="P40" s="17">
        <f t="shared" ca="1" si="7"/>
        <v>211.41666666666663</v>
      </c>
      <c r="Q40" s="17">
        <f t="shared" ca="1" si="8"/>
        <v>208.68333333333331</v>
      </c>
      <c r="R40" s="17">
        <f t="shared" ca="1" si="9"/>
        <v>206.41666666666663</v>
      </c>
      <c r="S40" s="17">
        <f t="shared" ca="1" si="10"/>
        <v>203.68333333333331</v>
      </c>
      <c r="U40" s="14">
        <f>_xlfn.XLOOKUP(Calculations!A40,NIFTY50[Column1.symbol],NIFTY50[Column1.lastPrice],"",0)</f>
        <v>211.5</v>
      </c>
      <c r="W40" s="14" cm="1">
        <f t="array" aca="1" ref="W40" ca="1">IFERROR(_xlfn.IFS(AND(U40&lt;I40/500+I40,U40&gt;I40),1,AND(U40&lt;I40,U40&gt;I40-I40/500),2,AND(U40&lt;J40+J40/500,U40&gt;J40),3,AND(U40&lt;J40,U40&gt;J40-J40/500),4,AND(U40&lt;K40/500+K40,U40&gt;K40),5,AND(U40&lt;K40,U40&gt;K40-K40/500),6,AND(U40&lt;L40/500+L40,U40&gt;L40),7,AND(U40&lt;L40,U40&gt;L40-L40/500),8,AND(U40&gt;P40,U40&lt;P40/500+P40),9,AND(U40&lt;P40,U40&gt;P40-P40/500),10,AND(U40&gt;Q40,U40&lt;Q40/500+Q40),11,AND(U40&lt;Q40,U40&gt;Q40-Q40/500),12,AND(U40&gt;R40,U40&lt;R40/500+R40),13,AND(U40&lt;R40,U40&gt;R40-R40/500),14,AND(U40&gt;S40,U40&lt;S40/500+S40),15,AND(U40&lt;S40,U40&gt;S40-S40/500),16),0)</f>
        <v>9</v>
      </c>
    </row>
    <row r="41" spans="1:23" x14ac:dyDescent="0.3">
      <c r="A41" s="2" t="s">
        <v>157</v>
      </c>
      <c r="B41" s="2" t="e" vm="182">
        <v>#VALUE!</v>
      </c>
      <c r="C41" s="14" cm="1" vm="183">
        <f t="array" aca="1" ref="C41:F41" ca="1">_xlfn.STOCKHISTORY(B41,$H$1,$H$1,0,0,2,3,4,1)</f>
        <v>2423</v>
      </c>
      <c r="D41" s="14" vm="184">
        <f ca="1"/>
        <v>2464.9</v>
      </c>
      <c r="E41" s="14" vm="185">
        <f ca="1"/>
        <v>2417.1</v>
      </c>
      <c r="F41" s="14" vm="186">
        <f ca="1"/>
        <v>2433.25</v>
      </c>
      <c r="I41" s="17">
        <f t="shared" ca="1" si="0"/>
        <v>2534.0166666666669</v>
      </c>
      <c r="J41" s="17">
        <f t="shared" ca="1" si="1"/>
        <v>2507.5333333333333</v>
      </c>
      <c r="K41" s="17">
        <f t="shared" ca="1" si="2"/>
        <v>2486.2166666666667</v>
      </c>
      <c r="L41" s="17">
        <f t="shared" ca="1" si="3"/>
        <v>2459.7333333333331</v>
      </c>
      <c r="M41" s="17">
        <f t="shared" ca="1" si="4"/>
        <v>2435.833333333333</v>
      </c>
      <c r="N41" s="17">
        <f t="shared" ca="1" si="5"/>
        <v>2438.4166666666665</v>
      </c>
      <c r="O41" s="17">
        <f t="shared" ca="1" si="6"/>
        <v>2441</v>
      </c>
      <c r="P41" s="17">
        <f t="shared" ca="1" si="7"/>
        <v>2411.9333333333329</v>
      </c>
      <c r="Q41" s="17">
        <f t="shared" ca="1" si="8"/>
        <v>2390.6166666666663</v>
      </c>
      <c r="R41" s="17">
        <f t="shared" ca="1" si="9"/>
        <v>2364.1333333333328</v>
      </c>
      <c r="S41" s="17">
        <f t="shared" ca="1" si="10"/>
        <v>2342.8166666666662</v>
      </c>
      <c r="U41" s="14">
        <f>_xlfn.XLOOKUP(Calculations!A41,NIFTY50[Column1.symbol],NIFTY50[Column1.lastPrice],"",0)</f>
        <v>2415</v>
      </c>
      <c r="W41" s="14" cm="1">
        <f t="array" aca="1" ref="W41" ca="1">IFERROR(_xlfn.IFS(AND(U41&lt;I41/500+I41,U41&gt;I41),1,AND(U41&lt;I41,U41&gt;I41-I41/500),2,AND(U41&lt;J41+J41/500,U41&gt;J41),3,AND(U41&lt;J41,U41&gt;J41-J41/500),4,AND(U41&lt;K41/500+K41,U41&gt;K41),5,AND(U41&lt;K41,U41&gt;K41-K41/500),6,AND(U41&lt;L41/500+L41,U41&gt;L41),7,AND(U41&lt;L41,U41&gt;L41-L41/500),8,AND(U41&gt;P41,U41&lt;P41/500+P41),9,AND(U41&lt;P41,U41&gt;P41-P41/500),10,AND(U41&gt;Q41,U41&lt;Q41/500+Q41),11,AND(U41&lt;Q41,U41&gt;Q41-Q41/500),12,AND(U41&gt;R41,U41&lt;R41/500+R41),13,AND(U41&lt;R41,U41&gt;R41-R41/500),14,AND(U41&gt;S41,U41&lt;S41/500+S41),15,AND(U41&lt;S41,U41&gt;S41-S41/500),16),0)</f>
        <v>9</v>
      </c>
    </row>
    <row r="42" spans="1:23" x14ac:dyDescent="0.3">
      <c r="A42" s="1" t="s">
        <v>81</v>
      </c>
      <c r="B42" s="1" t="e" vm="187">
        <v>#VALUE!</v>
      </c>
      <c r="C42" s="14" cm="1" vm="188">
        <f t="array" aca="1" ref="C42:F42" ca="1">_xlfn.STOCKHISTORY(B42,$H$1,$H$1,0,0,2,3,4,1)</f>
        <v>1118</v>
      </c>
      <c r="D42" s="14" vm="189">
        <f ca="1"/>
        <v>1131.3499999999999</v>
      </c>
      <c r="E42" s="14" vm="190">
        <f ca="1"/>
        <v>1106.95</v>
      </c>
      <c r="F42" s="14" vm="191">
        <f ca="1"/>
        <v>1111</v>
      </c>
      <c r="I42" s="17">
        <f t="shared" ca="1" si="0"/>
        <v>1165.2333333333329</v>
      </c>
      <c r="J42" s="17">
        <f t="shared" ca="1" si="1"/>
        <v>1150.3166666666664</v>
      </c>
      <c r="K42" s="17">
        <f t="shared" ca="1" si="2"/>
        <v>1140.8333333333333</v>
      </c>
      <c r="L42" s="17">
        <f t="shared" ca="1" si="3"/>
        <v>1125.9166666666667</v>
      </c>
      <c r="M42" s="17">
        <f t="shared" ca="1" si="4"/>
        <v>1113.7166666666667</v>
      </c>
      <c r="N42" s="17">
        <f t="shared" ca="1" si="5"/>
        <v>1116.4333333333334</v>
      </c>
      <c r="O42" s="17">
        <f t="shared" ca="1" si="6"/>
        <v>1119.1500000000001</v>
      </c>
      <c r="P42" s="17">
        <f t="shared" ca="1" si="7"/>
        <v>1101.5166666666669</v>
      </c>
      <c r="Q42" s="17">
        <f t="shared" ca="1" si="8"/>
        <v>1092.0333333333335</v>
      </c>
      <c r="R42" s="17">
        <f t="shared" ca="1" si="9"/>
        <v>1077.116666666667</v>
      </c>
      <c r="S42" s="17">
        <f t="shared" ca="1" si="10"/>
        <v>1067.6333333333337</v>
      </c>
      <c r="U42" s="14">
        <f>_xlfn.XLOOKUP(Calculations!A42,NIFTY50[Column1.symbol],NIFTY50[Column1.lastPrice],"",0)</f>
        <v>1116.1500000000001</v>
      </c>
      <c r="W42" s="14" cm="1">
        <f t="array" aca="1" ref="W42" ca="1">IFERROR(_xlfn.IFS(AND(U42&lt;I42/500+I42,U42&gt;I42),1,AND(U42&lt;I42,U42&gt;I42-I42/500),2,AND(U42&lt;J42+J42/500,U42&gt;J42),3,AND(U42&lt;J42,U42&gt;J42-J42/500),4,AND(U42&lt;K42/500+K42,U42&gt;K42),5,AND(U42&lt;K42,U42&gt;K42-K42/500),6,AND(U42&lt;L42/500+L42,U42&gt;L42),7,AND(U42&lt;L42,U42&gt;L42-L42/500),8,AND(U42&gt;P42,U42&lt;P42/500+P42),9,AND(U42&lt;P42,U42&gt;P42-P42/500),10,AND(U42&gt;Q42,U42&lt;Q42/500+Q42),11,AND(U42&lt;Q42,U42&gt;Q42-Q42/500),12,AND(U42&gt;R42,U42&lt;R42/500+R42),13,AND(U42&lt;R42,U42&gt;R42-R42/500),14,AND(U42&gt;S42,U42&lt;S42/500+S42),15,AND(U42&lt;S42,U42&gt;S42-S42/500),16),0)</f>
        <v>0</v>
      </c>
    </row>
    <row r="43" spans="1:23" x14ac:dyDescent="0.3">
      <c r="A43" s="2" t="s">
        <v>101</v>
      </c>
      <c r="B43" s="2" t="e" vm="192">
        <v>#VALUE!</v>
      </c>
      <c r="C43" s="14" cm="1" vm="193">
        <f t="array" aca="1" ref="C43:F43" ca="1">_xlfn.STOCKHISTORY(B43,$H$1,$H$1,0,0,2,3,4,1)</f>
        <v>475.15</v>
      </c>
      <c r="D43" s="14" vm="194">
        <f ca="1"/>
        <v>480</v>
      </c>
      <c r="E43" s="14" vm="195">
        <f ca="1"/>
        <v>471</v>
      </c>
      <c r="F43" s="14" vm="196">
        <f ca="1"/>
        <v>472.15</v>
      </c>
      <c r="I43" s="17">
        <f t="shared" ca="1" si="0"/>
        <v>492.38333333333344</v>
      </c>
      <c r="J43" s="17">
        <f t="shared" ca="1" si="1"/>
        <v>486.76666666666677</v>
      </c>
      <c r="K43" s="17">
        <f t="shared" ca="1" si="2"/>
        <v>483.38333333333344</v>
      </c>
      <c r="L43" s="17">
        <f t="shared" ca="1" si="3"/>
        <v>477.76666666666677</v>
      </c>
      <c r="M43" s="17">
        <f t="shared" ca="1" si="4"/>
        <v>473.26666666666677</v>
      </c>
      <c r="N43" s="17">
        <f t="shared" ca="1" si="5"/>
        <v>474.38333333333338</v>
      </c>
      <c r="O43" s="17">
        <f t="shared" ca="1" si="6"/>
        <v>475.5</v>
      </c>
      <c r="P43" s="17">
        <f t="shared" ca="1" si="7"/>
        <v>468.76666666666677</v>
      </c>
      <c r="Q43" s="17">
        <f t="shared" ca="1" si="8"/>
        <v>465.38333333333338</v>
      </c>
      <c r="R43" s="17">
        <f t="shared" ca="1" si="9"/>
        <v>459.76666666666677</v>
      </c>
      <c r="S43" s="17">
        <f t="shared" ca="1" si="10"/>
        <v>456.38333333333338</v>
      </c>
      <c r="U43" s="14">
        <f>_xlfn.XLOOKUP(Calculations!A43,NIFTY50[Column1.symbol],NIFTY50[Column1.lastPrice],"",0)</f>
        <v>480.55</v>
      </c>
      <c r="W43" s="14" cm="1">
        <f t="array" aca="1" ref="W43" ca="1">IFERROR(_xlfn.IFS(AND(U43&lt;I43/500+I43,U43&gt;I43),1,AND(U43&lt;I43,U43&gt;I43-I43/500),2,AND(U43&lt;J43+J43/500,U43&gt;J43),3,AND(U43&lt;J43,U43&gt;J43-J43/500),4,AND(U43&lt;K43/500+K43,U43&gt;K43),5,AND(U43&lt;K43,U43&gt;K43-K43/500),6,AND(U43&lt;L43/500+L43,U43&gt;L43),7,AND(U43&lt;L43,U43&gt;L43-L43/500),8,AND(U43&gt;P43,U43&lt;P43/500+P43),9,AND(U43&lt;P43,U43&gt;P43-P43/500),10,AND(U43&gt;Q43,U43&lt;Q43/500+Q43),11,AND(U43&lt;Q43,U43&gt;Q43-Q43/500),12,AND(U43&gt;R43,U43&lt;R43/500+R43),13,AND(U43&lt;R43,U43&gt;R43-R43/500),14,AND(U43&gt;S43,U43&lt;S43/500+S43),15,AND(U43&lt;S43,U43&gt;S43-S43/500),16),0)</f>
        <v>0</v>
      </c>
    </row>
    <row r="44" spans="1:23" x14ac:dyDescent="0.3">
      <c r="A44" s="1" t="s">
        <v>178</v>
      </c>
      <c r="B44" s="1" t="e" vm="197">
        <v>#VALUE!</v>
      </c>
      <c r="C44" s="14" cm="1" vm="198">
        <f t="array" aca="1" ref="C44:F44" ca="1">_xlfn.STOCKHISTORY(B44,$H$1,$H$1,0,0,2,3,4,1)</f>
        <v>19388.900000000001</v>
      </c>
      <c r="D44" s="14" vm="199">
        <f ca="1"/>
        <v>19693</v>
      </c>
      <c r="E44" s="14" vm="200">
        <f ca="1"/>
        <v>19303.8</v>
      </c>
      <c r="F44" s="14" vm="201">
        <f ca="1"/>
        <v>19565.75</v>
      </c>
      <c r="I44" s="17">
        <f t="shared" ca="1" si="0"/>
        <v>20299.250000000011</v>
      </c>
      <c r="J44" s="17">
        <f t="shared" ca="1" si="1"/>
        <v>20127.100000000009</v>
      </c>
      <c r="K44" s="17">
        <f t="shared" ca="1" si="2"/>
        <v>19910.050000000007</v>
      </c>
      <c r="L44" s="17">
        <f t="shared" ca="1" si="3"/>
        <v>19737.900000000005</v>
      </c>
      <c r="M44" s="17">
        <f t="shared" ca="1" si="4"/>
        <v>19543.300000000003</v>
      </c>
      <c r="N44" s="17">
        <f t="shared" ca="1" si="5"/>
        <v>19520.850000000002</v>
      </c>
      <c r="O44" s="17">
        <f t="shared" ca="1" si="6"/>
        <v>19498.400000000001</v>
      </c>
      <c r="P44" s="17">
        <f t="shared" ca="1" si="7"/>
        <v>19348.700000000004</v>
      </c>
      <c r="Q44" s="17">
        <f t="shared" ca="1" si="8"/>
        <v>19131.650000000001</v>
      </c>
      <c r="R44" s="17">
        <f t="shared" ca="1" si="9"/>
        <v>18959.500000000004</v>
      </c>
      <c r="S44" s="17">
        <f t="shared" ca="1" si="10"/>
        <v>18742.45</v>
      </c>
      <c r="U44" s="14">
        <f>_xlfn.XLOOKUP(Calculations!A44,NIFTY50[Column1.symbol],NIFTY50[Column1.lastPrice],"",0)</f>
        <v>20060</v>
      </c>
      <c r="W44" s="14" cm="1">
        <f t="array" aca="1" ref="W44" ca="1">IFERROR(_xlfn.IFS(AND(U44&lt;I44/500+I44,U44&gt;I44),1,AND(U44&lt;I44,U44&gt;I44-I44/500),2,AND(U44&lt;J44+J44/500,U44&gt;J44),3,AND(U44&lt;J44,U44&gt;J44-J44/500),4,AND(U44&lt;K44/500+K44,U44&gt;K44),5,AND(U44&lt;K44,U44&gt;K44-K44/500),6,AND(U44&lt;L44/500+L44,U44&gt;L44),7,AND(U44&lt;L44,U44&gt;L44-L44/500),8,AND(U44&gt;P44,U44&lt;P44/500+P44),9,AND(U44&lt;P44,U44&gt;P44-P44/500),10,AND(U44&gt;Q44,U44&lt;Q44/500+Q44),11,AND(U44&lt;Q44,U44&gt;Q44-Q44/500),12,AND(U44&gt;R44,U44&lt;R44/500+R44),13,AND(U44&lt;R44,U44&gt;R44-R44/500),14,AND(U44&gt;S44,U44&lt;S44/500+S44),15,AND(U44&lt;S44,U44&gt;S44-S44/500),16),0)</f>
        <v>0</v>
      </c>
    </row>
    <row r="45" spans="1:23" x14ac:dyDescent="0.3">
      <c r="A45" s="2" t="s">
        <v>137</v>
      </c>
      <c r="B45" s="2" t="e" vm="202">
        <v>#VALUE!</v>
      </c>
      <c r="C45" s="14" cm="1" vm="203">
        <f t="array" aca="1" ref="C45:F45" ca="1">_xlfn.STOCKHISTORY(B45,$H$1,$H$1,0,0,2,3,4,1)</f>
        <v>829.4</v>
      </c>
      <c r="D45" s="14" vm="204">
        <f ca="1"/>
        <v>846.8</v>
      </c>
      <c r="E45" s="14" vm="205">
        <f ca="1"/>
        <v>826.65</v>
      </c>
      <c r="F45" s="14" vm="206">
        <f ca="1"/>
        <v>835.8</v>
      </c>
      <c r="I45" s="17">
        <f t="shared" ca="1" si="0"/>
        <v>876.71666666666658</v>
      </c>
      <c r="J45" s="17">
        <f t="shared" ca="1" si="1"/>
        <v>866.33333333333314</v>
      </c>
      <c r="K45" s="17">
        <f t="shared" ca="1" si="2"/>
        <v>856.56666666666672</v>
      </c>
      <c r="L45" s="17">
        <f t="shared" ca="1" si="3"/>
        <v>846.18333333333328</v>
      </c>
      <c r="M45" s="17">
        <f t="shared" ca="1" si="4"/>
        <v>836.10833333333335</v>
      </c>
      <c r="N45" s="17">
        <f t="shared" ca="1" si="5"/>
        <v>836.41666666666663</v>
      </c>
      <c r="O45" s="17">
        <f t="shared" ca="1" si="6"/>
        <v>836.72499999999991</v>
      </c>
      <c r="P45" s="17">
        <f t="shared" ca="1" si="7"/>
        <v>826.0333333333333</v>
      </c>
      <c r="Q45" s="17">
        <f t="shared" ca="1" si="8"/>
        <v>816.26666666666665</v>
      </c>
      <c r="R45" s="17">
        <f t="shared" ca="1" si="9"/>
        <v>805.88333333333333</v>
      </c>
      <c r="S45" s="17">
        <f t="shared" ca="1" si="10"/>
        <v>796.11666666666667</v>
      </c>
      <c r="U45" s="14">
        <f>_xlfn.XLOOKUP(Calculations!A45,NIFTY50[Column1.symbol],NIFTY50[Column1.lastPrice],"",0)</f>
        <v>838.4</v>
      </c>
      <c r="W45" s="14" cm="1">
        <f t="array" aca="1" ref="W45" ca="1">IFERROR(_xlfn.IFS(AND(U45&lt;I45/500+I45,U45&gt;I45),1,AND(U45&lt;I45,U45&gt;I45-I45/500),2,AND(U45&lt;J45+J45/500,U45&gt;J45),3,AND(U45&lt;J45,U45&gt;J45-J45/500),4,AND(U45&lt;K45/500+K45,U45&gt;K45),5,AND(U45&lt;K45,U45&gt;K45-K45/500),6,AND(U45&lt;L45/500+L45,U45&gt;L45),7,AND(U45&lt;L45,U45&gt;L45-L45/500),8,AND(U45&gt;P45,U45&lt;P45/500+P45),9,AND(U45&lt;P45,U45&gt;P45-P45/500),10,AND(U45&gt;Q45,U45&lt;Q45/500+Q45),11,AND(U45&lt;Q45,U45&gt;Q45-Q45/500),12,AND(U45&gt;R45,U45&lt;R45/500+R45),13,AND(U45&lt;R45,U45&gt;R45-R45/500),14,AND(U45&gt;S45,U45&lt;S45/500+S45),15,AND(U45&lt;S45,U45&gt;S45-S45/500),16),0)</f>
        <v>0</v>
      </c>
    </row>
    <row r="46" spans="1:23" x14ac:dyDescent="0.3">
      <c r="A46" s="1" t="s">
        <v>182</v>
      </c>
      <c r="B46" s="1" t="e" vm="207">
        <v>#VALUE!</v>
      </c>
      <c r="C46" s="14" cm="1" vm="208">
        <f t="array" aca="1" ref="C46:F46" ca="1">_xlfn.STOCKHISTORY(B46,$H$1,$H$1,0,0,2,3,4,1)</f>
        <v>732</v>
      </c>
      <c r="D46" s="14" vm="209">
        <f ca="1"/>
        <v>739.25</v>
      </c>
      <c r="E46" s="14" vm="210">
        <f ca="1"/>
        <v>726.1</v>
      </c>
      <c r="F46" s="14" vm="211">
        <f ca="1"/>
        <v>729.05</v>
      </c>
      <c r="I46" s="17">
        <f t="shared" ca="1" si="0"/>
        <v>757.76666666666654</v>
      </c>
      <c r="J46" s="17">
        <f t="shared" ca="1" si="1"/>
        <v>749.98333333333301</v>
      </c>
      <c r="K46" s="17">
        <f t="shared" ca="1" si="2"/>
        <v>744.61666666666667</v>
      </c>
      <c r="L46" s="17">
        <f t="shared" ca="1" si="3"/>
        <v>736.83333333333314</v>
      </c>
      <c r="M46" s="17">
        <f t="shared" ca="1" si="4"/>
        <v>730.25833333333321</v>
      </c>
      <c r="N46" s="17">
        <f t="shared" ca="1" si="5"/>
        <v>731.46666666666658</v>
      </c>
      <c r="O46" s="17">
        <f t="shared" ca="1" si="6"/>
        <v>732.67499999999995</v>
      </c>
      <c r="P46" s="17">
        <f t="shared" ca="1" si="7"/>
        <v>723.68333333333317</v>
      </c>
      <c r="Q46" s="17">
        <f t="shared" ca="1" si="8"/>
        <v>718.31666666666661</v>
      </c>
      <c r="R46" s="17">
        <f t="shared" ca="1" si="9"/>
        <v>710.53333333333319</v>
      </c>
      <c r="S46" s="17">
        <f t="shared" ca="1" si="10"/>
        <v>705.16666666666663</v>
      </c>
      <c r="U46" s="14">
        <f>_xlfn.XLOOKUP(Calculations!A46,NIFTY50[Column1.symbol],NIFTY50[Column1.lastPrice],"",0)</f>
        <v>748.1</v>
      </c>
      <c r="W46" s="14" cm="1">
        <f t="array" aca="1" ref="W46" ca="1">IFERROR(_xlfn.IFS(AND(U46&lt;I46/500+I46,U46&gt;I46),1,AND(U46&lt;I46,U46&gt;I46-I46/500),2,AND(U46&lt;J46+J46/500,U46&gt;J46),3,AND(U46&lt;J46,U46&gt;J46-J46/500),4,AND(U46&lt;K46/500+K46,U46&gt;K46),5,AND(U46&lt;K46,U46&gt;K46-K46/500),6,AND(U46&lt;L46/500+L46,U46&gt;L46),7,AND(U46&lt;L46,U46&gt;L46-L46/500),8,AND(U46&gt;P46,U46&lt;P46/500+P46),9,AND(U46&lt;P46,U46&gt;P46-P46/500),10,AND(U46&gt;Q46,U46&lt;Q46/500+Q46),11,AND(U46&lt;Q46,U46&gt;Q46-Q46/500),12,AND(U46&gt;R46,U46&lt;R46/500+R46),13,AND(U46&lt;R46,U46&gt;R46-R46/500),14,AND(U46&gt;S46,U46&lt;S46/500+S46),15,AND(U46&lt;S46,U46&gt;S46-S46/500),16),0)</f>
        <v>0</v>
      </c>
    </row>
    <row r="47" spans="1:23" x14ac:dyDescent="0.3">
      <c r="A47" s="2" t="s">
        <v>133</v>
      </c>
      <c r="B47" s="2" t="e" vm="212">
        <v>#VALUE!</v>
      </c>
      <c r="C47" s="14" cm="1" vm="213">
        <f t="array" aca="1" ref="C47:F47" ca="1">_xlfn.STOCKHISTORY(B47,$H$1,$H$1,0,0,2,3,4,1)</f>
        <v>415</v>
      </c>
      <c r="D47" s="14" vm="214">
        <f ca="1"/>
        <v>418.8</v>
      </c>
      <c r="E47" s="14" vm="215">
        <f ca="1"/>
        <v>410.2</v>
      </c>
      <c r="F47" s="14" vm="216">
        <f ca="1"/>
        <v>412</v>
      </c>
      <c r="I47" s="17">
        <f t="shared" ca="1" si="0"/>
        <v>430.86666666666673</v>
      </c>
      <c r="J47" s="17">
        <f t="shared" ca="1" si="1"/>
        <v>425.73333333333341</v>
      </c>
      <c r="K47" s="17">
        <f t="shared" ca="1" si="2"/>
        <v>422.26666666666671</v>
      </c>
      <c r="L47" s="17">
        <f t="shared" ca="1" si="3"/>
        <v>417.13333333333338</v>
      </c>
      <c r="M47" s="17">
        <f t="shared" ca="1" si="4"/>
        <v>412.83333333333337</v>
      </c>
      <c r="N47" s="17">
        <f t="shared" ca="1" si="5"/>
        <v>413.66666666666669</v>
      </c>
      <c r="O47" s="17">
        <f t="shared" ca="1" si="6"/>
        <v>414.5</v>
      </c>
      <c r="P47" s="17">
        <f t="shared" ca="1" si="7"/>
        <v>408.53333333333336</v>
      </c>
      <c r="Q47" s="17">
        <f t="shared" ca="1" si="8"/>
        <v>405.06666666666666</v>
      </c>
      <c r="R47" s="17">
        <f t="shared" ca="1" si="9"/>
        <v>399.93333333333334</v>
      </c>
      <c r="S47" s="17">
        <f t="shared" ca="1" si="10"/>
        <v>396.46666666666664</v>
      </c>
      <c r="U47" s="14">
        <f>_xlfn.XLOOKUP(Calculations!A47,NIFTY50[Column1.symbol],NIFTY50[Column1.lastPrice],"",0)</f>
        <v>417.1</v>
      </c>
      <c r="W47" s="14" cm="1">
        <f t="array" aca="1" ref="W47" ca="1">IFERROR(_xlfn.IFS(AND(U47&lt;I47/500+I47,U47&gt;I47),1,AND(U47&lt;I47,U47&gt;I47-I47/500),2,AND(U47&lt;J47+J47/500,U47&gt;J47),3,AND(U47&lt;J47,U47&gt;J47-J47/500),4,AND(U47&lt;K47/500+K47,U47&gt;K47),5,AND(U47&lt;K47,U47&gt;K47-K47/500),6,AND(U47&lt;L47/500+L47,U47&gt;L47),7,AND(U47&lt;L47,U47&gt;L47-L47/500),8,AND(U47&gt;P47,U47&lt;P47/500+P47),9,AND(U47&lt;P47,U47&gt;P47-P47/500),10,AND(U47&gt;Q47,U47&lt;Q47/500+Q47),11,AND(U47&lt;Q47,U47&gt;Q47-Q47/500),12,AND(U47&gt;R47,U47&lt;R47/500+R47),13,AND(U47&lt;R47,U47&gt;R47-R47/500),14,AND(U47&gt;S47,U47&lt;S47/500+S47),15,AND(U47&lt;S47,U47&gt;S47-S47/500),16),0)</f>
        <v>8</v>
      </c>
    </row>
    <row r="48" spans="1:23" x14ac:dyDescent="0.3">
      <c r="A48" s="1" t="s">
        <v>45</v>
      </c>
      <c r="B48" s="1" t="e" vm="217">
        <v>#VALUE!</v>
      </c>
      <c r="C48" s="14" cm="1" vm="218">
        <f t="array" aca="1" ref="C48:F48" ca="1">_xlfn.STOCKHISTORY(B48,$H$1,$H$1,0,0,2,3,4,1)</f>
        <v>862</v>
      </c>
      <c r="D48" s="14" vm="219">
        <f ca="1"/>
        <v>879.2</v>
      </c>
      <c r="E48" s="14" vm="220">
        <f ca="1"/>
        <v>857.8</v>
      </c>
      <c r="F48" s="14" vm="221">
        <f ca="1"/>
        <v>860.15</v>
      </c>
      <c r="I48" s="17">
        <f t="shared" ca="1" si="0"/>
        <v>908.51666666666688</v>
      </c>
      <c r="J48" s="17">
        <f t="shared" ca="1" si="1"/>
        <v>895.03333333333353</v>
      </c>
      <c r="K48" s="17">
        <f t="shared" ca="1" si="2"/>
        <v>887.11666666666679</v>
      </c>
      <c r="L48" s="17">
        <f t="shared" ca="1" si="3"/>
        <v>873.63333333333344</v>
      </c>
      <c r="M48" s="17">
        <f t="shared" ca="1" si="4"/>
        <v>862.93333333333339</v>
      </c>
      <c r="N48" s="17">
        <f t="shared" ca="1" si="5"/>
        <v>865.7166666666667</v>
      </c>
      <c r="O48" s="17">
        <f t="shared" ca="1" si="6"/>
        <v>868.5</v>
      </c>
      <c r="P48" s="17">
        <f t="shared" ca="1" si="7"/>
        <v>852.23333333333335</v>
      </c>
      <c r="Q48" s="17">
        <f t="shared" ca="1" si="8"/>
        <v>844.31666666666661</v>
      </c>
      <c r="R48" s="17">
        <f t="shared" ca="1" si="9"/>
        <v>830.83333333333326</v>
      </c>
      <c r="S48" s="17">
        <f t="shared" ca="1" si="10"/>
        <v>822.91666666666652</v>
      </c>
      <c r="U48" s="14">
        <f>_xlfn.XLOOKUP(Calculations!A48,NIFTY50[Column1.symbol],NIFTY50[Column1.lastPrice],"",0)</f>
        <v>859</v>
      </c>
      <c r="W48" s="14" cm="1">
        <f t="array" aca="1" ref="W48" ca="1">IFERROR(_xlfn.IFS(AND(U48&lt;I48/500+I48,U48&gt;I48),1,AND(U48&lt;I48,U48&gt;I48-I48/500),2,AND(U48&lt;J48+J48/500,U48&gt;J48),3,AND(U48&lt;J48,U48&gt;J48-J48/500),4,AND(U48&lt;K48/500+K48,U48&gt;K48),5,AND(U48&lt;K48,U48&gt;K48-K48/500),6,AND(U48&lt;L48/500+L48,U48&gt;L48),7,AND(U48&lt;L48,U48&gt;L48-L48/500),8,AND(U48&gt;P48,U48&lt;P48/500+P48),9,AND(U48&lt;P48,U48&gt;P48-P48/500),10,AND(U48&gt;Q48,U48&lt;Q48/500+Q48),11,AND(U48&lt;Q48,U48&gt;Q48-Q48/500),12,AND(U48&gt;R48,U48&lt;R48/500+R48),13,AND(U48&lt;R48,U48&gt;R48-R48/500),14,AND(U48&gt;S48,U48&lt;S48/500+S48),15,AND(U48&lt;S48,U48&gt;S48-S48/500),16),0)</f>
        <v>0</v>
      </c>
    </row>
    <row r="49" spans="1:23" x14ac:dyDescent="0.3">
      <c r="A49" s="2" t="s">
        <v>186</v>
      </c>
      <c r="B49" s="2" t="e" vm="222">
        <v>#VALUE!</v>
      </c>
      <c r="C49" s="14" cm="1" vm="223">
        <f t="array" aca="1" ref="C49:F49" ca="1">_xlfn.STOCKHISTORY(B49,$H$1,$H$1,0,0,2,3,4,1)</f>
        <v>3255</v>
      </c>
      <c r="D49" s="14" vm="224">
        <f ca="1"/>
        <v>3272</v>
      </c>
      <c r="E49" s="14" vm="225">
        <f ca="1"/>
        <v>3206.95</v>
      </c>
      <c r="F49" s="14" vm="226">
        <f ca="1"/>
        <v>3216.3</v>
      </c>
      <c r="I49" s="17">
        <f t="shared" ca="1" si="0"/>
        <v>3361.8500000000004</v>
      </c>
      <c r="J49" s="17">
        <f t="shared" ca="1" si="1"/>
        <v>3321.6000000000004</v>
      </c>
      <c r="K49" s="17">
        <f t="shared" ca="1" si="2"/>
        <v>3296.8</v>
      </c>
      <c r="L49" s="17">
        <f t="shared" ca="1" si="3"/>
        <v>3256.55</v>
      </c>
      <c r="M49" s="17">
        <f t="shared" ca="1" si="4"/>
        <v>3224.0250000000001</v>
      </c>
      <c r="N49" s="17">
        <f t="shared" ca="1" si="5"/>
        <v>3231.75</v>
      </c>
      <c r="O49" s="17">
        <f t="shared" ca="1" si="6"/>
        <v>3239.4749999999999</v>
      </c>
      <c r="P49" s="17">
        <f t="shared" ca="1" si="7"/>
        <v>3191.5</v>
      </c>
      <c r="Q49" s="17">
        <f t="shared" ca="1" si="8"/>
        <v>3166.7</v>
      </c>
      <c r="R49" s="17">
        <f t="shared" ca="1" si="9"/>
        <v>3126.45</v>
      </c>
      <c r="S49" s="17">
        <f t="shared" ca="1" si="10"/>
        <v>3101.6499999999996</v>
      </c>
      <c r="U49" s="14">
        <f>_xlfn.XLOOKUP(Calculations!A49,NIFTY50[Column1.symbol],NIFTY50[Column1.lastPrice],"",0)</f>
        <v>3265</v>
      </c>
      <c r="W49" s="14" cm="1">
        <f t="array" aca="1" ref="W49" ca="1">IFERROR(_xlfn.IFS(AND(U49&lt;I49/500+I49,U49&gt;I49),1,AND(U49&lt;I49,U49&gt;I49-I49/500),2,AND(U49&lt;J49+J49/500,U49&gt;J49),3,AND(U49&lt;J49,U49&gt;J49-J49/500),4,AND(U49&lt;K49/500+K49,U49&gt;K49),5,AND(U49&lt;K49,U49&gt;K49-K49/500),6,AND(U49&lt;L49/500+L49,U49&gt;L49),7,AND(U49&lt;L49,U49&gt;L49-L49/500),8,AND(U49&gt;P49,U49&lt;P49/500+P49),9,AND(U49&lt;P49,U49&gt;P49-P49/500),10,AND(U49&gt;Q49,U49&lt;Q49/500+Q49),11,AND(U49&lt;Q49,U49&gt;Q49-Q49/500),12,AND(U49&gt;R49,U49&lt;R49/500+R49),13,AND(U49&lt;R49,U49&gt;R49-R49/500),14,AND(U49&gt;S49,U49&lt;S49/500+S49),15,AND(U49&lt;S49,U49&gt;S49-S49/500),16),0)</f>
        <v>0</v>
      </c>
    </row>
    <row r="50" spans="1:23" x14ac:dyDescent="0.3">
      <c r="A50" s="1" t="s">
        <v>57</v>
      </c>
      <c r="B50" s="1" t="e" vm="227">
        <v>#VALUE!</v>
      </c>
      <c r="C50" s="14" cm="1" vm="228">
        <f t="array" aca="1" ref="C50:F50" ca="1">_xlfn.STOCKHISTORY(B50,$H$1,$H$1,0,0,2,3,4,1)</f>
        <v>1005</v>
      </c>
      <c r="D50" s="14" vm="229">
        <f ca="1"/>
        <v>1021.9</v>
      </c>
      <c r="E50" s="14" vm="230">
        <f ca="1"/>
        <v>999</v>
      </c>
      <c r="F50" s="14" vm="231">
        <f ca="1"/>
        <v>1003.2</v>
      </c>
      <c r="I50" s="17">
        <f t="shared" ca="1" si="0"/>
        <v>1053.8333333333333</v>
      </c>
      <c r="J50" s="17">
        <f t="shared" ca="1" si="1"/>
        <v>1039.9666666666667</v>
      </c>
      <c r="K50" s="17">
        <f t="shared" ca="1" si="2"/>
        <v>1030.9333333333334</v>
      </c>
      <c r="L50" s="17">
        <f t="shared" ca="1" si="3"/>
        <v>1017.0666666666668</v>
      </c>
      <c r="M50" s="17">
        <f t="shared" ca="1" si="4"/>
        <v>1005.6166666666668</v>
      </c>
      <c r="N50" s="17">
        <f t="shared" ca="1" si="5"/>
        <v>1008.0333333333334</v>
      </c>
      <c r="O50" s="17">
        <f t="shared" ca="1" si="6"/>
        <v>1010.45</v>
      </c>
      <c r="P50" s="17">
        <f t="shared" ca="1" si="7"/>
        <v>994.16666666666686</v>
      </c>
      <c r="Q50" s="17">
        <f t="shared" ca="1" si="8"/>
        <v>985.13333333333344</v>
      </c>
      <c r="R50" s="17">
        <f t="shared" ca="1" si="9"/>
        <v>971.26666666666688</v>
      </c>
      <c r="S50" s="17">
        <f t="shared" ca="1" si="10"/>
        <v>962.23333333333346</v>
      </c>
      <c r="U50" s="14">
        <f>_xlfn.XLOOKUP(Calculations!A50,NIFTY50[Column1.symbol],NIFTY50[Column1.lastPrice],"",0)</f>
        <v>1013.25</v>
      </c>
      <c r="W50" s="14" cm="1">
        <f t="array" aca="1" ref="W50" ca="1">IFERROR(_xlfn.IFS(AND(U50&lt;I50/500+I50,U50&gt;I50),1,AND(U50&lt;I50,U50&gt;I50-I50/500),2,AND(U50&lt;J50+J50/500,U50&gt;J50),3,AND(U50&lt;J50,U50&gt;J50-J50/500),4,AND(U50&lt;K50/500+K50,U50&gt;K50),5,AND(U50&lt;K50,U50&gt;K50-K50/500),6,AND(U50&lt;L50/500+L50,U50&gt;L50),7,AND(U50&lt;L50,U50&gt;L50-L50/500),8,AND(U50&gt;P50,U50&lt;P50/500+P50),9,AND(U50&lt;P50,U50&gt;P50-P50/500),10,AND(U50&gt;Q50,U50&lt;Q50/500+Q50),11,AND(U50&lt;Q50,U50&gt;Q50-Q50/500),12,AND(U50&gt;R50,U50&lt;R50/500+R50),13,AND(U50&lt;R50,U50&gt;R50-R50/500),14,AND(U50&gt;S50,U50&lt;S50/500+S50),15,AND(U50&lt;S50,U50&gt;S50-S50/500),16),0)</f>
        <v>0</v>
      </c>
    </row>
    <row r="51" spans="1:23" x14ac:dyDescent="0.3">
      <c r="A51" s="2" t="s">
        <v>53</v>
      </c>
      <c r="B51" s="2" t="e" vm="232">
        <v>#VALUE!</v>
      </c>
      <c r="C51" s="14" cm="1" vm="233">
        <f t="array" aca="1" ref="C51:F51" ca="1">_xlfn.STOCKHISTORY(B51,$H$1,$H$1,0,0,2,3,4,1)</f>
        <v>1967</v>
      </c>
      <c r="D51" s="14" vm="234">
        <f ca="1"/>
        <v>1989.1</v>
      </c>
      <c r="E51" s="14" vm="235">
        <f ca="1"/>
        <v>1940.55</v>
      </c>
      <c r="F51" s="14" vm="236">
        <f ca="1"/>
        <v>1954.25</v>
      </c>
      <c r="I51" s="17">
        <f t="shared" ca="1" si="0"/>
        <v>2058.3999999999996</v>
      </c>
      <c r="J51" s="17">
        <f t="shared" ca="1" si="1"/>
        <v>2030.5999999999997</v>
      </c>
      <c r="K51" s="17">
        <f t="shared" ca="1" si="2"/>
        <v>2009.8499999999997</v>
      </c>
      <c r="L51" s="17">
        <f t="shared" ca="1" si="3"/>
        <v>1982.05</v>
      </c>
      <c r="M51" s="17">
        <f t="shared" ca="1" si="4"/>
        <v>1957.7750000000001</v>
      </c>
      <c r="N51" s="17">
        <f t="shared" ca="1" si="5"/>
        <v>1961.3</v>
      </c>
      <c r="O51" s="17">
        <f t="shared" ca="1" si="6"/>
        <v>1964.8249999999998</v>
      </c>
      <c r="P51" s="17">
        <f t="shared" ca="1" si="7"/>
        <v>1933.5</v>
      </c>
      <c r="Q51" s="17">
        <f t="shared" ca="1" si="8"/>
        <v>1912.75</v>
      </c>
      <c r="R51" s="17">
        <f t="shared" ca="1" si="9"/>
        <v>1884.95</v>
      </c>
      <c r="S51" s="17">
        <f t="shared" ca="1" si="10"/>
        <v>1864.2</v>
      </c>
      <c r="U51" s="14">
        <f>_xlfn.XLOOKUP(Calculations!A51,NIFTY50[Column1.symbol],NIFTY50[Column1.lastPrice],"",0)</f>
        <v>2020</v>
      </c>
      <c r="W51" s="14" cm="1">
        <f t="array" aca="1" ref="W51" ca="1">IFERROR(_xlfn.IFS(AND(U51&lt;I51/500+I51,U51&gt;I51),1,AND(U51&lt;I51,U51&gt;I51-I51/500),2,AND(U51&lt;J51+J51/500,U51&gt;J51),3,AND(U51&lt;J51,U51&gt;J51-J51/500),4,AND(U51&lt;K51/500+K51,U51&gt;K51),5,AND(U51&lt;K51,U51&gt;K51-K51/500),6,AND(U51&lt;L51/500+L51,U51&gt;L51),7,AND(U51&lt;L51,U51&gt;L51-L51/500),8,AND(U51&gt;P51,U51&lt;P51/500+P51),9,AND(U51&lt;P51,U51&gt;P51-P51/500),10,AND(U51&gt;Q51,U51&lt;Q51/500+Q51),11,AND(U51&lt;Q51,U51&gt;Q51-Q51/500),12,AND(U51&gt;R51,U51&lt;R51/500+R51),13,AND(U51&lt;R51,U51&gt;R51-R51/500),14,AND(U51&gt;S51,U51&lt;S51/500+S51),15,AND(U51&lt;S51,U51&gt;S51-S51/500),16),0)</f>
        <v>0</v>
      </c>
    </row>
    <row r="52" spans="1:23" x14ac:dyDescent="0.3">
      <c r="A52" s="1" t="s">
        <v>174</v>
      </c>
      <c r="B52" s="1" t="e" vm="237">
        <v>#VALUE!</v>
      </c>
      <c r="C52" s="14" cm="1" vm="238">
        <f t="array" aca="1" ref="C52:F52" ca="1">_xlfn.STOCKHISTORY(B52,$H$1,$H$1,0,0,2,3,4,1)</f>
        <v>5710.5</v>
      </c>
      <c r="D52" s="14" vm="239">
        <f ca="1"/>
        <v>5763</v>
      </c>
      <c r="E52" s="14" vm="240">
        <f ca="1"/>
        <v>5700.35</v>
      </c>
      <c r="F52" s="14" vm="241">
        <f ca="1"/>
        <v>5729.95</v>
      </c>
      <c r="I52" s="17">
        <f t="shared" ca="1" si="0"/>
        <v>5856.3999999999978</v>
      </c>
      <c r="J52" s="17">
        <f t="shared" ca="1" si="1"/>
        <v>5824.4999999999982</v>
      </c>
      <c r="K52" s="17">
        <f t="shared" ca="1" si="2"/>
        <v>5793.7499999999982</v>
      </c>
      <c r="L52" s="17">
        <f t="shared" ca="1" si="3"/>
        <v>5761.8499999999985</v>
      </c>
      <c r="M52" s="17">
        <f t="shared" ca="1" si="4"/>
        <v>5730.5249999999987</v>
      </c>
      <c r="N52" s="17">
        <f t="shared" ca="1" si="5"/>
        <v>5731.0999999999995</v>
      </c>
      <c r="O52" s="17">
        <f t="shared" ca="1" si="6"/>
        <v>5731.6750000000002</v>
      </c>
      <c r="P52" s="17">
        <f t="shared" ca="1" si="7"/>
        <v>5699.1999999999989</v>
      </c>
      <c r="Q52" s="17">
        <f t="shared" ca="1" si="8"/>
        <v>5668.45</v>
      </c>
      <c r="R52" s="17">
        <f t="shared" ca="1" si="9"/>
        <v>5636.5499999999993</v>
      </c>
      <c r="S52" s="17">
        <f t="shared" ca="1" si="10"/>
        <v>5605.8</v>
      </c>
      <c r="U52" s="14">
        <f>_xlfn.XLOOKUP(Calculations!A52,NIFTY50[Column1.symbol],NIFTY50[Column1.lastPrice],"",0)</f>
        <v>5825.75</v>
      </c>
      <c r="W52" s="14" cm="1">
        <f t="array" aca="1" ref="W52" ca="1">IFERROR(_xlfn.IFS(AND(U52&lt;I52/500+I52,U52&gt;I52),1,AND(U52&lt;I52,U52&gt;I52-I52/500),2,AND(U52&lt;J52+J52/500,U52&gt;J52),3,AND(U52&lt;J52,U52&gt;J52-J52/500),4,AND(U52&lt;K52/500+K52,U52&gt;K52),5,AND(U52&lt;K52,U52&gt;K52-K52/500),6,AND(U52&lt;L52/500+L52,U52&gt;L52),7,AND(U52&lt;L52,U52&gt;L52-L52/500),8,AND(U52&gt;P52,U52&lt;P52/500+P52),9,AND(U52&lt;P52,U52&gt;P52-P52/500),10,AND(U52&gt;Q52,U52&lt;Q52/500+Q52),11,AND(U52&lt;Q52,U52&gt;Q52-Q52/500),12,AND(U52&gt;R52,U52&lt;R52/500+R52),13,AND(U52&lt;R52,U52&gt;R52-R52/500),14,AND(U52&gt;S52,U52&lt;S52/500+S52),15,AND(U52&lt;S52,U52&gt;S52-S52/500),16),0)</f>
        <v>3</v>
      </c>
    </row>
    <row r="53" spans="1:23" x14ac:dyDescent="0.3">
      <c r="A53" s="2" t="s">
        <v>145</v>
      </c>
      <c r="B53" s="2" t="e" vm="242">
        <v>#VALUE!</v>
      </c>
      <c r="C53" s="14" cm="1" vm="243">
        <f t="array" aca="1" ref="C53:F53" ca="1">_xlfn.STOCKHISTORY(B53,$H$1,$H$1,0,0,2,3,4,1)</f>
        <v>659</v>
      </c>
      <c r="D53" s="14" vm="244">
        <f ca="1"/>
        <v>671.65</v>
      </c>
      <c r="E53" s="14" vm="245">
        <f ca="1"/>
        <v>654.6</v>
      </c>
      <c r="F53" s="14" vm="246">
        <f ca="1"/>
        <v>656.4</v>
      </c>
      <c r="I53" s="17">
        <f t="shared" ca="1" si="0"/>
        <v>694.98333333333323</v>
      </c>
      <c r="J53" s="17">
        <f t="shared" ca="1" si="1"/>
        <v>684.21666666666658</v>
      </c>
      <c r="K53" s="17">
        <f t="shared" ca="1" si="2"/>
        <v>677.93333333333328</v>
      </c>
      <c r="L53" s="17">
        <f t="shared" ca="1" si="3"/>
        <v>667.16666666666663</v>
      </c>
      <c r="M53" s="17">
        <f t="shared" ca="1" si="4"/>
        <v>658.64166666666665</v>
      </c>
      <c r="N53" s="17">
        <f t="shared" ca="1" si="5"/>
        <v>660.88333333333333</v>
      </c>
      <c r="O53" s="17">
        <f t="shared" ca="1" si="6"/>
        <v>663.125</v>
      </c>
      <c r="P53" s="17">
        <f t="shared" ca="1" si="7"/>
        <v>650.11666666666667</v>
      </c>
      <c r="Q53" s="17">
        <f t="shared" ca="1" si="8"/>
        <v>643.83333333333337</v>
      </c>
      <c r="R53" s="17">
        <f t="shared" ca="1" si="9"/>
        <v>633.06666666666672</v>
      </c>
      <c r="S53" s="17">
        <f t="shared" ca="1" si="10"/>
        <v>626.78333333333342</v>
      </c>
      <c r="U53" s="14">
        <f>_xlfn.XLOOKUP(Calculations!A53,NIFTY50[Column1.symbol],NIFTY50[Column1.lastPrice],"",0)</f>
        <v>663</v>
      </c>
      <c r="W53" s="14" cm="1">
        <f t="array" aca="1" ref="W53" ca="1">IFERROR(_xlfn.IFS(AND(U53&lt;I53/500+I53,U53&gt;I53),1,AND(U53&lt;I53,U53&gt;I53-I53/500),2,AND(U53&lt;J53+J53/500,U53&gt;J53),3,AND(U53&lt;J53,U53&gt;J53-J53/500),4,AND(U53&lt;K53/500+K53,U53&gt;K53),5,AND(U53&lt;K53,U53&gt;K53-K53/500),6,AND(U53&lt;L53/500+L53,U53&gt;L53),7,AND(U53&lt;L53,U53&gt;L53-L53/500),8,AND(U53&gt;P53,U53&lt;P53/500+P53),9,AND(U53&lt;P53,U53&gt;P53-P53/500),10,AND(U53&gt;Q53,U53&lt;Q53/500+Q53),11,AND(U53&lt;Q53,U53&gt;Q53-Q53/500),12,AND(U53&gt;R53,U53&lt;R53/500+R53),13,AND(U53&lt;R53,U53&gt;R53-R53/500),14,AND(U53&gt;S53,U53&lt;S53/500+S53),15,AND(U53&lt;S53,U53&gt;S53-S53/500),16),0)</f>
        <v>0</v>
      </c>
    </row>
    <row r="54" spans="1:23" x14ac:dyDescent="0.3">
      <c r="A54" s="1" t="s">
        <v>89</v>
      </c>
      <c r="B54" s="1" t="e" vm="247">
        <v>#VALUE!</v>
      </c>
      <c r="C54" s="14" cm="1" vm="248">
        <f t="array" aca="1" ref="C54:F54" ca="1">_xlfn.STOCKHISTORY(B54,$H$1,$H$1,0,0,2,3,4,1)</f>
        <v>421.1</v>
      </c>
      <c r="D54" s="14" vm="249">
        <f ca="1"/>
        <v>423.05</v>
      </c>
      <c r="E54" s="14" vm="250">
        <f ca="1"/>
        <v>413.05</v>
      </c>
      <c r="F54" s="14" vm="251">
        <f ca="1"/>
        <v>413.6</v>
      </c>
      <c r="I54" s="17">
        <f t="shared" ca="1" si="0"/>
        <v>436.56666666666666</v>
      </c>
      <c r="J54" s="17">
        <f t="shared" ca="1" si="1"/>
        <v>430.08333333333331</v>
      </c>
      <c r="K54" s="17">
        <f t="shared" ca="1" si="2"/>
        <v>426.56666666666666</v>
      </c>
      <c r="L54" s="17">
        <f t="shared" ca="1" si="3"/>
        <v>420.08333333333331</v>
      </c>
      <c r="M54" s="17">
        <f t="shared" ca="1" si="4"/>
        <v>415.08333333333331</v>
      </c>
      <c r="N54" s="17">
        <f t="shared" ca="1" si="5"/>
        <v>416.56666666666666</v>
      </c>
      <c r="O54" s="17">
        <f t="shared" ca="1" si="6"/>
        <v>418.05</v>
      </c>
      <c r="P54" s="17">
        <f t="shared" ca="1" si="7"/>
        <v>410.08333333333331</v>
      </c>
      <c r="Q54" s="17">
        <f t="shared" ca="1" si="8"/>
        <v>406.56666666666666</v>
      </c>
      <c r="R54" s="17">
        <f t="shared" ca="1" si="9"/>
        <v>400.08333333333331</v>
      </c>
      <c r="S54" s="17">
        <f t="shared" ca="1" si="10"/>
        <v>396.56666666666666</v>
      </c>
      <c r="U54" s="14">
        <f>_xlfn.XLOOKUP(Calculations!A54,NIFTY50[Column1.symbol],NIFTY50[Column1.lastPrice],"",0)</f>
        <v>416.6</v>
      </c>
      <c r="W54" s="14" cm="1">
        <f t="array" aca="1" ref="W54" ca="1">IFERROR(_xlfn.IFS(AND(U54&lt;I54/500+I54,U54&gt;I54),1,AND(U54&lt;I54,U54&gt;I54-I54/500),2,AND(U54&lt;J54+J54/500,U54&gt;J54),3,AND(U54&lt;J54,U54&gt;J54-J54/500),4,AND(U54&lt;K54/500+K54,U54&gt;K54),5,AND(U54&lt;K54,U54&gt;K54-K54/500),6,AND(U54&lt;L54/500+L54,U54&gt;L54),7,AND(U54&lt;L54,U54&gt;L54-L54/500),8,AND(U54&gt;P54,U54&lt;P54/500+P54),9,AND(U54&lt;P54,U54&gt;P54-P54/500),10,AND(U54&gt;Q54,U54&lt;Q54/500+Q54),11,AND(U54&lt;Q54,U54&gt;Q54-Q54/500),12,AND(U54&gt;R54,U54&lt;R54/500+R54),13,AND(U54&lt;R54,U54&gt;R54-R54/500),14,AND(U54&gt;S54,U54&lt;S54/500+S54),15,AND(U54&lt;S54,U54&gt;S54-S54/500),16),0)</f>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B470DD-DF36-4FB3-9195-F5C61E892E4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Output</vt:lpstr>
      <vt:lpstr>Data</vt: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cp:lastModifiedBy>
  <dcterms:created xsi:type="dcterms:W3CDTF">2021-11-02T15:45:33Z</dcterms:created>
  <dcterms:modified xsi:type="dcterms:W3CDTF">2022-07-06T10:40:55Z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27d02b51-73a6-40d1-9512-41c242cc6996</vt:lpwstr>
  </property>
</Properties>
</file>