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H GHADGE\Downloads\"/>
    </mc:Choice>
  </mc:AlternateContent>
  <xr:revisionPtr revIDLastSave="0" documentId="13_ncr:1_{DFA430D3-CDCA-431A-A113-559708EF3BA8}" xr6:coauthVersionLast="47" xr6:coauthVersionMax="47" xr10:uidLastSave="{00000000-0000-0000-0000-000000000000}"/>
  <bookViews>
    <workbookView xWindow="-108" yWindow="-108" windowWidth="23256" windowHeight="12456" xr2:uid="{2B24736B-6A01-47E9-9899-690B30E13794}"/>
  </bookViews>
  <sheets>
    <sheet name="DATASE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0" i="1" l="1" a="1"/>
  <c r="P100" i="1" s="1"/>
  <c r="N100" i="1"/>
  <c r="H100" i="1"/>
  <c r="F100" i="1"/>
  <c r="P99" i="1" a="1"/>
  <c r="P99" i="1" s="1"/>
  <c r="N99" i="1"/>
  <c r="H99" i="1"/>
  <c r="F99" i="1"/>
  <c r="P98" i="1" a="1"/>
  <c r="P98" i="1" s="1"/>
  <c r="N98" i="1"/>
  <c r="H98" i="1"/>
  <c r="F98" i="1"/>
  <c r="P97" i="1" a="1"/>
  <c r="P97" i="1" s="1"/>
  <c r="N97" i="1"/>
  <c r="H97" i="1"/>
  <c r="F97" i="1"/>
  <c r="P96" i="1" a="1"/>
  <c r="P96" i="1" s="1"/>
  <c r="N96" i="1"/>
  <c r="H96" i="1"/>
  <c r="F96" i="1"/>
  <c r="P95" i="1" a="1"/>
  <c r="P95" i="1" s="1"/>
  <c r="N95" i="1"/>
  <c r="H95" i="1"/>
  <c r="F95" i="1"/>
  <c r="P94" i="1" a="1"/>
  <c r="P94" i="1" s="1"/>
  <c r="N94" i="1"/>
  <c r="H94" i="1"/>
  <c r="F94" i="1"/>
  <c r="P93" i="1" a="1"/>
  <c r="P93" i="1" s="1"/>
  <c r="N93" i="1"/>
  <c r="H93" i="1"/>
  <c r="F93" i="1"/>
  <c r="P92" i="1" a="1"/>
  <c r="P92" i="1" s="1"/>
  <c r="N92" i="1"/>
  <c r="H92" i="1"/>
  <c r="F92" i="1"/>
  <c r="P91" i="1" a="1"/>
  <c r="P91" i="1" s="1"/>
  <c r="N91" i="1"/>
  <c r="H91" i="1"/>
  <c r="F91" i="1"/>
  <c r="P90" i="1" a="1"/>
  <c r="P90" i="1" s="1"/>
  <c r="N90" i="1"/>
  <c r="H90" i="1"/>
  <c r="F90" i="1"/>
  <c r="P89" i="1" a="1"/>
  <c r="P89" i="1" s="1"/>
  <c r="N89" i="1"/>
  <c r="H89" i="1"/>
  <c r="F89" i="1"/>
  <c r="P88" i="1" a="1"/>
  <c r="P88" i="1" s="1"/>
  <c r="N88" i="1"/>
  <c r="H88" i="1"/>
  <c r="F88" i="1"/>
  <c r="P87" i="1" a="1"/>
  <c r="P87" i="1" s="1"/>
  <c r="N87" i="1"/>
  <c r="H87" i="1"/>
  <c r="F87" i="1"/>
  <c r="P86" i="1" a="1"/>
  <c r="P86" i="1" s="1"/>
  <c r="N86" i="1"/>
  <c r="H86" i="1"/>
  <c r="F86" i="1"/>
  <c r="P85" i="1" a="1"/>
  <c r="P85" i="1" s="1"/>
  <c r="N85" i="1"/>
  <c r="H85" i="1"/>
  <c r="F85" i="1"/>
  <c r="P84" i="1" a="1"/>
  <c r="P84" i="1" s="1"/>
  <c r="N84" i="1"/>
  <c r="H84" i="1"/>
  <c r="F84" i="1"/>
  <c r="P83" i="1" a="1"/>
  <c r="P83" i="1" s="1"/>
  <c r="N83" i="1"/>
  <c r="H83" i="1"/>
  <c r="F83" i="1"/>
  <c r="P82" i="1" a="1"/>
  <c r="P82" i="1" s="1"/>
  <c r="N82" i="1"/>
  <c r="H82" i="1"/>
  <c r="F82" i="1"/>
  <c r="P81" i="1" a="1"/>
  <c r="P81" i="1" s="1"/>
  <c r="N81" i="1"/>
  <c r="H81" i="1"/>
  <c r="F81" i="1"/>
  <c r="P80" i="1" a="1"/>
  <c r="P80" i="1" s="1"/>
  <c r="N80" i="1"/>
  <c r="H80" i="1"/>
  <c r="F80" i="1"/>
  <c r="P79" i="1" a="1"/>
  <c r="P79" i="1" s="1"/>
  <c r="N79" i="1"/>
  <c r="H79" i="1"/>
  <c r="F79" i="1"/>
  <c r="P78" i="1" a="1"/>
  <c r="P78" i="1" s="1"/>
  <c r="N78" i="1"/>
  <c r="H78" i="1"/>
  <c r="F78" i="1"/>
  <c r="P77" i="1" a="1"/>
  <c r="P77" i="1" s="1"/>
  <c r="N77" i="1"/>
  <c r="H77" i="1"/>
  <c r="F77" i="1"/>
  <c r="P76" i="1" a="1"/>
  <c r="P76" i="1" s="1"/>
  <c r="N76" i="1"/>
  <c r="H76" i="1"/>
  <c r="F76" i="1"/>
  <c r="P75" i="1" a="1"/>
  <c r="P75" i="1" s="1"/>
  <c r="N75" i="1"/>
  <c r="H75" i="1"/>
  <c r="F75" i="1"/>
  <c r="P74" i="1" a="1"/>
  <c r="P74" i="1" s="1"/>
  <c r="N74" i="1"/>
  <c r="H74" i="1"/>
  <c r="F74" i="1"/>
  <c r="P73" i="1" a="1"/>
  <c r="P73" i="1" s="1"/>
  <c r="N73" i="1"/>
  <c r="H73" i="1"/>
  <c r="F73" i="1"/>
  <c r="P72" i="1" a="1"/>
  <c r="P72" i="1" s="1"/>
  <c r="N72" i="1"/>
  <c r="H72" i="1"/>
  <c r="F72" i="1"/>
  <c r="P71" i="1" a="1"/>
  <c r="P71" i="1" s="1"/>
  <c r="N71" i="1"/>
  <c r="H71" i="1"/>
  <c r="F71" i="1"/>
  <c r="P70" i="1" a="1"/>
  <c r="P70" i="1" s="1"/>
  <c r="N70" i="1"/>
  <c r="H70" i="1"/>
  <c r="F70" i="1"/>
  <c r="P69" i="1" a="1"/>
  <c r="P69" i="1" s="1"/>
  <c r="N69" i="1"/>
  <c r="H69" i="1"/>
  <c r="F69" i="1"/>
  <c r="P68" i="1" a="1"/>
  <c r="P68" i="1" s="1"/>
  <c r="N68" i="1"/>
  <c r="H68" i="1"/>
  <c r="F68" i="1"/>
  <c r="P67" i="1" a="1"/>
  <c r="P67" i="1" s="1"/>
  <c r="N67" i="1"/>
  <c r="H67" i="1"/>
  <c r="F67" i="1"/>
  <c r="P66" i="1" a="1"/>
  <c r="P66" i="1" s="1"/>
  <c r="N66" i="1"/>
  <c r="H66" i="1"/>
  <c r="F66" i="1"/>
  <c r="P65" i="1" a="1"/>
  <c r="P65" i="1" s="1"/>
  <c r="N65" i="1"/>
  <c r="H65" i="1"/>
  <c r="F65" i="1"/>
  <c r="P64" i="1" a="1"/>
  <c r="P64" i="1" s="1"/>
  <c r="N64" i="1"/>
  <c r="H64" i="1"/>
  <c r="F64" i="1"/>
  <c r="P63" i="1" a="1"/>
  <c r="P63" i="1" s="1"/>
  <c r="N63" i="1"/>
  <c r="H63" i="1"/>
  <c r="F63" i="1"/>
  <c r="P62" i="1" a="1"/>
  <c r="P62" i="1" s="1"/>
  <c r="N62" i="1"/>
  <c r="H62" i="1"/>
  <c r="F62" i="1"/>
  <c r="P61" i="1" a="1"/>
  <c r="P61" i="1" s="1"/>
  <c r="N61" i="1"/>
  <c r="H61" i="1"/>
  <c r="F61" i="1"/>
  <c r="P60" i="1" a="1"/>
  <c r="P60" i="1" s="1"/>
  <c r="N60" i="1"/>
  <c r="H60" i="1"/>
  <c r="F60" i="1"/>
  <c r="P59" i="1" a="1"/>
  <c r="P59" i="1" s="1"/>
  <c r="N59" i="1"/>
  <c r="H59" i="1"/>
  <c r="F59" i="1"/>
  <c r="P58" i="1" a="1"/>
  <c r="P58" i="1" s="1"/>
  <c r="N58" i="1"/>
  <c r="H58" i="1"/>
  <c r="F58" i="1"/>
  <c r="P57" i="1"/>
  <c r="P57" i="1" a="1"/>
  <c r="N57" i="1"/>
  <c r="H57" i="1"/>
  <c r="F57" i="1"/>
  <c r="P56" i="1" a="1"/>
  <c r="P56" i="1" s="1"/>
  <c r="N56" i="1"/>
  <c r="H56" i="1"/>
  <c r="F56" i="1"/>
  <c r="P55" i="1" a="1"/>
  <c r="P55" i="1" s="1"/>
  <c r="N55" i="1"/>
  <c r="H55" i="1"/>
  <c r="F55" i="1"/>
  <c r="P54" i="1" a="1"/>
  <c r="P54" i="1" s="1"/>
  <c r="N54" i="1"/>
  <c r="H54" i="1"/>
  <c r="F54" i="1"/>
  <c r="P53" i="1" a="1"/>
  <c r="P53" i="1" s="1"/>
  <c r="N53" i="1"/>
  <c r="H53" i="1"/>
  <c r="F53" i="1"/>
  <c r="P52" i="1" a="1"/>
  <c r="P52" i="1" s="1"/>
  <c r="N52" i="1"/>
  <c r="H52" i="1"/>
  <c r="F52" i="1"/>
  <c r="P51" i="1" a="1"/>
  <c r="P51" i="1" s="1"/>
  <c r="N51" i="1"/>
  <c r="H51" i="1"/>
  <c r="F51" i="1"/>
  <c r="P50" i="1" a="1"/>
  <c r="P50" i="1" s="1"/>
  <c r="N50" i="1"/>
  <c r="H50" i="1"/>
  <c r="F50" i="1"/>
  <c r="P49" i="1" a="1"/>
  <c r="P49" i="1" s="1"/>
  <c r="N49" i="1"/>
  <c r="H49" i="1"/>
  <c r="F49" i="1"/>
  <c r="P48" i="1" a="1"/>
  <c r="P48" i="1" s="1"/>
  <c r="N48" i="1"/>
  <c r="H48" i="1"/>
  <c r="F48" i="1"/>
  <c r="P47" i="1" a="1"/>
  <c r="P47" i="1" s="1"/>
  <c r="N47" i="1"/>
  <c r="H47" i="1"/>
  <c r="F47" i="1"/>
  <c r="P46" i="1" a="1"/>
  <c r="P46" i="1" s="1"/>
  <c r="N46" i="1"/>
  <c r="H46" i="1"/>
  <c r="F46" i="1"/>
  <c r="P45" i="1" a="1"/>
  <c r="P45" i="1" s="1"/>
  <c r="N45" i="1"/>
  <c r="H45" i="1"/>
  <c r="F45" i="1"/>
  <c r="P44" i="1" a="1"/>
  <c r="P44" i="1" s="1"/>
  <c r="N44" i="1"/>
  <c r="H44" i="1"/>
  <c r="F44" i="1"/>
  <c r="P43" i="1" a="1"/>
  <c r="P43" i="1" s="1"/>
  <c r="N43" i="1"/>
  <c r="H43" i="1"/>
  <c r="F43" i="1"/>
  <c r="P42" i="1" a="1"/>
  <c r="P42" i="1" s="1"/>
  <c r="N42" i="1"/>
  <c r="H42" i="1"/>
  <c r="F42" i="1"/>
  <c r="P41" i="1" a="1"/>
  <c r="P41" i="1" s="1"/>
  <c r="N41" i="1"/>
  <c r="H41" i="1"/>
  <c r="F41" i="1"/>
  <c r="P40" i="1" a="1"/>
  <c r="P40" i="1" s="1"/>
  <c r="N40" i="1"/>
  <c r="H40" i="1"/>
  <c r="F40" i="1"/>
  <c r="P39" i="1" a="1"/>
  <c r="P39" i="1" s="1"/>
  <c r="N39" i="1"/>
  <c r="H39" i="1"/>
  <c r="F39" i="1"/>
  <c r="P38" i="1" a="1"/>
  <c r="P38" i="1" s="1"/>
  <c r="N38" i="1"/>
  <c r="H38" i="1"/>
  <c r="F38" i="1"/>
  <c r="P37" i="1" a="1"/>
  <c r="P37" i="1" s="1"/>
  <c r="N37" i="1"/>
  <c r="H37" i="1"/>
  <c r="F37" i="1"/>
  <c r="P36" i="1" a="1"/>
  <c r="P36" i="1" s="1"/>
  <c r="N36" i="1"/>
  <c r="H36" i="1"/>
  <c r="F36" i="1"/>
  <c r="P35" i="1" a="1"/>
  <c r="P35" i="1" s="1"/>
  <c r="N35" i="1"/>
  <c r="H35" i="1"/>
  <c r="F35" i="1"/>
  <c r="P34" i="1" a="1"/>
  <c r="P34" i="1" s="1"/>
  <c r="N34" i="1"/>
  <c r="H34" i="1"/>
  <c r="F34" i="1"/>
  <c r="P33" i="1" a="1"/>
  <c r="P33" i="1" s="1"/>
  <c r="N33" i="1"/>
  <c r="H33" i="1"/>
  <c r="F33" i="1"/>
  <c r="P32" i="1" a="1"/>
  <c r="P32" i="1" s="1"/>
  <c r="N32" i="1"/>
  <c r="H32" i="1"/>
  <c r="F32" i="1"/>
  <c r="P31" i="1" a="1"/>
  <c r="P31" i="1" s="1"/>
  <c r="N31" i="1"/>
  <c r="H31" i="1"/>
  <c r="F31" i="1"/>
  <c r="P30" i="1" a="1"/>
  <c r="P30" i="1" s="1"/>
  <c r="N30" i="1"/>
  <c r="H30" i="1"/>
  <c r="F30" i="1"/>
  <c r="P29" i="1" a="1"/>
  <c r="P29" i="1" s="1"/>
  <c r="N29" i="1"/>
  <c r="H29" i="1"/>
  <c r="F29" i="1"/>
  <c r="P28" i="1" a="1"/>
  <c r="P28" i="1" s="1"/>
  <c r="N28" i="1"/>
  <c r="H28" i="1"/>
  <c r="F28" i="1"/>
  <c r="P27" i="1"/>
  <c r="P27" i="1" a="1"/>
  <c r="N27" i="1"/>
  <c r="H27" i="1"/>
  <c r="F27" i="1"/>
  <c r="P26" i="1" a="1"/>
  <c r="P26" i="1" s="1"/>
  <c r="N26" i="1"/>
  <c r="H26" i="1"/>
  <c r="F26" i="1"/>
  <c r="P25" i="1" a="1"/>
  <c r="P25" i="1" s="1"/>
  <c r="N25" i="1"/>
  <c r="H25" i="1"/>
  <c r="F25" i="1"/>
  <c r="P24" i="1" a="1"/>
  <c r="P24" i="1" s="1"/>
  <c r="N24" i="1"/>
  <c r="H24" i="1"/>
  <c r="F24" i="1"/>
  <c r="P23" i="1" a="1"/>
  <c r="P23" i="1" s="1"/>
  <c r="N23" i="1"/>
  <c r="H23" i="1"/>
  <c r="F23" i="1"/>
  <c r="P22" i="1" a="1"/>
  <c r="P22" i="1" s="1"/>
  <c r="N22" i="1"/>
  <c r="H22" i="1"/>
  <c r="F22" i="1"/>
  <c r="P21" i="1" a="1"/>
  <c r="P21" i="1" s="1"/>
  <c r="N21" i="1"/>
  <c r="H21" i="1"/>
  <c r="F21" i="1"/>
  <c r="P20" i="1" a="1"/>
  <c r="P20" i="1" s="1"/>
  <c r="N20" i="1"/>
  <c r="H20" i="1"/>
  <c r="F20" i="1"/>
  <c r="P19" i="1" a="1"/>
  <c r="P19" i="1" s="1"/>
  <c r="N19" i="1"/>
  <c r="H19" i="1"/>
  <c r="F19" i="1"/>
  <c r="P18" i="1" a="1"/>
  <c r="P18" i="1" s="1"/>
  <c r="N18" i="1"/>
  <c r="H18" i="1"/>
  <c r="F18" i="1"/>
  <c r="P17" i="1" a="1"/>
  <c r="P17" i="1" s="1"/>
  <c r="N17" i="1"/>
  <c r="H17" i="1"/>
  <c r="F17" i="1"/>
  <c r="P16" i="1" a="1"/>
  <c r="P16" i="1" s="1"/>
  <c r="N16" i="1"/>
  <c r="H16" i="1"/>
  <c r="F16" i="1"/>
  <c r="P15" i="1" a="1"/>
  <c r="P15" i="1" s="1"/>
  <c r="N15" i="1"/>
  <c r="H15" i="1"/>
  <c r="F15" i="1"/>
  <c r="P14" i="1" a="1"/>
  <c r="P14" i="1" s="1"/>
  <c r="N14" i="1"/>
  <c r="H14" i="1"/>
  <c r="F14" i="1"/>
  <c r="P13" i="1" a="1"/>
  <c r="P13" i="1" s="1"/>
  <c r="N13" i="1"/>
  <c r="H13" i="1"/>
  <c r="F13" i="1"/>
  <c r="P12" i="1" a="1"/>
  <c r="P12" i="1" s="1"/>
  <c r="N12" i="1"/>
  <c r="H12" i="1"/>
  <c r="F12" i="1"/>
  <c r="P11" i="1" a="1"/>
  <c r="P11" i="1" s="1"/>
  <c r="N11" i="1"/>
  <c r="H11" i="1"/>
  <c r="F11" i="1"/>
  <c r="P10" i="1" a="1"/>
  <c r="P10" i="1" s="1"/>
  <c r="N10" i="1"/>
  <c r="H10" i="1"/>
  <c r="F10" i="1"/>
  <c r="P9" i="1" a="1"/>
  <c r="P9" i="1" s="1"/>
  <c r="N9" i="1"/>
  <c r="H9" i="1"/>
  <c r="F9" i="1"/>
  <c r="P8" i="1" a="1"/>
  <c r="P8" i="1" s="1"/>
  <c r="N8" i="1"/>
  <c r="H8" i="1"/>
  <c r="F8" i="1"/>
  <c r="P7" i="1" a="1"/>
  <c r="P7" i="1" s="1"/>
  <c r="N7" i="1"/>
  <c r="H7" i="1"/>
  <c r="F7" i="1"/>
  <c r="P6" i="1" a="1"/>
  <c r="P6" i="1" s="1"/>
  <c r="N6" i="1"/>
  <c r="H6" i="1"/>
  <c r="F6" i="1"/>
  <c r="P5" i="1" a="1"/>
  <c r="P5" i="1" s="1"/>
  <c r="N5" i="1"/>
  <c r="H5" i="1"/>
  <c r="F5" i="1"/>
  <c r="P4" i="1" a="1"/>
  <c r="P4" i="1" s="1"/>
  <c r="N4" i="1"/>
  <c r="H4" i="1"/>
  <c r="F4" i="1"/>
  <c r="P3" i="1" a="1"/>
  <c r="P3" i="1" s="1"/>
  <c r="N3" i="1"/>
  <c r="H3" i="1"/>
  <c r="F3" i="1"/>
  <c r="P2" i="1" a="1"/>
  <c r="P2" i="1" s="1"/>
  <c r="N2" i="1"/>
  <c r="H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<sst xmlns="http://schemas.openxmlformats.org/spreadsheetml/2006/main" count="813" uniqueCount="313">
  <si>
    <t>Platform</t>
  </si>
  <si>
    <t>Post Type</t>
  </si>
  <si>
    <t>Post Content</t>
  </si>
  <si>
    <t>Post Timestamp</t>
  </si>
  <si>
    <t>Date</t>
  </si>
  <si>
    <t>Weekday Type</t>
  </si>
  <si>
    <t>Time</t>
  </si>
  <si>
    <t>Time Periods</t>
  </si>
  <si>
    <t>Likes</t>
  </si>
  <si>
    <t>Comments</t>
  </si>
  <si>
    <t>Shares</t>
  </si>
  <si>
    <t>Impressions</t>
  </si>
  <si>
    <t>Reach</t>
  </si>
  <si>
    <t>Engagement Rate</t>
  </si>
  <si>
    <t>Audience Age</t>
  </si>
  <si>
    <t>Age Group</t>
  </si>
  <si>
    <t>Audience Gender</t>
  </si>
  <si>
    <t>Audience Location</t>
  </si>
  <si>
    <t>Audience Continent</t>
  </si>
  <si>
    <t>Audience Interests</t>
  </si>
  <si>
    <t>Sentiment</t>
  </si>
  <si>
    <t>Instagram</t>
  </si>
  <si>
    <t>Video</t>
  </si>
  <si>
    <t>Increase fast partner south.</t>
  </si>
  <si>
    <t>Male</t>
  </si>
  <si>
    <t>Greece</t>
  </si>
  <si>
    <t>Europe</t>
  </si>
  <si>
    <t>population</t>
  </si>
  <si>
    <t>Neutral</t>
  </si>
  <si>
    <t>Facebook</t>
  </si>
  <si>
    <t>Link</t>
  </si>
  <si>
    <t>Floor glass bring indicate seem detail.</t>
  </si>
  <si>
    <t>Female</t>
  </si>
  <si>
    <t>Lao People's Democratic Republic</t>
  </si>
  <si>
    <t>Asia</t>
  </si>
  <si>
    <t>attorney</t>
  </si>
  <si>
    <t>Mixed</t>
  </si>
  <si>
    <t>Twitter</t>
  </si>
  <si>
    <t>Image</t>
  </si>
  <si>
    <t>Customer stop language everybody rest chance me.</t>
  </si>
  <si>
    <t>Other</t>
  </si>
  <si>
    <t>Jordan</t>
  </si>
  <si>
    <t>affect</t>
  </si>
  <si>
    <t>Positive</t>
  </si>
  <si>
    <t>Town find identify game your.</t>
  </si>
  <si>
    <t>Sudan</t>
  </si>
  <si>
    <t>Africa</t>
  </si>
  <si>
    <t>money</t>
  </si>
  <si>
    <t>LinkedIn</t>
  </si>
  <si>
    <t>Seem strategy you cup.</t>
  </si>
  <si>
    <t>Gabon</t>
  </si>
  <si>
    <t>part</t>
  </si>
  <si>
    <t>Negative</t>
  </si>
  <si>
    <t>Inside name charge management adult.</t>
  </si>
  <si>
    <t>Afghanistan</t>
  </si>
  <si>
    <t>several</t>
  </si>
  <si>
    <t>Late event guess price.</t>
  </si>
  <si>
    <t>Moldova</t>
  </si>
  <si>
    <t>husband</t>
  </si>
  <si>
    <t>Attack agency benefit good.</t>
  </si>
  <si>
    <t>Hong Kong</t>
  </si>
  <si>
    <t>coach</t>
  </si>
  <si>
    <t>Company street those return.</t>
  </si>
  <si>
    <t>Rwanda</t>
  </si>
  <si>
    <t>standard</t>
  </si>
  <si>
    <t>Mind still page food memory.</t>
  </si>
  <si>
    <t>United States Virgin Islands</t>
  </si>
  <si>
    <t>NorthAmerica</t>
  </si>
  <si>
    <t>born</t>
  </si>
  <si>
    <t>Question learn run nearly believe political series.</t>
  </si>
  <si>
    <t>Norfolk Island</t>
  </si>
  <si>
    <t>Oceania</t>
  </si>
  <si>
    <t>chair</t>
  </si>
  <si>
    <t>Conference put put service.</t>
  </si>
  <si>
    <t>Korea</t>
  </si>
  <si>
    <t>citizen</t>
  </si>
  <si>
    <t>Take cell cell certain decision.</t>
  </si>
  <si>
    <t>Kazakhstan</t>
  </si>
  <si>
    <t>actually</t>
  </si>
  <si>
    <t>Experience direction production later attorney.</t>
  </si>
  <si>
    <t>Mali</t>
  </si>
  <si>
    <t>far</t>
  </si>
  <si>
    <t>Ability trial impact young technology.</t>
  </si>
  <si>
    <t>Jersey</t>
  </si>
  <si>
    <t>hotel</t>
  </si>
  <si>
    <t>Buy prove some.</t>
  </si>
  <si>
    <t>French Southern Territories</t>
  </si>
  <si>
    <t>home</t>
  </si>
  <si>
    <t>Trip star keep purpose a social.</t>
  </si>
  <si>
    <t>Ukraine</t>
  </si>
  <si>
    <t>son</t>
  </si>
  <si>
    <t>Win offer physical shake one everything campaign.</t>
  </si>
  <si>
    <t>Denmark</t>
  </si>
  <si>
    <t>cultural</t>
  </si>
  <si>
    <t>Stop tree cell camera mouth what.</t>
  </si>
  <si>
    <t>Bolivia</t>
  </si>
  <si>
    <t>SouthAmerica</t>
  </si>
  <si>
    <t>major</t>
  </si>
  <si>
    <t>Billion plant student station.</t>
  </si>
  <si>
    <t>Cameroon</t>
  </si>
  <si>
    <t>my</t>
  </si>
  <si>
    <t>Nothing later draw some some that.</t>
  </si>
  <si>
    <t>or</t>
  </si>
  <si>
    <t>Establish both least total.</t>
  </si>
  <si>
    <t>Reunion</t>
  </si>
  <si>
    <t>perhaps</t>
  </si>
  <si>
    <t>Garden debate interesting pick improve as rock.</t>
  </si>
  <si>
    <t>Botswana</t>
  </si>
  <si>
    <t>nature</t>
  </si>
  <si>
    <t>Cause clearly school require that talk certainly.</t>
  </si>
  <si>
    <t>Micronesia</t>
  </si>
  <si>
    <t>treat</t>
  </si>
  <si>
    <t>Miss wall whose serious natural.</t>
  </si>
  <si>
    <t>Andorra</t>
  </si>
  <si>
    <t>event</t>
  </si>
  <si>
    <t>Light accept decision grow air.</t>
  </si>
  <si>
    <t>Ecuador</t>
  </si>
  <si>
    <t>positive</t>
  </si>
  <si>
    <t>Speech player daughter design.</t>
  </si>
  <si>
    <t>Christmas Island</t>
  </si>
  <si>
    <t>light</t>
  </si>
  <si>
    <t>Age exactly economy dream rate amount thank conference.</t>
  </si>
  <si>
    <t>Russian Federation</t>
  </si>
  <si>
    <t>name</t>
  </si>
  <si>
    <t>Modern yet arm man third.</t>
  </si>
  <si>
    <t>Cuba</t>
  </si>
  <si>
    <t>training</t>
  </si>
  <si>
    <t>Hope war book religious training hot.</t>
  </si>
  <si>
    <t>Libyan Arab Jamahiriya</t>
  </si>
  <si>
    <t>Fight deal share mind leave another.</t>
  </si>
  <si>
    <t>Anguilla</t>
  </si>
  <si>
    <t>in</t>
  </si>
  <si>
    <t>Act choice series main none us consider.</t>
  </si>
  <si>
    <t>Greenland</t>
  </si>
  <si>
    <t>mother</t>
  </si>
  <si>
    <t>Such pay everyone financial.</t>
  </si>
  <si>
    <t>Brunei Darussalam</t>
  </si>
  <si>
    <t>Dinner health stuff position notice.</t>
  </si>
  <si>
    <t>Bhutan</t>
  </si>
  <si>
    <t>American</t>
  </si>
  <si>
    <t>Than course here hope trouble magazine.</t>
  </si>
  <si>
    <t>Uruguay</t>
  </si>
  <si>
    <t>operation</t>
  </si>
  <si>
    <t>Out wide both billion ahead each.</t>
  </si>
  <si>
    <t>Maldives</t>
  </si>
  <si>
    <t>enjoy</t>
  </si>
  <si>
    <t>Stand high describe.</t>
  </si>
  <si>
    <t>Cape Verde</t>
  </si>
  <si>
    <t>choose</t>
  </si>
  <si>
    <t>Camera leader million ask anyone.</t>
  </si>
  <si>
    <t>Liechtenstein</t>
  </si>
  <si>
    <t>strong</t>
  </si>
  <si>
    <t>Under again fight hand.</t>
  </si>
  <si>
    <t>Vietnam</t>
  </si>
  <si>
    <t>her</t>
  </si>
  <si>
    <t>Child throughout senior available.</t>
  </si>
  <si>
    <t>once</t>
  </si>
  <si>
    <t>Leader key other mother long.</t>
  </si>
  <si>
    <t>modern</t>
  </si>
  <si>
    <t>Million despite military.</t>
  </si>
  <si>
    <t>Netherlands</t>
  </si>
  <si>
    <t>shoulder</t>
  </si>
  <si>
    <t>Individual draw star blood Republican.</t>
  </si>
  <si>
    <t>Georgia</t>
  </si>
  <si>
    <t>produce</t>
  </si>
  <si>
    <t>Enjoy structure ahead manager three majority.</t>
  </si>
  <si>
    <t>their</t>
  </si>
  <si>
    <t>Center article improve kid all though trial.</t>
  </si>
  <si>
    <t>Sri Lanka</t>
  </si>
  <si>
    <t>adult</t>
  </si>
  <si>
    <t>Direction enjoy shake director factor.</t>
  </si>
  <si>
    <t>Kenya</t>
  </si>
  <si>
    <t>turn</t>
  </si>
  <si>
    <t>Product include police agency consumer hard.</t>
  </si>
  <si>
    <t>Hour appear recent majority word however father then.</t>
  </si>
  <si>
    <t>Macao</t>
  </si>
  <si>
    <t>Discuss just phone nice former since woman common.</t>
  </si>
  <si>
    <t>Mayotte</t>
  </si>
  <si>
    <t>account</t>
  </si>
  <si>
    <t>Bag body hour threat.</t>
  </si>
  <si>
    <t>Grenada</t>
  </si>
  <si>
    <t>year</t>
  </si>
  <si>
    <t>Individual management on can pick enough series.</t>
  </si>
  <si>
    <t>usually</t>
  </si>
  <si>
    <t>Trouble high image population discuss physical security.</t>
  </si>
  <si>
    <t>Malaysia</t>
  </si>
  <si>
    <t>almost</t>
  </si>
  <si>
    <t>Against wind amount cell usually key plan.</t>
  </si>
  <si>
    <t>Jamaica</t>
  </si>
  <si>
    <t>recent</t>
  </si>
  <si>
    <t>Matter group pressure large.</t>
  </si>
  <si>
    <t>United Arab Emirates</t>
  </si>
  <si>
    <t>job</t>
  </si>
  <si>
    <t>Democratic respond key record late institution.</t>
  </si>
  <si>
    <t>Martinique</t>
  </si>
  <si>
    <t>whole</t>
  </si>
  <si>
    <t>For born everyone bed.</t>
  </si>
  <si>
    <t>Tonga</t>
  </si>
  <si>
    <t>rich</t>
  </si>
  <si>
    <t>Buy state approach decide.</t>
  </si>
  <si>
    <t>Uganda</t>
  </si>
  <si>
    <t>Work whole manage put.</t>
  </si>
  <si>
    <t>piece</t>
  </si>
  <si>
    <t>My collection foreign everybody staff spend.</t>
  </si>
  <si>
    <t>Belgium</t>
  </si>
  <si>
    <t>your</t>
  </si>
  <si>
    <t>Station most gas support.</t>
  </si>
  <si>
    <t>Indonesia</t>
  </si>
  <si>
    <t>leave</t>
  </si>
  <si>
    <t>Together rate thing forward lawyer mother.</t>
  </si>
  <si>
    <t>Trinidad and Tobago</t>
  </si>
  <si>
    <t>around</t>
  </si>
  <si>
    <t>Show note necessary yes.</t>
  </si>
  <si>
    <t>Saint Martin</t>
  </si>
  <si>
    <t>report</t>
  </si>
  <si>
    <t>Full option car and.</t>
  </si>
  <si>
    <t>Western Sahara</t>
  </si>
  <si>
    <t>study</t>
  </si>
  <si>
    <t>Agree key live cost down step.</t>
  </si>
  <si>
    <t>member</t>
  </si>
  <si>
    <t>Relate rock talk hot board political believe inside.</t>
  </si>
  <si>
    <t>personal</t>
  </si>
  <si>
    <t>Their finally say adult.</t>
  </si>
  <si>
    <t>Sweden</t>
  </si>
  <si>
    <t>old</t>
  </si>
  <si>
    <t>Despite attorney technology late.</t>
  </si>
  <si>
    <t>Norway</t>
  </si>
  <si>
    <t>yes</t>
  </si>
  <si>
    <t>Yes police hair can either service.</t>
  </si>
  <si>
    <t>medical</t>
  </si>
  <si>
    <t>Could skill debate interesting detail office able put.</t>
  </si>
  <si>
    <t>rate</t>
  </si>
  <si>
    <t>Cold yourself bit.</t>
  </si>
  <si>
    <t>Slovenia</t>
  </si>
  <si>
    <t>travel</t>
  </si>
  <si>
    <t>Imagine suggest forget particular hope within both shoulder.</t>
  </si>
  <si>
    <t>Falkland Islands (Malvinas)</t>
  </si>
  <si>
    <t>without</t>
  </si>
  <si>
    <t>Positive ten one.</t>
  </si>
  <si>
    <t>Palau</t>
  </si>
  <si>
    <t>let</t>
  </si>
  <si>
    <t>Foreign from grow tend hit million military.</t>
  </si>
  <si>
    <t>Venezuela</t>
  </si>
  <si>
    <t>write</t>
  </si>
  <si>
    <t>Large authority history lot end seem agreement bed.</t>
  </si>
  <si>
    <t>Hungary</t>
  </si>
  <si>
    <t>size</t>
  </si>
  <si>
    <t>Color when fish last they into.</t>
  </si>
  <si>
    <t>Croatia</t>
  </si>
  <si>
    <t>movie</t>
  </si>
  <si>
    <t>Sister morning red maybe.</t>
  </si>
  <si>
    <t>Tokelau</t>
  </si>
  <si>
    <t>trial</t>
  </si>
  <si>
    <t>Science half important model role.</t>
  </si>
  <si>
    <t>Sao Tome and Principe</t>
  </si>
  <si>
    <t>trade</t>
  </si>
  <si>
    <t>Article prepare human trouble issue opportunity Mr time.</t>
  </si>
  <si>
    <t>Peru</t>
  </si>
  <si>
    <t>customer</t>
  </si>
  <si>
    <t>Detail personal product something social nearly.</t>
  </si>
  <si>
    <t>Kiribati</t>
  </si>
  <si>
    <t>city</t>
  </si>
  <si>
    <t>Film including should public will.</t>
  </si>
  <si>
    <t>Suriname</t>
  </si>
  <si>
    <t>trouble</t>
  </si>
  <si>
    <t>Music on by energy back protect.</t>
  </si>
  <si>
    <t>Nepal</t>
  </si>
  <si>
    <t>play</t>
  </si>
  <si>
    <t>Court movement red section.</t>
  </si>
  <si>
    <t>Bosnia and Herzegovina</t>
  </si>
  <si>
    <t>One significant ahead speech.</t>
  </si>
  <si>
    <t>seem</t>
  </si>
  <si>
    <t>Whether approach growth.</t>
  </si>
  <si>
    <t>Malawi</t>
  </si>
  <si>
    <t>player</t>
  </si>
  <si>
    <t>Race group method especially five education a.</t>
  </si>
  <si>
    <t>Tajikistan</t>
  </si>
  <si>
    <t>another</t>
  </si>
  <si>
    <t>Move fall until itself garden admit.</t>
  </si>
  <si>
    <t>line</t>
  </si>
  <si>
    <t>Purpose likely walk know four.</t>
  </si>
  <si>
    <t>Timor-Leste</t>
  </si>
  <si>
    <t>one</t>
  </si>
  <si>
    <t>Capital campaign this gas if state loss.</t>
  </si>
  <si>
    <t>Cambodia</t>
  </si>
  <si>
    <t>view</t>
  </si>
  <si>
    <t>Culture knowledge identify customer about poor.</t>
  </si>
  <si>
    <t>Aruba</t>
  </si>
  <si>
    <t>key</t>
  </si>
  <si>
    <t>Modern imagine strong one partner.</t>
  </si>
  <si>
    <t>Svalbard &amp; Jan Mayen Islands</t>
  </si>
  <si>
    <t>single</t>
  </si>
  <si>
    <t>Worry policy table east.</t>
  </si>
  <si>
    <t>Spain</t>
  </si>
  <si>
    <t>Glass as culture eight.</t>
  </si>
  <si>
    <t>South Africa</t>
  </si>
  <si>
    <t>particular</t>
  </si>
  <si>
    <t>Order against sign surface election.</t>
  </si>
  <si>
    <t>yeah</t>
  </si>
  <si>
    <t>Their people spend whatever sell across eye.</t>
  </si>
  <si>
    <t>Algeria</t>
  </si>
  <si>
    <t>option</t>
  </si>
  <si>
    <t>Civil house budget born seat accept.</t>
  </si>
  <si>
    <t>whether</t>
  </si>
  <si>
    <t>Bed play really name more school.</t>
  </si>
  <si>
    <t>Solomon Islands</t>
  </si>
  <si>
    <t>music</t>
  </si>
  <si>
    <t>Happen tend loss woman everybody miss audience.</t>
  </si>
  <si>
    <t>Guinea</t>
  </si>
  <si>
    <t>pretty</t>
  </si>
  <si>
    <t>Significant simply product street small discussion right road.</t>
  </si>
  <si>
    <t>Add read outside first dinner goal water.</t>
  </si>
  <si>
    <t>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</si>
</sst>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m/d/yyyy\ \(dddd\)"/>
    <numFmt numFmtId="165" formatCode="h:mm:ss;@"/>
    <numFmt numFmtId="166" formatCode="[$-F400]h:mm:ss\ AM/PM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" fontId="2" fillId="2" borderId="2" xfId="0" applyNumberFormat="1" applyFont="1" applyFill="1" applyBorder="1"/>
    <xf numFmtId="165" fontId="2" fillId="2" borderId="2" xfId="0" applyNumberFormat="1" applyFont="1" applyFill="1" applyBorder="1"/>
    <xf numFmtId="166" fontId="2" fillId="2" borderId="2" xfId="0" applyNumberFormat="1" applyFont="1" applyFill="1" applyBorder="1"/>
    <xf numFmtId="167" fontId="2" fillId="2" borderId="2" xfId="1" applyNumberFormat="1" applyFont="1" applyFill="1" applyBorder="1"/>
    <xf numFmtId="49" fontId="2" fillId="2" borderId="2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164" fontId="0" fillId="3" borderId="2" xfId="0" applyNumberFormat="1" applyFill="1" applyBorder="1"/>
    <xf numFmtId="1" fontId="0" fillId="3" borderId="2" xfId="0" applyNumberFormat="1" applyFill="1" applyBorder="1"/>
    <xf numFmtId="165" fontId="0" fillId="3" borderId="2" xfId="0" applyNumberFormat="1" applyFill="1" applyBorder="1"/>
    <xf numFmtId="166" fontId="0" fillId="3" borderId="2" xfId="0" applyNumberFormat="1" applyFill="1" applyBorder="1"/>
    <xf numFmtId="167" fontId="0" fillId="3" borderId="2" xfId="1" applyNumberFormat="1" applyFont="1" applyFill="1" applyBorder="1"/>
    <xf numFmtId="49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1" applyNumberFormat="1" applyFont="1" applyBorder="1"/>
    <xf numFmtId="49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15FA1"/>
      <color rgb="FF1A1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SH%20GHADGE\AppData\Local\Temp\08e6924e-2563-4ca7-86dc-1d03a7879565_archive%20(2).zip.565\social_media_engagement_data.xlsx" TargetMode="External"/><Relationship Id="rId1" Type="http://schemas.openxmlformats.org/officeDocument/2006/relationships/externalLinkPath" Target="/Users/YASH%20GHADGE/AppData/Local/Temp/08e6924e-2563-4ca7-86dc-1d03a7879565_archive%20(2).zip.565/social_media_engagemen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cial_media_engagement_data"/>
      <sheetName val="Working File"/>
      <sheetName val="Countries or Areas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926D-BBF4-43E6-990A-367BD9F49FAC}">
  <dimension ref="A1:U100"/>
  <sheetViews>
    <sheetView tabSelected="1" workbookViewId="0">
      <selection activeCell="D12" sqref="D12"/>
    </sheetView>
  </sheetViews>
  <sheetFormatPr defaultRowHeight="14.4" x14ac:dyDescent="0.3"/>
  <cols>
    <col min="3" max="3" width="13.109375" customWidth="1"/>
    <col min="4" max="4" width="19.5546875" customWidth="1"/>
    <col min="5" max="5" width="21.44140625" customWidth="1"/>
    <col min="6" max="6" width="18.77734375" customWidth="1"/>
    <col min="8" max="8" width="13.5546875" customWidth="1"/>
    <col min="15" max="15" width="15.5546875" customWidth="1"/>
    <col min="16" max="16" width="12.109375" customWidth="1"/>
    <col min="17" max="17" width="15.88671875" customWidth="1"/>
    <col min="18" max="18" width="16.5546875" customWidth="1"/>
    <col min="21" max="21" width="12.7773437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2" t="s">
        <v>19</v>
      </c>
      <c r="U1" s="2" t="s">
        <v>20</v>
      </c>
    </row>
    <row r="2" spans="1:21" x14ac:dyDescent="0.3">
      <c r="A2" s="9" t="s">
        <v>21</v>
      </c>
      <c r="B2" s="10" t="s">
        <v>22</v>
      </c>
      <c r="C2" s="10" t="s">
        <v>23</v>
      </c>
      <c r="D2" s="11">
        <v>45137.277851342595</v>
      </c>
      <c r="E2" s="12">
        <v>45137</v>
      </c>
      <c r="F2" s="13" t="str">
        <f>IF(WEEKDAY([1]!social_media_engagement_data[[#This Row],[Date]], 2) &lt;= 5, "Weekday", "Weekend")</f>
        <v>Weekend</v>
      </c>
      <c r="G2" s="14">
        <v>45137.277851342595</v>
      </c>
      <c r="H2" s="15" t="str">
        <f t="shared" ref="H2:H65" si="0">IF(HOUR(G2) &gt;= 6, IF(HOUR(G2) &lt; 12, "Morning", IF(HOUR(G2) &lt; 18, "Afternoon", IF(HOUR(G2) &lt; 22, "Evening", "Night"))), "Night")</f>
        <v>Morning</v>
      </c>
      <c r="I2" s="10">
        <v>908</v>
      </c>
      <c r="J2" s="10">
        <v>125</v>
      </c>
      <c r="K2" s="10">
        <v>85</v>
      </c>
      <c r="L2" s="10">
        <v>3884</v>
      </c>
      <c r="M2" s="10">
        <v>1223</v>
      </c>
      <c r="N2" s="16">
        <f>(SUM([1]!social_media_engagement_data[[#This Row],[Likes]:[Shares]])/[1]!social_media_engagement_data[[#This Row],[Reach]])*100</f>
        <v>91.414554374488972</v>
      </c>
      <c r="O2" s="10">
        <v>48</v>
      </c>
      <c r="P2" t="str" cm="1">
        <f t="array" ref="P2">_xlfn.IFS(O2&gt;45,"Senior Adults",O2&gt;=31,"Mature Adults",O2&lt;=30,"Adolescent Adults")</f>
        <v>Senior Adults</v>
      </c>
      <c r="Q2" s="10" t="s">
        <v>24</v>
      </c>
      <c r="R2" s="10" t="s">
        <v>25</v>
      </c>
      <c r="S2" s="17" t="s">
        <v>26</v>
      </c>
      <c r="T2" s="10" t="s">
        <v>27</v>
      </c>
      <c r="U2" s="10" t="s">
        <v>28</v>
      </c>
    </row>
    <row r="3" spans="1:21" x14ac:dyDescent="0.3">
      <c r="A3" s="18" t="s">
        <v>29</v>
      </c>
      <c r="B3" s="19" t="s">
        <v>30</v>
      </c>
      <c r="C3" s="19" t="s">
        <v>31</v>
      </c>
      <c r="D3" s="20">
        <v>44731.594442511574</v>
      </c>
      <c r="E3" s="21">
        <v>44731</v>
      </c>
      <c r="F3" s="22" t="str">
        <f>IF(WEEKDAY([1]!social_media_engagement_data[[#This Row],[Date]], 2) &lt;= 5, "Weekday", "Weekend")</f>
        <v>Weekend</v>
      </c>
      <c r="G3" s="23">
        <v>44731.594442511574</v>
      </c>
      <c r="H3" s="24" t="str">
        <f t="shared" si="0"/>
        <v>Afternoon</v>
      </c>
      <c r="I3" s="19">
        <v>604</v>
      </c>
      <c r="J3" s="19">
        <v>29</v>
      </c>
      <c r="K3" s="19">
        <v>2</v>
      </c>
      <c r="L3" s="19">
        <v>1831</v>
      </c>
      <c r="M3" s="19">
        <v>1386</v>
      </c>
      <c r="N3" s="25">
        <f>(SUM([1]!social_media_engagement_data[[#This Row],[Likes]:[Shares]])/[1]!social_media_engagement_data[[#This Row],[Reach]])*100</f>
        <v>45.815295815295812</v>
      </c>
      <c r="O3" s="19">
        <v>33</v>
      </c>
      <c r="P3" t="str" cm="1">
        <f t="array" ref="P3">_xlfn.IFS(O3&gt;45,"Senior Adults",O3&gt;=31,"Mature Adults",O3&lt;=30,"Adolescent Adults")</f>
        <v>Mature Adults</v>
      </c>
      <c r="Q3" s="19" t="s">
        <v>32</v>
      </c>
      <c r="R3" s="19" t="s">
        <v>33</v>
      </c>
      <c r="S3" s="26" t="s">
        <v>34</v>
      </c>
      <c r="T3" s="19" t="s">
        <v>35</v>
      </c>
      <c r="U3" s="19" t="s">
        <v>36</v>
      </c>
    </row>
    <row r="4" spans="1:21" x14ac:dyDescent="0.3">
      <c r="A4" s="9" t="s">
        <v>37</v>
      </c>
      <c r="B4" s="10" t="s">
        <v>38</v>
      </c>
      <c r="C4" s="10" t="s">
        <v>39</v>
      </c>
      <c r="D4" s="11">
        <v>44716.263777812499</v>
      </c>
      <c r="E4" s="12">
        <v>44716</v>
      </c>
      <c r="F4" s="13" t="str">
        <f>IF(WEEKDAY([1]!social_media_engagement_data[[#This Row],[Date]], 2) &lt;= 5, "Weekday", "Weekend")</f>
        <v>Weekend</v>
      </c>
      <c r="G4" s="14">
        <v>44716.263777812499</v>
      </c>
      <c r="H4" s="15" t="str">
        <f t="shared" si="0"/>
        <v>Morning</v>
      </c>
      <c r="I4" s="10">
        <v>288</v>
      </c>
      <c r="J4" s="10">
        <v>230</v>
      </c>
      <c r="K4" s="10">
        <v>56</v>
      </c>
      <c r="L4" s="10">
        <v>3927</v>
      </c>
      <c r="M4" s="10">
        <v>2516</v>
      </c>
      <c r="N4" s="16">
        <f>(SUM([1]!social_media_engagement_data[[#This Row],[Likes]:[Shares]])/[1]!social_media_engagement_data[[#This Row],[Reach]])*100</f>
        <v>22.813990461049286</v>
      </c>
      <c r="O4" s="10">
        <v>23</v>
      </c>
      <c r="P4" t="str" cm="1">
        <f t="array" ref="P4">_xlfn.IFS(O4&gt;45,"Senior Adults",O4&gt;=31,"Mature Adults",O4&lt;=30,"Adolescent Adults")</f>
        <v>Adolescent Adults</v>
      </c>
      <c r="Q4" s="10" t="s">
        <v>40</v>
      </c>
      <c r="R4" s="10" t="s">
        <v>41</v>
      </c>
      <c r="S4" s="17" t="s">
        <v>34</v>
      </c>
      <c r="T4" s="10" t="s">
        <v>42</v>
      </c>
      <c r="U4" s="10" t="s">
        <v>43</v>
      </c>
    </row>
    <row r="5" spans="1:21" x14ac:dyDescent="0.3">
      <c r="A5" s="18" t="s">
        <v>21</v>
      </c>
      <c r="B5" s="19" t="s">
        <v>38</v>
      </c>
      <c r="C5" s="19" t="s">
        <v>44</v>
      </c>
      <c r="D5" s="20">
        <v>44693.653725717595</v>
      </c>
      <c r="E5" s="21">
        <v>44693</v>
      </c>
      <c r="F5" s="22" t="str">
        <f>IF(WEEKDAY([1]!social_media_engagement_data[[#This Row],[Date]], 2) &lt;= 5, "Weekday", "Weekend")</f>
        <v>Weekday</v>
      </c>
      <c r="G5" s="23">
        <v>44693.653725717595</v>
      </c>
      <c r="H5" s="24" t="str">
        <f t="shared" si="0"/>
        <v>Afternoon</v>
      </c>
      <c r="I5" s="19">
        <v>870</v>
      </c>
      <c r="J5" s="19">
        <v>92</v>
      </c>
      <c r="K5" s="19">
        <v>15</v>
      </c>
      <c r="L5" s="19">
        <v>4829</v>
      </c>
      <c r="M5" s="19">
        <v>1377</v>
      </c>
      <c r="N5" s="25">
        <f>(SUM([1]!social_media_engagement_data[[#This Row],[Likes]:[Shares]])/[1]!social_media_engagement_data[[#This Row],[Reach]])*100</f>
        <v>70.951343500363109</v>
      </c>
      <c r="O5" s="19">
        <v>48</v>
      </c>
      <c r="P5" t="str" cm="1">
        <f t="array" ref="P5">_xlfn.IFS(O5&gt;45,"Senior Adults",O5&gt;=31,"Mature Adults",O5&lt;=30,"Adolescent Adults")</f>
        <v>Senior Adults</v>
      </c>
      <c r="Q5" s="19" t="s">
        <v>24</v>
      </c>
      <c r="R5" s="19" t="s">
        <v>45</v>
      </c>
      <c r="S5" s="26" t="s">
        <v>46</v>
      </c>
      <c r="T5" s="19" t="s">
        <v>47</v>
      </c>
      <c r="U5" s="19" t="s">
        <v>43</v>
      </c>
    </row>
    <row r="6" spans="1:21" x14ac:dyDescent="0.3">
      <c r="A6" s="9" t="s">
        <v>48</v>
      </c>
      <c r="B6" s="10" t="s">
        <v>30</v>
      </c>
      <c r="C6" s="10" t="s">
        <v>49</v>
      </c>
      <c r="D6" s="11">
        <v>45225.870522395831</v>
      </c>
      <c r="E6" s="12">
        <v>45225</v>
      </c>
      <c r="F6" s="13" t="str">
        <f>IF(WEEKDAY([1]!social_media_engagement_data[[#This Row],[Date]], 2) &lt;= 5, "Weekday", "Weekend")</f>
        <v>Weekday</v>
      </c>
      <c r="G6" s="14">
        <v>45225.870522395831</v>
      </c>
      <c r="H6" s="15" t="str">
        <f t="shared" si="0"/>
        <v>Evening</v>
      </c>
      <c r="I6" s="10">
        <v>573</v>
      </c>
      <c r="J6" s="10">
        <v>192</v>
      </c>
      <c r="K6" s="10">
        <v>19</v>
      </c>
      <c r="L6" s="10">
        <v>2797</v>
      </c>
      <c r="M6" s="10">
        <v>1949</v>
      </c>
      <c r="N6" s="16">
        <f>(SUM([1]!social_media_engagement_data[[#This Row],[Likes]:[Shares]])/[1]!social_media_engagement_data[[#This Row],[Reach]])*100</f>
        <v>40.225756798358134</v>
      </c>
      <c r="O6" s="10">
        <v>40</v>
      </c>
      <c r="P6" t="str" cm="1">
        <f t="array" ref="P6">_xlfn.IFS(O6&gt;45,"Senior Adults",O6&gt;=31,"Mature Adults",O6&lt;=30,"Adolescent Adults")</f>
        <v>Mature Adults</v>
      </c>
      <c r="Q6" s="10" t="s">
        <v>24</v>
      </c>
      <c r="R6" s="10" t="s">
        <v>50</v>
      </c>
      <c r="S6" s="17" t="s">
        <v>46</v>
      </c>
      <c r="T6" s="10" t="s">
        <v>51</v>
      </c>
      <c r="U6" s="10" t="s">
        <v>52</v>
      </c>
    </row>
    <row r="7" spans="1:21" x14ac:dyDescent="0.3">
      <c r="A7" s="18" t="s">
        <v>37</v>
      </c>
      <c r="B7" s="19" t="s">
        <v>30</v>
      </c>
      <c r="C7" s="19" t="s">
        <v>53</v>
      </c>
      <c r="D7" s="20">
        <v>45308.651837939811</v>
      </c>
      <c r="E7" s="21">
        <v>45308</v>
      </c>
      <c r="F7" s="22" t="str">
        <f>IF(WEEKDAY([1]!social_media_engagement_data[[#This Row],[Date]], 2) &lt;= 5, "Weekday", "Weekend")</f>
        <v>Weekday</v>
      </c>
      <c r="G7" s="23">
        <v>45308.651837939811</v>
      </c>
      <c r="H7" s="24" t="str">
        <f t="shared" si="0"/>
        <v>Afternoon</v>
      </c>
      <c r="I7" s="19">
        <v>430</v>
      </c>
      <c r="J7" s="19">
        <v>223</v>
      </c>
      <c r="K7" s="19">
        <v>86</v>
      </c>
      <c r="L7" s="19">
        <v>3265</v>
      </c>
      <c r="M7" s="19">
        <v>2813</v>
      </c>
      <c r="N7" s="25">
        <f>(SUM([1]!social_media_engagement_data[[#This Row],[Likes]:[Shares]])/[1]!social_media_engagement_data[[#This Row],[Reach]])*100</f>
        <v>26.270885175968715</v>
      </c>
      <c r="O7" s="19">
        <v>33</v>
      </c>
      <c r="P7" t="str" cm="1">
        <f t="array" ref="P7">_xlfn.IFS(O7&gt;45,"Senior Adults",O7&gt;=31,"Mature Adults",O7&lt;=30,"Adolescent Adults")</f>
        <v>Mature Adults</v>
      </c>
      <c r="Q7" s="19" t="s">
        <v>40</v>
      </c>
      <c r="R7" s="19" t="s">
        <v>54</v>
      </c>
      <c r="S7" s="26" t="s">
        <v>34</v>
      </c>
      <c r="T7" s="19" t="s">
        <v>55</v>
      </c>
      <c r="U7" s="19" t="s">
        <v>28</v>
      </c>
    </row>
    <row r="8" spans="1:21" x14ac:dyDescent="0.3">
      <c r="A8" s="9" t="s">
        <v>37</v>
      </c>
      <c r="B8" s="10" t="s">
        <v>38</v>
      </c>
      <c r="C8" s="10" t="s">
        <v>56</v>
      </c>
      <c r="D8" s="11">
        <v>44754.370701539352</v>
      </c>
      <c r="E8" s="12">
        <v>44754</v>
      </c>
      <c r="F8" s="13" t="str">
        <f>IF(WEEKDAY([1]!social_media_engagement_data[[#This Row],[Date]], 2) &lt;= 5, "Weekday", "Weekend")</f>
        <v>Weekday</v>
      </c>
      <c r="G8" s="14">
        <v>44754.370701539352</v>
      </c>
      <c r="H8" s="15" t="str">
        <f t="shared" si="0"/>
        <v>Morning</v>
      </c>
      <c r="I8" s="10">
        <v>973</v>
      </c>
      <c r="J8" s="10">
        <v>309</v>
      </c>
      <c r="K8" s="10">
        <v>164</v>
      </c>
      <c r="L8" s="10">
        <v>3917</v>
      </c>
      <c r="M8" s="10">
        <v>3404</v>
      </c>
      <c r="N8" s="16">
        <f>(SUM([1]!social_media_engagement_data[[#This Row],[Likes]:[Shares]])/[1]!social_media_engagement_data[[#This Row],[Reach]])*100</f>
        <v>42.479435957696829</v>
      </c>
      <c r="O8" s="10">
        <v>34</v>
      </c>
      <c r="P8" t="str" cm="1">
        <f t="array" ref="P8">_xlfn.IFS(O8&gt;45,"Senior Adults",O8&gt;=31,"Mature Adults",O8&lt;=30,"Adolescent Adults")</f>
        <v>Mature Adults</v>
      </c>
      <c r="Q8" s="10" t="s">
        <v>32</v>
      </c>
      <c r="R8" s="10" t="s">
        <v>57</v>
      </c>
      <c r="S8" s="17" t="s">
        <v>26</v>
      </c>
      <c r="T8" s="10" t="s">
        <v>58</v>
      </c>
      <c r="U8" s="10" t="s">
        <v>28</v>
      </c>
    </row>
    <row r="9" spans="1:21" x14ac:dyDescent="0.3">
      <c r="A9" s="18" t="s">
        <v>29</v>
      </c>
      <c r="B9" s="19" t="s">
        <v>38</v>
      </c>
      <c r="C9" s="19" t="s">
        <v>59</v>
      </c>
      <c r="D9" s="20">
        <v>44429.242293657408</v>
      </c>
      <c r="E9" s="21">
        <v>44429</v>
      </c>
      <c r="F9" s="22" t="str">
        <f>IF(WEEKDAY([1]!social_media_engagement_data[[#This Row],[Date]], 2) &lt;= 5, "Weekday", "Weekend")</f>
        <v>Weekend</v>
      </c>
      <c r="G9" s="23">
        <v>44429.242293657408</v>
      </c>
      <c r="H9" s="24" t="str">
        <f t="shared" si="0"/>
        <v>Night</v>
      </c>
      <c r="I9" s="19">
        <v>137</v>
      </c>
      <c r="J9" s="19">
        <v>327</v>
      </c>
      <c r="K9" s="19">
        <v>141</v>
      </c>
      <c r="L9" s="19">
        <v>4631</v>
      </c>
      <c r="M9" s="19">
        <v>1010</v>
      </c>
      <c r="N9" s="25">
        <f>(SUM([1]!social_media_engagement_data[[#This Row],[Likes]:[Shares]])/[1]!social_media_engagement_data[[#This Row],[Reach]])*100</f>
        <v>59.900990099009896</v>
      </c>
      <c r="O9" s="19">
        <v>18</v>
      </c>
      <c r="P9" t="str" cm="1">
        <f t="array" ref="P9">_xlfn.IFS(O9&gt;45,"Senior Adults",O9&gt;=31,"Mature Adults",O9&lt;=30,"Adolescent Adults")</f>
        <v>Adolescent Adults</v>
      </c>
      <c r="Q9" s="19" t="s">
        <v>24</v>
      </c>
      <c r="R9" s="19" t="s">
        <v>60</v>
      </c>
      <c r="S9" s="26" t="s">
        <v>34</v>
      </c>
      <c r="T9" s="19" t="s">
        <v>61</v>
      </c>
      <c r="U9" s="19" t="s">
        <v>36</v>
      </c>
    </row>
    <row r="10" spans="1:21" x14ac:dyDescent="0.3">
      <c r="A10" s="9" t="s">
        <v>29</v>
      </c>
      <c r="B10" s="10" t="s">
        <v>38</v>
      </c>
      <c r="C10" s="10" t="s">
        <v>62</v>
      </c>
      <c r="D10" s="11">
        <v>44663.687549351853</v>
      </c>
      <c r="E10" s="12">
        <v>44663</v>
      </c>
      <c r="F10" s="13" t="str">
        <f>IF(WEEKDAY([1]!social_media_engagement_data[[#This Row],[Date]], 2) &lt;= 5, "Weekday", "Weekend")</f>
        <v>Weekday</v>
      </c>
      <c r="G10" s="14">
        <v>44663.687549351853</v>
      </c>
      <c r="H10" s="15" t="str">
        <f t="shared" si="0"/>
        <v>Afternoon</v>
      </c>
      <c r="I10" s="10">
        <v>658</v>
      </c>
      <c r="J10" s="10">
        <v>36</v>
      </c>
      <c r="K10" s="10">
        <v>128</v>
      </c>
      <c r="L10" s="10">
        <v>3626</v>
      </c>
      <c r="M10" s="10">
        <v>3258</v>
      </c>
      <c r="N10" s="16">
        <f>(SUM([1]!social_media_engagement_data[[#This Row],[Likes]:[Shares]])/[1]!social_media_engagement_data[[#This Row],[Reach]])*100</f>
        <v>25.23020257826888</v>
      </c>
      <c r="O10" s="10">
        <v>47</v>
      </c>
      <c r="P10" t="str" cm="1">
        <f t="array" ref="P10">_xlfn.IFS(O10&gt;45,"Senior Adults",O10&gt;=31,"Mature Adults",O10&lt;=30,"Adolescent Adults")</f>
        <v>Senior Adults</v>
      </c>
      <c r="Q10" s="10" t="s">
        <v>40</v>
      </c>
      <c r="R10" s="10" t="s">
        <v>63</v>
      </c>
      <c r="S10" s="17" t="s">
        <v>46</v>
      </c>
      <c r="T10" s="10" t="s">
        <v>64</v>
      </c>
      <c r="U10" s="10" t="s">
        <v>52</v>
      </c>
    </row>
    <row r="11" spans="1:21" x14ac:dyDescent="0.3">
      <c r="A11" s="18" t="s">
        <v>29</v>
      </c>
      <c r="B11" s="19" t="s">
        <v>30</v>
      </c>
      <c r="C11" s="19" t="s">
        <v>65</v>
      </c>
      <c r="D11" s="20">
        <v>45109.456374189816</v>
      </c>
      <c r="E11" s="21">
        <v>45109</v>
      </c>
      <c r="F11" s="22" t="str">
        <f>IF(WEEKDAY([1]!social_media_engagement_data[[#This Row],[Date]], 2) &lt;= 5, "Weekday", "Weekend")</f>
        <v>Weekend</v>
      </c>
      <c r="G11" s="23">
        <v>45109.456374189816</v>
      </c>
      <c r="H11" s="24" t="str">
        <f t="shared" si="0"/>
        <v>Morning</v>
      </c>
      <c r="I11" s="19">
        <v>352</v>
      </c>
      <c r="J11" s="19">
        <v>476</v>
      </c>
      <c r="K11" s="19">
        <v>104</v>
      </c>
      <c r="L11" s="19">
        <v>4242</v>
      </c>
      <c r="M11" s="19">
        <v>1436</v>
      </c>
      <c r="N11" s="25">
        <f>(SUM([1]!social_media_engagement_data[[#This Row],[Likes]:[Shares]])/[1]!social_media_engagement_data[[#This Row],[Reach]])*100</f>
        <v>64.902506963788298</v>
      </c>
      <c r="O11" s="19">
        <v>47</v>
      </c>
      <c r="P11" t="str" cm="1">
        <f t="array" ref="P11">_xlfn.IFS(O11&gt;45,"Senior Adults",O11&gt;=31,"Mature Adults",O11&lt;=30,"Adolescent Adults")</f>
        <v>Senior Adults</v>
      </c>
      <c r="Q11" s="19" t="s">
        <v>24</v>
      </c>
      <c r="R11" s="19" t="s">
        <v>66</v>
      </c>
      <c r="S11" s="26" t="s">
        <v>67</v>
      </c>
      <c r="T11" s="19" t="s">
        <v>68</v>
      </c>
      <c r="U11" s="19" t="s">
        <v>36</v>
      </c>
    </row>
    <row r="12" spans="1:21" x14ac:dyDescent="0.3">
      <c r="A12" s="9" t="s">
        <v>29</v>
      </c>
      <c r="B12" s="10" t="s">
        <v>30</v>
      </c>
      <c r="C12" s="10" t="s">
        <v>69</v>
      </c>
      <c r="D12" s="11">
        <v>44314.41739667824</v>
      </c>
      <c r="E12" s="12">
        <v>44314</v>
      </c>
      <c r="F12" s="13" t="str">
        <f>IF(WEEKDAY([1]!social_media_engagement_data[[#This Row],[Date]], 2) &lt;= 5, "Weekday", "Weekend")</f>
        <v>Weekday</v>
      </c>
      <c r="G12" s="14">
        <v>44314.41739667824</v>
      </c>
      <c r="H12" s="15" t="str">
        <f t="shared" si="0"/>
        <v>Morning</v>
      </c>
      <c r="I12" s="10">
        <v>549</v>
      </c>
      <c r="J12" s="10">
        <v>374</v>
      </c>
      <c r="K12" s="10">
        <v>98</v>
      </c>
      <c r="L12" s="10">
        <v>2409</v>
      </c>
      <c r="M12" s="10">
        <v>2118</v>
      </c>
      <c r="N12" s="16">
        <f>(SUM([1]!social_media_engagement_data[[#This Row],[Likes]:[Shares]])/[1]!social_media_engagement_data[[#This Row],[Reach]])*100</f>
        <v>48.205854579792259</v>
      </c>
      <c r="O12" s="10">
        <v>44</v>
      </c>
      <c r="P12" t="str" cm="1">
        <f t="array" ref="P12">_xlfn.IFS(O12&gt;45,"Senior Adults",O12&gt;=31,"Mature Adults",O12&lt;=30,"Adolescent Adults")</f>
        <v>Mature Adults</v>
      </c>
      <c r="Q12" s="10" t="s">
        <v>24</v>
      </c>
      <c r="R12" s="10" t="s">
        <v>70</v>
      </c>
      <c r="S12" s="17" t="s">
        <v>71</v>
      </c>
      <c r="T12" s="10" t="s">
        <v>72</v>
      </c>
      <c r="U12" s="10" t="s">
        <v>36</v>
      </c>
    </row>
    <row r="13" spans="1:21" x14ac:dyDescent="0.3">
      <c r="A13" s="18" t="s">
        <v>29</v>
      </c>
      <c r="B13" s="19" t="s">
        <v>22</v>
      </c>
      <c r="C13" s="19" t="s">
        <v>73</v>
      </c>
      <c r="D13" s="20">
        <v>44753.581051493056</v>
      </c>
      <c r="E13" s="21">
        <v>44753</v>
      </c>
      <c r="F13" s="22" t="str">
        <f>IF(WEEKDAY([1]!social_media_engagement_data[[#This Row],[Date]], 2) &lt;= 5, "Weekday", "Weekend")</f>
        <v>Weekday</v>
      </c>
      <c r="G13" s="23">
        <v>44753.581051493056</v>
      </c>
      <c r="H13" s="24" t="str">
        <f t="shared" si="0"/>
        <v>Afternoon</v>
      </c>
      <c r="I13" s="19">
        <v>206</v>
      </c>
      <c r="J13" s="19">
        <v>442</v>
      </c>
      <c r="K13" s="19">
        <v>181</v>
      </c>
      <c r="L13" s="19">
        <v>4835</v>
      </c>
      <c r="M13" s="19">
        <v>3305</v>
      </c>
      <c r="N13" s="25">
        <f>(SUM([1]!social_media_engagement_data[[#This Row],[Likes]:[Shares]])/[1]!social_media_engagement_data[[#This Row],[Reach]])*100</f>
        <v>25.08320726172466</v>
      </c>
      <c r="O13" s="19">
        <v>31</v>
      </c>
      <c r="P13" t="str" cm="1">
        <f t="array" ref="P13">_xlfn.IFS(O13&gt;45,"Senior Adults",O13&gt;=31,"Mature Adults",O13&lt;=30,"Adolescent Adults")</f>
        <v>Mature Adults</v>
      </c>
      <c r="Q13" s="19" t="s">
        <v>32</v>
      </c>
      <c r="R13" s="19" t="s">
        <v>74</v>
      </c>
      <c r="S13" s="26" t="s">
        <v>34</v>
      </c>
      <c r="T13" s="19" t="s">
        <v>75</v>
      </c>
      <c r="U13" s="19" t="s">
        <v>36</v>
      </c>
    </row>
    <row r="14" spans="1:21" x14ac:dyDescent="0.3">
      <c r="A14" s="9" t="s">
        <v>48</v>
      </c>
      <c r="B14" s="10" t="s">
        <v>30</v>
      </c>
      <c r="C14" s="10" t="s">
        <v>76</v>
      </c>
      <c r="D14" s="11">
        <v>44528.079628518521</v>
      </c>
      <c r="E14" s="12">
        <v>44528</v>
      </c>
      <c r="F14" s="13" t="str">
        <f>IF(WEEKDAY([1]!social_media_engagement_data[[#This Row],[Date]], 2) &lt;= 5, "Weekday", "Weekend")</f>
        <v>Weekend</v>
      </c>
      <c r="G14" s="14">
        <v>44528.079628518521</v>
      </c>
      <c r="H14" s="15" t="str">
        <f t="shared" si="0"/>
        <v>Night</v>
      </c>
      <c r="I14" s="10">
        <v>742</v>
      </c>
      <c r="J14" s="10">
        <v>198</v>
      </c>
      <c r="K14" s="10">
        <v>20</v>
      </c>
      <c r="L14" s="10">
        <v>2517</v>
      </c>
      <c r="M14" s="10">
        <v>2412</v>
      </c>
      <c r="N14" s="16">
        <f>(SUM([1]!social_media_engagement_data[[#This Row],[Likes]:[Shares]])/[1]!social_media_engagement_data[[#This Row],[Reach]])*100</f>
        <v>39.800995024875625</v>
      </c>
      <c r="O14" s="10">
        <v>30</v>
      </c>
      <c r="P14" t="str" cm="1">
        <f t="array" ref="P14">_xlfn.IFS(O14&gt;45,"Senior Adults",O14&gt;=31,"Mature Adults",O14&lt;=30,"Adolescent Adults")</f>
        <v>Adolescent Adults</v>
      </c>
      <c r="Q14" s="10" t="s">
        <v>24</v>
      </c>
      <c r="R14" s="10" t="s">
        <v>77</v>
      </c>
      <c r="S14" s="17" t="s">
        <v>34</v>
      </c>
      <c r="T14" s="10" t="s">
        <v>78</v>
      </c>
      <c r="U14" s="10" t="s">
        <v>36</v>
      </c>
    </row>
    <row r="15" spans="1:21" x14ac:dyDescent="0.3">
      <c r="A15" s="18" t="s">
        <v>37</v>
      </c>
      <c r="B15" s="19" t="s">
        <v>22</v>
      </c>
      <c r="C15" s="19" t="s">
        <v>79</v>
      </c>
      <c r="D15" s="20">
        <v>44535.038173020832</v>
      </c>
      <c r="E15" s="21">
        <v>44535</v>
      </c>
      <c r="F15" s="22" t="str">
        <f>IF(WEEKDAY([1]!social_media_engagement_data[[#This Row],[Date]], 2) &lt;= 5, "Weekday", "Weekend")</f>
        <v>Weekend</v>
      </c>
      <c r="G15" s="23">
        <v>44535.038173020832</v>
      </c>
      <c r="H15" s="24" t="str">
        <f t="shared" si="0"/>
        <v>Night</v>
      </c>
      <c r="I15" s="19">
        <v>585</v>
      </c>
      <c r="J15" s="19">
        <v>459</v>
      </c>
      <c r="K15" s="19">
        <v>54</v>
      </c>
      <c r="L15" s="19">
        <v>4951</v>
      </c>
      <c r="M15" s="19">
        <v>3585</v>
      </c>
      <c r="N15" s="25">
        <f>(SUM([1]!social_media_engagement_data[[#This Row],[Likes]:[Shares]])/[1]!social_media_engagement_data[[#This Row],[Reach]])*100</f>
        <v>30.627615062761503</v>
      </c>
      <c r="O15" s="19">
        <v>42</v>
      </c>
      <c r="P15" t="str" cm="1">
        <f t="array" ref="P15">_xlfn.IFS(O15&gt;45,"Senior Adults",O15&gt;=31,"Mature Adults",O15&lt;=30,"Adolescent Adults")</f>
        <v>Mature Adults</v>
      </c>
      <c r="Q15" s="19" t="s">
        <v>40</v>
      </c>
      <c r="R15" s="19" t="s">
        <v>80</v>
      </c>
      <c r="S15" s="26" t="s">
        <v>46</v>
      </c>
      <c r="T15" s="19" t="s">
        <v>81</v>
      </c>
      <c r="U15" s="19" t="s">
        <v>36</v>
      </c>
    </row>
    <row r="16" spans="1:21" x14ac:dyDescent="0.3">
      <c r="A16" s="9" t="s">
        <v>29</v>
      </c>
      <c r="B16" s="10" t="s">
        <v>30</v>
      </c>
      <c r="C16" s="10" t="s">
        <v>82</v>
      </c>
      <c r="D16" s="11">
        <v>44965.86959790509</v>
      </c>
      <c r="E16" s="12">
        <v>44965</v>
      </c>
      <c r="F16" s="13" t="str">
        <f>IF(WEEKDAY([1]!social_media_engagement_data[[#This Row],[Date]], 2) &lt;= 5, "Weekday", "Weekend")</f>
        <v>Weekday</v>
      </c>
      <c r="G16" s="14">
        <v>44965.86959790509</v>
      </c>
      <c r="H16" s="15" t="str">
        <f t="shared" si="0"/>
        <v>Evening</v>
      </c>
      <c r="I16" s="10">
        <v>528</v>
      </c>
      <c r="J16" s="10">
        <v>463</v>
      </c>
      <c r="K16" s="10">
        <v>86</v>
      </c>
      <c r="L16" s="10">
        <v>1828</v>
      </c>
      <c r="M16" s="10">
        <v>1418</v>
      </c>
      <c r="N16" s="16">
        <f>(SUM([1]!social_media_engagement_data[[#This Row],[Likes]:[Shares]])/[1]!social_media_engagement_data[[#This Row],[Reach]])*100</f>
        <v>75.952045133991547</v>
      </c>
      <c r="O16" s="10">
        <v>19</v>
      </c>
      <c r="P16" t="str" cm="1">
        <f t="array" ref="P16">_xlfn.IFS(O16&gt;45,"Senior Adults",O16&gt;=31,"Mature Adults",O16&lt;=30,"Adolescent Adults")</f>
        <v>Adolescent Adults</v>
      </c>
      <c r="Q16" s="10" t="s">
        <v>40</v>
      </c>
      <c r="R16" s="10" t="s">
        <v>83</v>
      </c>
      <c r="S16" s="17" t="s">
        <v>26</v>
      </c>
      <c r="T16" s="10" t="s">
        <v>84</v>
      </c>
      <c r="U16" s="10" t="s">
        <v>43</v>
      </c>
    </row>
    <row r="17" spans="1:21" x14ac:dyDescent="0.3">
      <c r="A17" s="18" t="s">
        <v>48</v>
      </c>
      <c r="B17" s="19" t="s">
        <v>30</v>
      </c>
      <c r="C17" s="19" t="s">
        <v>85</v>
      </c>
      <c r="D17" s="20">
        <v>45310.154639895831</v>
      </c>
      <c r="E17" s="21">
        <v>45310</v>
      </c>
      <c r="F17" s="22" t="str">
        <f>IF(WEEKDAY([1]!social_media_engagement_data[[#This Row],[Date]], 2) &lt;= 5, "Weekday", "Weekend")</f>
        <v>Weekday</v>
      </c>
      <c r="G17" s="23">
        <v>45310.154639895831</v>
      </c>
      <c r="H17" s="24" t="str">
        <f t="shared" si="0"/>
        <v>Night</v>
      </c>
      <c r="I17" s="19">
        <v>440</v>
      </c>
      <c r="J17" s="19">
        <v>255</v>
      </c>
      <c r="K17" s="19">
        <v>139</v>
      </c>
      <c r="L17" s="19">
        <v>3722</v>
      </c>
      <c r="M17" s="19">
        <v>1395</v>
      </c>
      <c r="N17" s="25">
        <f>(SUM([1]!social_media_engagement_data[[#This Row],[Likes]:[Shares]])/[1]!social_media_engagement_data[[#This Row],[Reach]])*100</f>
        <v>59.784946236559144</v>
      </c>
      <c r="O17" s="19">
        <v>42</v>
      </c>
      <c r="P17" t="str" cm="1">
        <f t="array" ref="P17">_xlfn.IFS(O17&gt;45,"Senior Adults",O17&gt;=31,"Mature Adults",O17&lt;=30,"Adolescent Adults")</f>
        <v>Mature Adults</v>
      </c>
      <c r="Q17" s="19" t="s">
        <v>40</v>
      </c>
      <c r="R17" s="19" t="s">
        <v>86</v>
      </c>
      <c r="S17" s="26" t="s">
        <v>46</v>
      </c>
      <c r="T17" s="19" t="s">
        <v>87</v>
      </c>
      <c r="U17" s="19" t="s">
        <v>28</v>
      </c>
    </row>
    <row r="18" spans="1:21" x14ac:dyDescent="0.3">
      <c r="A18" s="9" t="s">
        <v>21</v>
      </c>
      <c r="B18" s="10" t="s">
        <v>30</v>
      </c>
      <c r="C18" s="10" t="s">
        <v>88</v>
      </c>
      <c r="D18" s="11">
        <v>45258.341341296298</v>
      </c>
      <c r="E18" s="12">
        <v>45258</v>
      </c>
      <c r="F18" s="13" t="str">
        <f>IF(WEEKDAY([1]!social_media_engagement_data[[#This Row],[Date]], 2) &lt;= 5, "Weekday", "Weekend")</f>
        <v>Weekday</v>
      </c>
      <c r="G18" s="14">
        <v>45258.341341296298</v>
      </c>
      <c r="H18" s="15" t="str">
        <f t="shared" si="0"/>
        <v>Morning</v>
      </c>
      <c r="I18" s="10">
        <v>281</v>
      </c>
      <c r="J18" s="10">
        <v>199</v>
      </c>
      <c r="K18" s="10">
        <v>104</v>
      </c>
      <c r="L18" s="10">
        <v>4528</v>
      </c>
      <c r="M18" s="10">
        <v>1547</v>
      </c>
      <c r="N18" s="16">
        <f>(SUM([1]!social_media_engagement_data[[#This Row],[Likes]:[Shares]])/[1]!social_media_engagement_data[[#This Row],[Reach]])*100</f>
        <v>37.75048480930834</v>
      </c>
      <c r="O18" s="10">
        <v>26</v>
      </c>
      <c r="P18" t="str" cm="1">
        <f t="array" ref="P18">_xlfn.IFS(O18&gt;45,"Senior Adults",O18&gt;=31,"Mature Adults",O18&lt;=30,"Adolescent Adults")</f>
        <v>Adolescent Adults</v>
      </c>
      <c r="Q18" s="10" t="s">
        <v>24</v>
      </c>
      <c r="R18" s="10" t="s">
        <v>89</v>
      </c>
      <c r="S18" s="17" t="s">
        <v>26</v>
      </c>
      <c r="T18" s="10" t="s">
        <v>90</v>
      </c>
      <c r="U18" s="10" t="s">
        <v>36</v>
      </c>
    </row>
    <row r="19" spans="1:21" x14ac:dyDescent="0.3">
      <c r="A19" s="18" t="s">
        <v>21</v>
      </c>
      <c r="B19" s="19" t="s">
        <v>38</v>
      </c>
      <c r="C19" s="19" t="s">
        <v>91</v>
      </c>
      <c r="D19" s="20">
        <v>44868.948469363429</v>
      </c>
      <c r="E19" s="21">
        <v>44868</v>
      </c>
      <c r="F19" s="22" t="str">
        <f>IF(WEEKDAY([1]!social_media_engagement_data[[#This Row],[Date]], 2) &lt;= 5, "Weekday", "Weekend")</f>
        <v>Weekday</v>
      </c>
      <c r="G19" s="23">
        <v>44868.948469363429</v>
      </c>
      <c r="H19" s="24" t="str">
        <f t="shared" si="0"/>
        <v>Night</v>
      </c>
      <c r="I19" s="19">
        <v>34</v>
      </c>
      <c r="J19" s="19">
        <v>458</v>
      </c>
      <c r="K19" s="19">
        <v>5</v>
      </c>
      <c r="L19" s="19">
        <v>2047</v>
      </c>
      <c r="M19" s="19">
        <v>1911</v>
      </c>
      <c r="N19" s="25">
        <f>(SUM([1]!social_media_engagement_data[[#This Row],[Likes]:[Shares]])/[1]!social_media_engagement_data[[#This Row],[Reach]])*100</f>
        <v>26.007326007326011</v>
      </c>
      <c r="O19" s="19">
        <v>23</v>
      </c>
      <c r="P19" t="str" cm="1">
        <f t="array" ref="P19">_xlfn.IFS(O19&gt;45,"Senior Adults",O19&gt;=31,"Mature Adults",O19&lt;=30,"Adolescent Adults")</f>
        <v>Adolescent Adults</v>
      </c>
      <c r="Q19" s="19" t="s">
        <v>40</v>
      </c>
      <c r="R19" s="19" t="s">
        <v>92</v>
      </c>
      <c r="S19" s="26" t="s">
        <v>26</v>
      </c>
      <c r="T19" s="19" t="s">
        <v>93</v>
      </c>
      <c r="U19" s="19" t="s">
        <v>28</v>
      </c>
    </row>
    <row r="20" spans="1:21" x14ac:dyDescent="0.3">
      <c r="A20" s="9" t="s">
        <v>29</v>
      </c>
      <c r="B20" s="10" t="s">
        <v>22</v>
      </c>
      <c r="C20" s="10" t="s">
        <v>94</v>
      </c>
      <c r="D20" s="11">
        <v>44814.199786631943</v>
      </c>
      <c r="E20" s="12">
        <v>44814</v>
      </c>
      <c r="F20" s="13" t="str">
        <f>IF(WEEKDAY([1]!social_media_engagement_data[[#This Row],[Date]], 2) &lt;= 5, "Weekday", "Weekend")</f>
        <v>Weekend</v>
      </c>
      <c r="G20" s="14">
        <v>44814.199786631943</v>
      </c>
      <c r="H20" s="15" t="str">
        <f t="shared" si="0"/>
        <v>Night</v>
      </c>
      <c r="I20" s="10">
        <v>143</v>
      </c>
      <c r="J20" s="10">
        <v>8</v>
      </c>
      <c r="K20" s="10">
        <v>34</v>
      </c>
      <c r="L20" s="10">
        <v>3433</v>
      </c>
      <c r="M20" s="10">
        <v>2360</v>
      </c>
      <c r="N20" s="16">
        <f>(SUM([1]!social_media_engagement_data[[#This Row],[Likes]:[Shares]])/[1]!social_media_engagement_data[[#This Row],[Reach]])*100</f>
        <v>7.8389830508474576</v>
      </c>
      <c r="O20" s="10">
        <v>39</v>
      </c>
      <c r="P20" t="str" cm="1">
        <f t="array" ref="P20">_xlfn.IFS(O20&gt;45,"Senior Adults",O20&gt;=31,"Mature Adults",O20&lt;=30,"Adolescent Adults")</f>
        <v>Mature Adults</v>
      </c>
      <c r="Q20" s="10" t="s">
        <v>24</v>
      </c>
      <c r="R20" s="10" t="s">
        <v>95</v>
      </c>
      <c r="S20" s="17" t="s">
        <v>96</v>
      </c>
      <c r="T20" s="10" t="s">
        <v>97</v>
      </c>
      <c r="U20" s="10" t="s">
        <v>36</v>
      </c>
    </row>
    <row r="21" spans="1:21" x14ac:dyDescent="0.3">
      <c r="A21" s="18" t="s">
        <v>29</v>
      </c>
      <c r="B21" s="19" t="s">
        <v>22</v>
      </c>
      <c r="C21" s="19" t="s">
        <v>98</v>
      </c>
      <c r="D21" s="20">
        <v>44438.362095787037</v>
      </c>
      <c r="E21" s="21">
        <v>44438</v>
      </c>
      <c r="F21" s="22" t="str">
        <f>IF(WEEKDAY([1]!social_media_engagement_data[[#This Row],[Date]], 2) &lt;= 5, "Weekday", "Weekend")</f>
        <v>Weekday</v>
      </c>
      <c r="G21" s="23">
        <v>44438.362095787037</v>
      </c>
      <c r="H21" s="24" t="str">
        <f t="shared" si="0"/>
        <v>Morning</v>
      </c>
      <c r="I21" s="19">
        <v>230</v>
      </c>
      <c r="J21" s="19">
        <v>194</v>
      </c>
      <c r="K21" s="19">
        <v>33</v>
      </c>
      <c r="L21" s="19">
        <v>2516</v>
      </c>
      <c r="M21" s="19">
        <v>2190</v>
      </c>
      <c r="N21" s="25">
        <f>(SUM([1]!social_media_engagement_data[[#This Row],[Likes]:[Shares]])/[1]!social_media_engagement_data[[#This Row],[Reach]])*100</f>
        <v>20.867579908675797</v>
      </c>
      <c r="O21" s="19">
        <v>50</v>
      </c>
      <c r="P21" t="str" cm="1">
        <f t="array" ref="P21">_xlfn.IFS(O21&gt;45,"Senior Adults",O21&gt;=31,"Mature Adults",O21&lt;=30,"Adolescent Adults")</f>
        <v>Senior Adults</v>
      </c>
      <c r="Q21" s="19" t="s">
        <v>40</v>
      </c>
      <c r="R21" s="19" t="s">
        <v>99</v>
      </c>
      <c r="S21" s="26" t="s">
        <v>46</v>
      </c>
      <c r="T21" s="19" t="s">
        <v>100</v>
      </c>
      <c r="U21" s="19" t="s">
        <v>28</v>
      </c>
    </row>
    <row r="22" spans="1:21" x14ac:dyDescent="0.3">
      <c r="A22" s="9" t="s">
        <v>29</v>
      </c>
      <c r="B22" s="10" t="s">
        <v>30</v>
      </c>
      <c r="C22" s="10" t="s">
        <v>101</v>
      </c>
      <c r="D22" s="11">
        <v>45114.21877550926</v>
      </c>
      <c r="E22" s="12">
        <v>45114</v>
      </c>
      <c r="F22" s="13" t="str">
        <f>IF(WEEKDAY([1]!social_media_engagement_data[[#This Row],[Date]], 2) &lt;= 5, "Weekday", "Weekend")</f>
        <v>Weekday</v>
      </c>
      <c r="G22" s="14">
        <v>45114.21877550926</v>
      </c>
      <c r="H22" s="15" t="str">
        <f t="shared" si="0"/>
        <v>Night</v>
      </c>
      <c r="I22" s="10">
        <v>574</v>
      </c>
      <c r="J22" s="10">
        <v>218</v>
      </c>
      <c r="K22" s="10">
        <v>186</v>
      </c>
      <c r="L22" s="10">
        <v>2551</v>
      </c>
      <c r="M22" s="10">
        <v>1429</v>
      </c>
      <c r="N22" s="16">
        <f>(SUM([1]!social_media_engagement_data[[#This Row],[Likes]:[Shares]])/[1]!social_media_engagement_data[[#This Row],[Reach]])*100</f>
        <v>68.439468159552135</v>
      </c>
      <c r="O22" s="10">
        <v>51</v>
      </c>
      <c r="P22" t="str" cm="1">
        <f t="array" ref="P22">_xlfn.IFS(O22&gt;45,"Senior Adults",O22&gt;=31,"Mature Adults",O22&lt;=30,"Adolescent Adults")</f>
        <v>Senior Adults</v>
      </c>
      <c r="Q22" s="10" t="s">
        <v>24</v>
      </c>
      <c r="R22" s="10" t="s">
        <v>89</v>
      </c>
      <c r="S22" s="17" t="s">
        <v>26</v>
      </c>
      <c r="T22" s="10" t="s">
        <v>102</v>
      </c>
      <c r="U22" s="10" t="s">
        <v>28</v>
      </c>
    </row>
    <row r="23" spans="1:21" x14ac:dyDescent="0.3">
      <c r="A23" s="18" t="s">
        <v>21</v>
      </c>
      <c r="B23" s="19" t="s">
        <v>38</v>
      </c>
      <c r="C23" s="19" t="s">
        <v>103</v>
      </c>
      <c r="D23" s="20">
        <v>45152.953704004627</v>
      </c>
      <c r="E23" s="21">
        <v>45152</v>
      </c>
      <c r="F23" s="22" t="str">
        <f>IF(WEEKDAY([1]!social_media_engagement_data[[#This Row],[Date]], 2) &lt;= 5, "Weekday", "Weekend")</f>
        <v>Weekday</v>
      </c>
      <c r="G23" s="23">
        <v>45152.953704004627</v>
      </c>
      <c r="H23" s="24" t="str">
        <f t="shared" si="0"/>
        <v>Night</v>
      </c>
      <c r="I23" s="19">
        <v>737</v>
      </c>
      <c r="J23" s="19">
        <v>4</v>
      </c>
      <c r="K23" s="19">
        <v>3</v>
      </c>
      <c r="L23" s="19">
        <v>3137</v>
      </c>
      <c r="M23" s="19">
        <v>2350</v>
      </c>
      <c r="N23" s="25">
        <f>(SUM([1]!social_media_engagement_data[[#This Row],[Likes]:[Shares]])/[1]!social_media_engagement_data[[#This Row],[Reach]])*100</f>
        <v>31.659574468085104</v>
      </c>
      <c r="O23" s="19">
        <v>65</v>
      </c>
      <c r="P23" t="str" cm="1">
        <f t="array" ref="P23">_xlfn.IFS(O23&gt;45,"Senior Adults",O23&gt;=31,"Mature Adults",O23&lt;=30,"Adolescent Adults")</f>
        <v>Senior Adults</v>
      </c>
      <c r="Q23" s="19" t="s">
        <v>32</v>
      </c>
      <c r="R23" s="19" t="s">
        <v>104</v>
      </c>
      <c r="S23" s="26" t="s">
        <v>46</v>
      </c>
      <c r="T23" s="19" t="s">
        <v>105</v>
      </c>
      <c r="U23" s="19" t="s">
        <v>28</v>
      </c>
    </row>
    <row r="24" spans="1:21" x14ac:dyDescent="0.3">
      <c r="A24" s="9" t="s">
        <v>37</v>
      </c>
      <c r="B24" s="10" t="s">
        <v>30</v>
      </c>
      <c r="C24" s="10" t="s">
        <v>106</v>
      </c>
      <c r="D24" s="11">
        <v>44693.82017486111</v>
      </c>
      <c r="E24" s="12">
        <v>44693</v>
      </c>
      <c r="F24" s="13" t="str">
        <f>IF(WEEKDAY([1]!social_media_engagement_data[[#This Row],[Date]], 2) &lt;= 5, "Weekday", "Weekend")</f>
        <v>Weekday</v>
      </c>
      <c r="G24" s="14">
        <v>44693.82017486111</v>
      </c>
      <c r="H24" s="15" t="str">
        <f t="shared" si="0"/>
        <v>Evening</v>
      </c>
      <c r="I24" s="10">
        <v>355</v>
      </c>
      <c r="J24" s="10">
        <v>320</v>
      </c>
      <c r="K24" s="10">
        <v>114</v>
      </c>
      <c r="L24" s="10">
        <v>3421</v>
      </c>
      <c r="M24" s="10">
        <v>1035</v>
      </c>
      <c r="N24" s="16">
        <f>(SUM([1]!social_media_engagement_data[[#This Row],[Likes]:[Shares]])/[1]!social_media_engagement_data[[#This Row],[Reach]])*100</f>
        <v>76.231884057971016</v>
      </c>
      <c r="O24" s="10">
        <v>35</v>
      </c>
      <c r="P24" t="str" cm="1">
        <f t="array" ref="P24">_xlfn.IFS(O24&gt;45,"Senior Adults",O24&gt;=31,"Mature Adults",O24&lt;=30,"Adolescent Adults")</f>
        <v>Mature Adults</v>
      </c>
      <c r="Q24" s="10" t="s">
        <v>24</v>
      </c>
      <c r="R24" s="10" t="s">
        <v>107</v>
      </c>
      <c r="S24" s="17" t="s">
        <v>46</v>
      </c>
      <c r="T24" s="10" t="s">
        <v>108</v>
      </c>
      <c r="U24" s="10" t="s">
        <v>36</v>
      </c>
    </row>
    <row r="25" spans="1:21" x14ac:dyDescent="0.3">
      <c r="A25" s="18" t="s">
        <v>21</v>
      </c>
      <c r="B25" s="19" t="s">
        <v>22</v>
      </c>
      <c r="C25" s="19" t="s">
        <v>109</v>
      </c>
      <c r="D25" s="20">
        <v>45243.053036018522</v>
      </c>
      <c r="E25" s="21">
        <v>45243</v>
      </c>
      <c r="F25" s="22" t="str">
        <f>IF(WEEKDAY([1]!social_media_engagement_data[[#This Row],[Date]], 2) &lt;= 5, "Weekday", "Weekend")</f>
        <v>Weekday</v>
      </c>
      <c r="G25" s="23">
        <v>45243.053036018522</v>
      </c>
      <c r="H25" s="24" t="str">
        <f t="shared" si="0"/>
        <v>Night</v>
      </c>
      <c r="I25" s="19">
        <v>882</v>
      </c>
      <c r="J25" s="19">
        <v>182</v>
      </c>
      <c r="K25" s="19">
        <v>121</v>
      </c>
      <c r="L25" s="19">
        <v>2594</v>
      </c>
      <c r="M25" s="19">
        <v>1033</v>
      </c>
      <c r="N25" s="25">
        <f>(SUM([1]!social_media_engagement_data[[#This Row],[Likes]:[Shares]])/[1]!social_media_engagement_data[[#This Row],[Reach]])*100</f>
        <v>114.71442400774443</v>
      </c>
      <c r="O25" s="19">
        <v>60</v>
      </c>
      <c r="P25" t="str" cm="1">
        <f t="array" ref="P25">_xlfn.IFS(O25&gt;45,"Senior Adults",O25&gt;=31,"Mature Adults",O25&lt;=30,"Adolescent Adults")</f>
        <v>Senior Adults</v>
      </c>
      <c r="Q25" s="19" t="s">
        <v>32</v>
      </c>
      <c r="R25" s="19" t="s">
        <v>110</v>
      </c>
      <c r="S25" s="26" t="s">
        <v>71</v>
      </c>
      <c r="T25" s="19" t="s">
        <v>111</v>
      </c>
      <c r="U25" s="19" t="s">
        <v>43</v>
      </c>
    </row>
    <row r="26" spans="1:21" x14ac:dyDescent="0.3">
      <c r="A26" s="9" t="s">
        <v>29</v>
      </c>
      <c r="B26" s="10" t="s">
        <v>22</v>
      </c>
      <c r="C26" s="10" t="s">
        <v>112</v>
      </c>
      <c r="D26" s="11">
        <v>44538.611118773151</v>
      </c>
      <c r="E26" s="12">
        <v>44538</v>
      </c>
      <c r="F26" s="13" t="str">
        <f>IF(WEEKDAY([1]!social_media_engagement_data[[#This Row],[Date]], 2) &lt;= 5, "Weekday", "Weekend")</f>
        <v>Weekday</v>
      </c>
      <c r="G26" s="14">
        <v>44538.611118773151</v>
      </c>
      <c r="H26" s="15" t="str">
        <f t="shared" si="0"/>
        <v>Afternoon</v>
      </c>
      <c r="I26" s="10">
        <v>838</v>
      </c>
      <c r="J26" s="10">
        <v>336</v>
      </c>
      <c r="K26" s="10">
        <v>135</v>
      </c>
      <c r="L26" s="10">
        <v>1591</v>
      </c>
      <c r="M26" s="10">
        <v>1487</v>
      </c>
      <c r="N26" s="16">
        <f>(SUM([1]!social_media_engagement_data[[#This Row],[Likes]:[Shares]])/[1]!social_media_engagement_data[[#This Row],[Reach]])*100</f>
        <v>88.029589778076669</v>
      </c>
      <c r="O26" s="10">
        <v>30</v>
      </c>
      <c r="P26" t="str" cm="1">
        <f t="array" ref="P26">_xlfn.IFS(O26&gt;45,"Senior Adults",O26&gt;=31,"Mature Adults",O26&lt;=30,"Adolescent Adults")</f>
        <v>Adolescent Adults</v>
      </c>
      <c r="Q26" s="10" t="s">
        <v>40</v>
      </c>
      <c r="R26" s="10" t="s">
        <v>113</v>
      </c>
      <c r="S26" s="17" t="s">
        <v>26</v>
      </c>
      <c r="T26" s="10" t="s">
        <v>114</v>
      </c>
      <c r="U26" s="10" t="s">
        <v>36</v>
      </c>
    </row>
    <row r="27" spans="1:21" x14ac:dyDescent="0.3">
      <c r="A27" s="18" t="s">
        <v>37</v>
      </c>
      <c r="B27" s="19" t="s">
        <v>22</v>
      </c>
      <c r="C27" s="19" t="s">
        <v>115</v>
      </c>
      <c r="D27" s="20">
        <v>45357.660617361114</v>
      </c>
      <c r="E27" s="21">
        <v>45357</v>
      </c>
      <c r="F27" s="22" t="str">
        <f>IF(WEEKDAY([1]!social_media_engagement_data[[#This Row],[Date]], 2) &lt;= 5, "Weekday", "Weekend")</f>
        <v>Weekday</v>
      </c>
      <c r="G27" s="23">
        <v>45357.660617361114</v>
      </c>
      <c r="H27" s="24" t="str">
        <f t="shared" si="0"/>
        <v>Afternoon</v>
      </c>
      <c r="I27" s="19">
        <v>905</v>
      </c>
      <c r="J27" s="19">
        <v>442</v>
      </c>
      <c r="K27" s="19">
        <v>191</v>
      </c>
      <c r="L27" s="19">
        <v>4279</v>
      </c>
      <c r="M27" s="19">
        <v>2383</v>
      </c>
      <c r="N27" s="25">
        <f>(SUM([1]!social_media_engagement_data[[#This Row],[Likes]:[Shares]])/[1]!social_media_engagement_data[[#This Row],[Reach]])*100</f>
        <v>64.540495174150223</v>
      </c>
      <c r="O27" s="19">
        <v>65</v>
      </c>
      <c r="P27" t="str" cm="1">
        <f t="array" ref="P27">_xlfn.IFS(O27&gt;45,"Senior Adults",O27&gt;=31,"Mature Adults",O27&lt;=30,"Adolescent Adults")</f>
        <v>Senior Adults</v>
      </c>
      <c r="Q27" s="19" t="s">
        <v>32</v>
      </c>
      <c r="R27" s="19" t="s">
        <v>116</v>
      </c>
      <c r="S27" s="26" t="s">
        <v>96</v>
      </c>
      <c r="T27" s="19" t="s">
        <v>117</v>
      </c>
      <c r="U27" s="19" t="s">
        <v>43</v>
      </c>
    </row>
    <row r="28" spans="1:21" x14ac:dyDescent="0.3">
      <c r="A28" s="9" t="s">
        <v>37</v>
      </c>
      <c r="B28" s="10" t="s">
        <v>38</v>
      </c>
      <c r="C28" s="10" t="s">
        <v>118</v>
      </c>
      <c r="D28" s="11">
        <v>45268.530039988429</v>
      </c>
      <c r="E28" s="12">
        <v>45268</v>
      </c>
      <c r="F28" s="13" t="str">
        <f>IF(WEEKDAY([1]!social_media_engagement_data[[#This Row],[Date]], 2) &lt;= 5, "Weekday", "Weekend")</f>
        <v>Weekday</v>
      </c>
      <c r="G28" s="14">
        <v>45268.530039988429</v>
      </c>
      <c r="H28" s="15" t="str">
        <f t="shared" si="0"/>
        <v>Afternoon</v>
      </c>
      <c r="I28" s="10">
        <v>810</v>
      </c>
      <c r="J28" s="10">
        <v>473</v>
      </c>
      <c r="K28" s="10">
        <v>69</v>
      </c>
      <c r="L28" s="10">
        <v>3738</v>
      </c>
      <c r="M28" s="10">
        <v>1544</v>
      </c>
      <c r="N28" s="16">
        <f>(SUM([1]!social_media_engagement_data[[#This Row],[Likes]:[Shares]])/[1]!social_media_engagement_data[[#This Row],[Reach]])*100</f>
        <v>87.564766839378237</v>
      </c>
      <c r="O28" s="10">
        <v>41</v>
      </c>
      <c r="P28" t="str" cm="1">
        <f t="array" ref="P28">_xlfn.IFS(O28&gt;45,"Senior Adults",O28&gt;=31,"Mature Adults",O28&lt;=30,"Adolescent Adults")</f>
        <v>Mature Adults</v>
      </c>
      <c r="Q28" s="10" t="s">
        <v>24</v>
      </c>
      <c r="R28" s="10" t="s">
        <v>119</v>
      </c>
      <c r="S28" s="17" t="s">
        <v>71</v>
      </c>
      <c r="T28" s="10" t="s">
        <v>120</v>
      </c>
      <c r="U28" s="10" t="s">
        <v>28</v>
      </c>
    </row>
    <row r="29" spans="1:21" x14ac:dyDescent="0.3">
      <c r="A29" s="18" t="s">
        <v>37</v>
      </c>
      <c r="B29" s="19" t="s">
        <v>30</v>
      </c>
      <c r="C29" s="19" t="s">
        <v>121</v>
      </c>
      <c r="D29" s="20">
        <v>44917.682521261573</v>
      </c>
      <c r="E29" s="21">
        <v>44917</v>
      </c>
      <c r="F29" s="22" t="str">
        <f>IF(WEEKDAY([1]!social_media_engagement_data[[#This Row],[Date]], 2) &lt;= 5, "Weekday", "Weekend")</f>
        <v>Weekday</v>
      </c>
      <c r="G29" s="23">
        <v>44917.682521261573</v>
      </c>
      <c r="H29" s="24" t="str">
        <f t="shared" si="0"/>
        <v>Afternoon</v>
      </c>
      <c r="I29" s="19">
        <v>750</v>
      </c>
      <c r="J29" s="19">
        <v>159</v>
      </c>
      <c r="K29" s="19">
        <v>100</v>
      </c>
      <c r="L29" s="19">
        <v>3134</v>
      </c>
      <c r="M29" s="19">
        <v>1470</v>
      </c>
      <c r="N29" s="25">
        <f>(SUM([1]!social_media_engagement_data[[#This Row],[Likes]:[Shares]])/[1]!social_media_engagement_data[[#This Row],[Reach]])*100</f>
        <v>68.639455782312936</v>
      </c>
      <c r="O29" s="19">
        <v>31</v>
      </c>
      <c r="P29" t="str" cm="1">
        <f t="array" ref="P29">_xlfn.IFS(O29&gt;45,"Senior Adults",O29&gt;=31,"Mature Adults",O29&lt;=30,"Adolescent Adults")</f>
        <v>Mature Adults</v>
      </c>
      <c r="Q29" s="19" t="s">
        <v>24</v>
      </c>
      <c r="R29" s="19" t="s">
        <v>122</v>
      </c>
      <c r="S29" s="26" t="s">
        <v>26</v>
      </c>
      <c r="T29" s="19" t="s">
        <v>123</v>
      </c>
      <c r="U29" s="19" t="s">
        <v>36</v>
      </c>
    </row>
    <row r="30" spans="1:21" x14ac:dyDescent="0.3">
      <c r="A30" s="9" t="s">
        <v>21</v>
      </c>
      <c r="B30" s="10" t="s">
        <v>22</v>
      </c>
      <c r="C30" s="10" t="s">
        <v>124</v>
      </c>
      <c r="D30" s="11">
        <v>45121.509691157407</v>
      </c>
      <c r="E30" s="12">
        <v>45121</v>
      </c>
      <c r="F30" s="13" t="str">
        <f>IF(WEEKDAY([1]!social_media_engagement_data[[#This Row],[Date]], 2) &lt;= 5, "Weekday", "Weekend")</f>
        <v>Weekday</v>
      </c>
      <c r="G30" s="14">
        <v>45121.509691157407</v>
      </c>
      <c r="H30" s="15" t="str">
        <f t="shared" si="0"/>
        <v>Afternoon</v>
      </c>
      <c r="I30" s="10">
        <v>365</v>
      </c>
      <c r="J30" s="10">
        <v>10</v>
      </c>
      <c r="K30" s="10">
        <v>11</v>
      </c>
      <c r="L30" s="10">
        <v>4828</v>
      </c>
      <c r="M30" s="10">
        <v>2060</v>
      </c>
      <c r="N30" s="16">
        <f>(SUM([1]!social_media_engagement_data[[#This Row],[Likes]:[Shares]])/[1]!social_media_engagement_data[[#This Row],[Reach]])*100</f>
        <v>18.737864077669901</v>
      </c>
      <c r="O30" s="10">
        <v>47</v>
      </c>
      <c r="P30" t="str" cm="1">
        <f t="array" ref="P30">_xlfn.IFS(O30&gt;45,"Senior Adults",O30&gt;=31,"Mature Adults",O30&lt;=30,"Adolescent Adults")</f>
        <v>Senior Adults</v>
      </c>
      <c r="Q30" s="10" t="s">
        <v>24</v>
      </c>
      <c r="R30" s="10" t="s">
        <v>125</v>
      </c>
      <c r="S30" s="17" t="s">
        <v>67</v>
      </c>
      <c r="T30" s="10" t="s">
        <v>126</v>
      </c>
      <c r="U30" s="10" t="s">
        <v>36</v>
      </c>
    </row>
    <row r="31" spans="1:21" x14ac:dyDescent="0.3">
      <c r="A31" s="18" t="s">
        <v>29</v>
      </c>
      <c r="B31" s="19" t="s">
        <v>22</v>
      </c>
      <c r="C31" s="19" t="s">
        <v>127</v>
      </c>
      <c r="D31" s="20">
        <v>44975.999806307867</v>
      </c>
      <c r="E31" s="21">
        <v>44975</v>
      </c>
      <c r="F31" s="22" t="str">
        <f>IF(WEEKDAY([1]!social_media_engagement_data[[#This Row],[Date]], 2) &lt;= 5, "Weekday", "Weekend")</f>
        <v>Weekend</v>
      </c>
      <c r="G31" s="23">
        <v>44975.999806307867</v>
      </c>
      <c r="H31" s="24" t="str">
        <f t="shared" si="0"/>
        <v>Night</v>
      </c>
      <c r="I31" s="19">
        <v>915</v>
      </c>
      <c r="J31" s="19">
        <v>255</v>
      </c>
      <c r="K31" s="19">
        <v>8</v>
      </c>
      <c r="L31" s="19">
        <v>1837</v>
      </c>
      <c r="M31" s="19">
        <v>1504</v>
      </c>
      <c r="N31" s="25">
        <f>(SUM([1]!social_media_engagement_data[[#This Row],[Likes]:[Shares]])/[1]!social_media_engagement_data[[#This Row],[Reach]])*100</f>
        <v>78.324468085106375</v>
      </c>
      <c r="O31" s="19">
        <v>36</v>
      </c>
      <c r="P31" t="str" cm="1">
        <f t="array" ref="P31">_xlfn.IFS(O31&gt;45,"Senior Adults",O31&gt;=31,"Mature Adults",O31&lt;=30,"Adolescent Adults")</f>
        <v>Mature Adults</v>
      </c>
      <c r="Q31" s="19" t="s">
        <v>32</v>
      </c>
      <c r="R31" s="19" t="s">
        <v>128</v>
      </c>
      <c r="S31" s="26" t="s">
        <v>46</v>
      </c>
      <c r="T31" s="19" t="s">
        <v>58</v>
      </c>
      <c r="U31" s="19" t="s">
        <v>36</v>
      </c>
    </row>
    <row r="32" spans="1:21" x14ac:dyDescent="0.3">
      <c r="A32" s="9" t="s">
        <v>48</v>
      </c>
      <c r="B32" s="10" t="s">
        <v>38</v>
      </c>
      <c r="C32" s="10" t="s">
        <v>129</v>
      </c>
      <c r="D32" s="11">
        <v>44918.654951539349</v>
      </c>
      <c r="E32" s="12">
        <v>44918</v>
      </c>
      <c r="F32" s="13" t="str">
        <f>IF(WEEKDAY([1]!social_media_engagement_data[[#This Row],[Date]], 2) &lt;= 5, "Weekday", "Weekend")</f>
        <v>Weekday</v>
      </c>
      <c r="G32" s="14">
        <v>44918.654951539349</v>
      </c>
      <c r="H32" s="15" t="str">
        <f t="shared" si="0"/>
        <v>Afternoon</v>
      </c>
      <c r="I32" s="10">
        <v>576</v>
      </c>
      <c r="J32" s="10">
        <v>232</v>
      </c>
      <c r="K32" s="10">
        <v>197</v>
      </c>
      <c r="L32" s="10">
        <v>3742</v>
      </c>
      <c r="M32" s="10">
        <v>3247</v>
      </c>
      <c r="N32" s="16">
        <f>(SUM([1]!social_media_engagement_data[[#This Row],[Likes]:[Shares]])/[1]!social_media_engagement_data[[#This Row],[Reach]])*100</f>
        <v>30.951647674776716</v>
      </c>
      <c r="O32" s="10">
        <v>46</v>
      </c>
      <c r="P32" t="str" cm="1">
        <f t="array" ref="P32">_xlfn.IFS(O32&gt;45,"Senior Adults",O32&gt;=31,"Mature Adults",O32&lt;=30,"Adolescent Adults")</f>
        <v>Senior Adults</v>
      </c>
      <c r="Q32" s="10" t="s">
        <v>24</v>
      </c>
      <c r="R32" s="10" t="s">
        <v>130</v>
      </c>
      <c r="S32" s="17" t="s">
        <v>67</v>
      </c>
      <c r="T32" s="10" t="s">
        <v>131</v>
      </c>
      <c r="U32" s="10" t="s">
        <v>28</v>
      </c>
    </row>
    <row r="33" spans="1:21" x14ac:dyDescent="0.3">
      <c r="A33" s="18" t="s">
        <v>21</v>
      </c>
      <c r="B33" s="19" t="s">
        <v>30</v>
      </c>
      <c r="C33" s="19" t="s">
        <v>132</v>
      </c>
      <c r="D33" s="20">
        <v>44328.441570324074</v>
      </c>
      <c r="E33" s="21">
        <v>44328</v>
      </c>
      <c r="F33" s="22" t="str">
        <f>IF(WEEKDAY([1]!social_media_engagement_data[[#This Row],[Date]], 2) &lt;= 5, "Weekday", "Weekend")</f>
        <v>Weekday</v>
      </c>
      <c r="G33" s="23">
        <v>44328.441570324074</v>
      </c>
      <c r="H33" s="24" t="str">
        <f t="shared" si="0"/>
        <v>Morning</v>
      </c>
      <c r="I33" s="19">
        <v>93</v>
      </c>
      <c r="J33" s="19">
        <v>89</v>
      </c>
      <c r="K33" s="19">
        <v>86</v>
      </c>
      <c r="L33" s="19">
        <v>1758</v>
      </c>
      <c r="M33" s="19">
        <v>1298</v>
      </c>
      <c r="N33" s="25">
        <f>(SUM([1]!social_media_engagement_data[[#This Row],[Likes]:[Shares]])/[1]!social_media_engagement_data[[#This Row],[Reach]])*100</f>
        <v>20.647149460708782</v>
      </c>
      <c r="O33" s="19">
        <v>18</v>
      </c>
      <c r="P33" t="str" cm="1">
        <f t="array" ref="P33">_xlfn.IFS(O33&gt;45,"Senior Adults",O33&gt;=31,"Mature Adults",O33&lt;=30,"Adolescent Adults")</f>
        <v>Adolescent Adults</v>
      </c>
      <c r="Q33" s="19" t="s">
        <v>40</v>
      </c>
      <c r="R33" s="19" t="s">
        <v>133</v>
      </c>
      <c r="S33" s="26" t="s">
        <v>67</v>
      </c>
      <c r="T33" s="19" t="s">
        <v>134</v>
      </c>
      <c r="U33" s="19" t="s">
        <v>36</v>
      </c>
    </row>
    <row r="34" spans="1:21" x14ac:dyDescent="0.3">
      <c r="A34" s="9" t="s">
        <v>37</v>
      </c>
      <c r="B34" s="10" t="s">
        <v>38</v>
      </c>
      <c r="C34" s="10" t="s">
        <v>135</v>
      </c>
      <c r="D34" s="11">
        <v>45072.340571805558</v>
      </c>
      <c r="E34" s="12">
        <v>45072</v>
      </c>
      <c r="F34" s="13" t="str">
        <f>IF(WEEKDAY([1]!social_media_engagement_data[[#This Row],[Date]], 2) &lt;= 5, "Weekday", "Weekend")</f>
        <v>Weekday</v>
      </c>
      <c r="G34" s="14">
        <v>45072.340571805558</v>
      </c>
      <c r="H34" s="15" t="str">
        <f t="shared" si="0"/>
        <v>Morning</v>
      </c>
      <c r="I34" s="10">
        <v>856</v>
      </c>
      <c r="J34" s="10">
        <v>243</v>
      </c>
      <c r="K34" s="10">
        <v>98</v>
      </c>
      <c r="L34" s="10">
        <v>4692</v>
      </c>
      <c r="M34" s="10">
        <v>4530</v>
      </c>
      <c r="N34" s="16">
        <f>(SUM([1]!social_media_engagement_data[[#This Row],[Likes]:[Shares]])/[1]!social_media_engagement_data[[#This Row],[Reach]])*100</f>
        <v>26.423841059602648</v>
      </c>
      <c r="O34" s="10">
        <v>40</v>
      </c>
      <c r="P34" t="str" cm="1">
        <f t="array" ref="P34">_xlfn.IFS(O34&gt;45,"Senior Adults",O34&gt;=31,"Mature Adults",O34&lt;=30,"Adolescent Adults")</f>
        <v>Mature Adults</v>
      </c>
      <c r="Q34" s="10" t="s">
        <v>40</v>
      </c>
      <c r="R34" s="10" t="s">
        <v>136</v>
      </c>
      <c r="S34" s="17" t="s">
        <v>34</v>
      </c>
      <c r="T34" s="10" t="s">
        <v>81</v>
      </c>
      <c r="U34" s="10" t="s">
        <v>36</v>
      </c>
    </row>
    <row r="35" spans="1:21" x14ac:dyDescent="0.3">
      <c r="A35" s="18" t="s">
        <v>37</v>
      </c>
      <c r="B35" s="19" t="s">
        <v>38</v>
      </c>
      <c r="C35" s="19" t="s">
        <v>137</v>
      </c>
      <c r="D35" s="20">
        <v>44544.390634328702</v>
      </c>
      <c r="E35" s="21">
        <v>44544</v>
      </c>
      <c r="F35" s="22" t="str">
        <f>IF(WEEKDAY([1]!social_media_engagement_data[[#This Row],[Date]], 2) &lt;= 5, "Weekday", "Weekend")</f>
        <v>Weekday</v>
      </c>
      <c r="G35" s="23">
        <v>44544.390634328702</v>
      </c>
      <c r="H35" s="24" t="str">
        <f t="shared" si="0"/>
        <v>Morning</v>
      </c>
      <c r="I35" s="19">
        <v>108</v>
      </c>
      <c r="J35" s="19">
        <v>133</v>
      </c>
      <c r="K35" s="19">
        <v>59</v>
      </c>
      <c r="L35" s="19">
        <v>4358</v>
      </c>
      <c r="M35" s="19">
        <v>1471</v>
      </c>
      <c r="N35" s="25">
        <f>(SUM([1]!social_media_engagement_data[[#This Row],[Likes]:[Shares]])/[1]!social_media_engagement_data[[#This Row],[Reach]])*100</f>
        <v>20.394289598912305</v>
      </c>
      <c r="O35" s="19">
        <v>41</v>
      </c>
      <c r="P35" t="str" cm="1">
        <f t="array" ref="P35">_xlfn.IFS(O35&gt;45,"Senior Adults",O35&gt;=31,"Mature Adults",O35&lt;=30,"Adolescent Adults")</f>
        <v>Mature Adults</v>
      </c>
      <c r="Q35" s="19" t="s">
        <v>32</v>
      </c>
      <c r="R35" s="19" t="s">
        <v>138</v>
      </c>
      <c r="S35" s="26" t="s">
        <v>34</v>
      </c>
      <c r="T35" s="19" t="s">
        <v>139</v>
      </c>
      <c r="U35" s="19" t="s">
        <v>36</v>
      </c>
    </row>
    <row r="36" spans="1:21" x14ac:dyDescent="0.3">
      <c r="A36" s="9" t="s">
        <v>37</v>
      </c>
      <c r="B36" s="10" t="s">
        <v>30</v>
      </c>
      <c r="C36" s="10" t="s">
        <v>140</v>
      </c>
      <c r="D36" s="11">
        <v>44842.031377824074</v>
      </c>
      <c r="E36" s="12">
        <v>44842</v>
      </c>
      <c r="F36" s="13" t="str">
        <f>IF(WEEKDAY([1]!social_media_engagement_data[[#This Row],[Date]], 2) &lt;= 5, "Weekday", "Weekend")</f>
        <v>Weekend</v>
      </c>
      <c r="G36" s="14">
        <v>44842.031377824074</v>
      </c>
      <c r="H36" s="15" t="str">
        <f t="shared" si="0"/>
        <v>Night</v>
      </c>
      <c r="I36" s="10">
        <v>830</v>
      </c>
      <c r="J36" s="10">
        <v>393</v>
      </c>
      <c r="K36" s="10">
        <v>78</v>
      </c>
      <c r="L36" s="10">
        <v>4982</v>
      </c>
      <c r="M36" s="10">
        <v>2080</v>
      </c>
      <c r="N36" s="16">
        <f>(SUM([1]!social_media_engagement_data[[#This Row],[Likes]:[Shares]])/[1]!social_media_engagement_data[[#This Row],[Reach]])*100</f>
        <v>62.54807692307692</v>
      </c>
      <c r="O36" s="10">
        <v>35</v>
      </c>
      <c r="P36" t="str" cm="1">
        <f t="array" ref="P36">_xlfn.IFS(O36&gt;45,"Senior Adults",O36&gt;=31,"Mature Adults",O36&lt;=30,"Adolescent Adults")</f>
        <v>Mature Adults</v>
      </c>
      <c r="Q36" s="10" t="s">
        <v>40</v>
      </c>
      <c r="R36" s="10" t="s">
        <v>141</v>
      </c>
      <c r="S36" s="17" t="s">
        <v>96</v>
      </c>
      <c r="T36" s="10" t="s">
        <v>142</v>
      </c>
      <c r="U36" s="10" t="s">
        <v>52</v>
      </c>
    </row>
    <row r="37" spans="1:21" x14ac:dyDescent="0.3">
      <c r="A37" s="18" t="s">
        <v>48</v>
      </c>
      <c r="B37" s="19" t="s">
        <v>38</v>
      </c>
      <c r="C37" s="19" t="s">
        <v>143</v>
      </c>
      <c r="D37" s="20">
        <v>45185.305239710651</v>
      </c>
      <c r="E37" s="21">
        <v>45185</v>
      </c>
      <c r="F37" s="22" t="str">
        <f>IF(WEEKDAY([1]!social_media_engagement_data[[#This Row],[Date]], 2) &lt;= 5, "Weekday", "Weekend")</f>
        <v>Weekend</v>
      </c>
      <c r="G37" s="23">
        <v>45185.305239710651</v>
      </c>
      <c r="H37" s="24" t="str">
        <f t="shared" si="0"/>
        <v>Morning</v>
      </c>
      <c r="I37" s="19">
        <v>495</v>
      </c>
      <c r="J37" s="19">
        <v>56</v>
      </c>
      <c r="K37" s="19">
        <v>83</v>
      </c>
      <c r="L37" s="19">
        <v>4104</v>
      </c>
      <c r="M37" s="19">
        <v>3790</v>
      </c>
      <c r="N37" s="25">
        <f>(SUM([1]!social_media_engagement_data[[#This Row],[Likes]:[Shares]])/[1]!social_media_engagement_data[[#This Row],[Reach]])*100</f>
        <v>16.728232189973617</v>
      </c>
      <c r="O37" s="19">
        <v>49</v>
      </c>
      <c r="P37" t="str" cm="1">
        <f t="array" ref="P37">_xlfn.IFS(O37&gt;45,"Senior Adults",O37&gt;=31,"Mature Adults",O37&lt;=30,"Adolescent Adults")</f>
        <v>Senior Adults</v>
      </c>
      <c r="Q37" s="19" t="s">
        <v>32</v>
      </c>
      <c r="R37" s="19" t="s">
        <v>144</v>
      </c>
      <c r="S37" s="26" t="s">
        <v>34</v>
      </c>
      <c r="T37" s="19" t="s">
        <v>145</v>
      </c>
      <c r="U37" s="19" t="s">
        <v>36</v>
      </c>
    </row>
    <row r="38" spans="1:21" x14ac:dyDescent="0.3">
      <c r="A38" s="9" t="s">
        <v>21</v>
      </c>
      <c r="B38" s="10" t="s">
        <v>38</v>
      </c>
      <c r="C38" s="10" t="s">
        <v>146</v>
      </c>
      <c r="D38" s="11">
        <v>45298.476782268517</v>
      </c>
      <c r="E38" s="12">
        <v>45298</v>
      </c>
      <c r="F38" s="13" t="str">
        <f>IF(WEEKDAY([1]!social_media_engagement_data[[#This Row],[Date]], 2) &lt;= 5, "Weekday", "Weekend")</f>
        <v>Weekend</v>
      </c>
      <c r="G38" s="14">
        <v>45298.476782268517</v>
      </c>
      <c r="H38" s="15" t="str">
        <f t="shared" si="0"/>
        <v>Morning</v>
      </c>
      <c r="I38" s="10">
        <v>676</v>
      </c>
      <c r="J38" s="10">
        <v>0</v>
      </c>
      <c r="K38" s="10">
        <v>114</v>
      </c>
      <c r="L38" s="10">
        <v>3576</v>
      </c>
      <c r="M38" s="10">
        <v>1656</v>
      </c>
      <c r="N38" s="16">
        <f>(SUM([1]!social_media_engagement_data[[#This Row],[Likes]:[Shares]])/[1]!social_media_engagement_data[[#This Row],[Reach]])*100</f>
        <v>47.705314009661834</v>
      </c>
      <c r="O38" s="10">
        <v>60</v>
      </c>
      <c r="P38" t="str" cm="1">
        <f t="array" ref="P38">_xlfn.IFS(O38&gt;45,"Senior Adults",O38&gt;=31,"Mature Adults",O38&lt;=30,"Adolescent Adults")</f>
        <v>Senior Adults</v>
      </c>
      <c r="Q38" s="10" t="s">
        <v>32</v>
      </c>
      <c r="R38" s="10" t="s">
        <v>147</v>
      </c>
      <c r="S38" s="17" t="s">
        <v>46</v>
      </c>
      <c r="T38" s="10" t="s">
        <v>148</v>
      </c>
      <c r="U38" s="10" t="s">
        <v>36</v>
      </c>
    </row>
    <row r="39" spans="1:21" x14ac:dyDescent="0.3">
      <c r="A39" s="18" t="s">
        <v>37</v>
      </c>
      <c r="B39" s="19" t="s">
        <v>38</v>
      </c>
      <c r="C39" s="19" t="s">
        <v>149</v>
      </c>
      <c r="D39" s="20">
        <v>45030.633966655092</v>
      </c>
      <c r="E39" s="21">
        <v>45030</v>
      </c>
      <c r="F39" s="22" t="str">
        <f>IF(WEEKDAY([1]!social_media_engagement_data[[#This Row],[Date]], 2) &lt;= 5, "Weekday", "Weekend")</f>
        <v>Weekday</v>
      </c>
      <c r="G39" s="23">
        <v>45030.633966655092</v>
      </c>
      <c r="H39" s="24" t="str">
        <f t="shared" si="0"/>
        <v>Afternoon</v>
      </c>
      <c r="I39" s="19">
        <v>849</v>
      </c>
      <c r="J39" s="19">
        <v>39</v>
      </c>
      <c r="K39" s="19">
        <v>178</v>
      </c>
      <c r="L39" s="19">
        <v>3633</v>
      </c>
      <c r="M39" s="19">
        <v>3598</v>
      </c>
      <c r="N39" s="25">
        <f>(SUM([1]!social_media_engagement_data[[#This Row],[Likes]:[Shares]])/[1]!social_media_engagement_data[[#This Row],[Reach]])*100</f>
        <v>29.627570872707061</v>
      </c>
      <c r="O39" s="19">
        <v>26</v>
      </c>
      <c r="P39" t="str" cm="1">
        <f t="array" ref="P39">_xlfn.IFS(O39&gt;45,"Senior Adults",O39&gt;=31,"Mature Adults",O39&lt;=30,"Adolescent Adults")</f>
        <v>Adolescent Adults</v>
      </c>
      <c r="Q39" s="19" t="s">
        <v>40</v>
      </c>
      <c r="R39" s="19" t="s">
        <v>150</v>
      </c>
      <c r="S39" s="26" t="s">
        <v>26</v>
      </c>
      <c r="T39" s="19" t="s">
        <v>151</v>
      </c>
      <c r="U39" s="19" t="s">
        <v>36</v>
      </c>
    </row>
    <row r="40" spans="1:21" x14ac:dyDescent="0.3">
      <c r="A40" s="9" t="s">
        <v>37</v>
      </c>
      <c r="B40" s="10" t="s">
        <v>22</v>
      </c>
      <c r="C40" s="10" t="s">
        <v>152</v>
      </c>
      <c r="D40" s="11">
        <v>45055.000585636575</v>
      </c>
      <c r="E40" s="12">
        <v>45055</v>
      </c>
      <c r="F40" s="13" t="str">
        <f>IF(WEEKDAY([1]!social_media_engagement_data[[#This Row],[Date]], 2) &lt;= 5, "Weekday", "Weekend")</f>
        <v>Weekday</v>
      </c>
      <c r="G40" s="14">
        <v>45055.000585636575</v>
      </c>
      <c r="H40" s="15" t="str">
        <f t="shared" si="0"/>
        <v>Night</v>
      </c>
      <c r="I40" s="10">
        <v>731</v>
      </c>
      <c r="J40" s="10">
        <v>369</v>
      </c>
      <c r="K40" s="10">
        <v>45</v>
      </c>
      <c r="L40" s="10">
        <v>2698</v>
      </c>
      <c r="M40" s="10">
        <v>2632</v>
      </c>
      <c r="N40" s="16">
        <f>(SUM([1]!social_media_engagement_data[[#This Row],[Likes]:[Shares]])/[1]!social_media_engagement_data[[#This Row],[Reach]])*100</f>
        <v>43.503039513677813</v>
      </c>
      <c r="O40" s="10">
        <v>30</v>
      </c>
      <c r="P40" t="str" cm="1">
        <f t="array" ref="P40">_xlfn.IFS(O40&gt;45,"Senior Adults",O40&gt;=31,"Mature Adults",O40&lt;=30,"Adolescent Adults")</f>
        <v>Adolescent Adults</v>
      </c>
      <c r="Q40" s="10" t="s">
        <v>24</v>
      </c>
      <c r="R40" s="10" t="s">
        <v>153</v>
      </c>
      <c r="S40" s="17" t="s">
        <v>34</v>
      </c>
      <c r="T40" s="10" t="s">
        <v>154</v>
      </c>
      <c r="U40" s="10" t="s">
        <v>28</v>
      </c>
    </row>
    <row r="41" spans="1:21" x14ac:dyDescent="0.3">
      <c r="A41" s="18" t="s">
        <v>48</v>
      </c>
      <c r="B41" s="19" t="s">
        <v>38</v>
      </c>
      <c r="C41" s="19" t="s">
        <v>155</v>
      </c>
      <c r="D41" s="20">
        <v>44657.599867164354</v>
      </c>
      <c r="E41" s="21">
        <v>44657</v>
      </c>
      <c r="F41" s="22" t="str">
        <f>IF(WEEKDAY([1]!social_media_engagement_data[[#This Row],[Date]], 2) &lt;= 5, "Weekday", "Weekend")</f>
        <v>Weekday</v>
      </c>
      <c r="G41" s="23">
        <v>44657.599867164354</v>
      </c>
      <c r="H41" s="24" t="str">
        <f t="shared" si="0"/>
        <v>Afternoon</v>
      </c>
      <c r="I41" s="19">
        <v>727</v>
      </c>
      <c r="J41" s="19">
        <v>319</v>
      </c>
      <c r="K41" s="19">
        <v>28</v>
      </c>
      <c r="L41" s="19">
        <v>4117</v>
      </c>
      <c r="M41" s="19">
        <v>3089</v>
      </c>
      <c r="N41" s="25">
        <f>(SUM([1]!social_media_engagement_data[[#This Row],[Likes]:[Shares]])/[1]!social_media_engagement_data[[#This Row],[Reach]])*100</f>
        <v>34.768533505988991</v>
      </c>
      <c r="O41" s="19">
        <v>65</v>
      </c>
      <c r="P41" t="str" cm="1">
        <f t="array" ref="P41">_xlfn.IFS(O41&gt;45,"Senior Adults",O41&gt;=31,"Mature Adults",O41&lt;=30,"Adolescent Adults")</f>
        <v>Senior Adults</v>
      </c>
      <c r="Q41" s="19" t="s">
        <v>40</v>
      </c>
      <c r="R41" s="19" t="s">
        <v>63</v>
      </c>
      <c r="S41" s="26" t="s">
        <v>46</v>
      </c>
      <c r="T41" s="19" t="s">
        <v>156</v>
      </c>
      <c r="U41" s="19" t="s">
        <v>36</v>
      </c>
    </row>
    <row r="42" spans="1:21" x14ac:dyDescent="0.3">
      <c r="A42" s="9" t="s">
        <v>21</v>
      </c>
      <c r="B42" s="10" t="s">
        <v>30</v>
      </c>
      <c r="C42" s="10" t="s">
        <v>157</v>
      </c>
      <c r="D42" s="11">
        <v>44295.852552430559</v>
      </c>
      <c r="E42" s="12">
        <v>44295</v>
      </c>
      <c r="F42" s="13" t="str">
        <f>IF(WEEKDAY([1]!social_media_engagement_data[[#This Row],[Date]], 2) &lt;= 5, "Weekday", "Weekend")</f>
        <v>Weekday</v>
      </c>
      <c r="G42" s="14">
        <v>44295.852552430559</v>
      </c>
      <c r="H42" s="15" t="str">
        <f t="shared" si="0"/>
        <v>Evening</v>
      </c>
      <c r="I42" s="10">
        <v>971</v>
      </c>
      <c r="J42" s="10">
        <v>489</v>
      </c>
      <c r="K42" s="10">
        <v>9</v>
      </c>
      <c r="L42" s="10">
        <v>3862</v>
      </c>
      <c r="M42" s="10">
        <v>2837</v>
      </c>
      <c r="N42" s="16">
        <f>(SUM([1]!social_media_engagement_data[[#This Row],[Likes]:[Shares]])/[1]!social_media_engagement_data[[#This Row],[Reach]])*100</f>
        <v>51.780049347902711</v>
      </c>
      <c r="O42" s="10">
        <v>35</v>
      </c>
      <c r="P42" t="str" cm="1">
        <f t="array" ref="P42">_xlfn.IFS(O42&gt;45,"Senior Adults",O42&gt;=31,"Mature Adults",O42&lt;=30,"Adolescent Adults")</f>
        <v>Mature Adults</v>
      </c>
      <c r="Q42" s="10" t="s">
        <v>32</v>
      </c>
      <c r="R42" s="10" t="s">
        <v>104</v>
      </c>
      <c r="S42" s="17" t="s">
        <v>46</v>
      </c>
      <c r="T42" s="10" t="s">
        <v>158</v>
      </c>
      <c r="U42" s="10" t="s">
        <v>36</v>
      </c>
    </row>
    <row r="43" spans="1:21" x14ac:dyDescent="0.3">
      <c r="A43" s="18" t="s">
        <v>21</v>
      </c>
      <c r="B43" s="19" t="s">
        <v>38</v>
      </c>
      <c r="C43" s="19" t="s">
        <v>159</v>
      </c>
      <c r="D43" s="20">
        <v>44770.93276127315</v>
      </c>
      <c r="E43" s="21">
        <v>44770</v>
      </c>
      <c r="F43" s="22" t="str">
        <f>IF(WEEKDAY([1]!social_media_engagement_data[[#This Row],[Date]], 2) &lt;= 5, "Weekday", "Weekend")</f>
        <v>Weekday</v>
      </c>
      <c r="G43" s="23">
        <v>44770.93276127315</v>
      </c>
      <c r="H43" s="24" t="str">
        <f t="shared" si="0"/>
        <v>Night</v>
      </c>
      <c r="I43" s="19">
        <v>716</v>
      </c>
      <c r="J43" s="19">
        <v>470</v>
      </c>
      <c r="K43" s="19">
        <v>119</v>
      </c>
      <c r="L43" s="19">
        <v>2889</v>
      </c>
      <c r="M43" s="19">
        <v>1976</v>
      </c>
      <c r="N43" s="25">
        <f>(SUM([1]!social_media_engagement_data[[#This Row],[Likes]:[Shares]])/[1]!social_media_engagement_data[[#This Row],[Reach]])*100</f>
        <v>66.042510121457482</v>
      </c>
      <c r="O43" s="19">
        <v>39</v>
      </c>
      <c r="P43" t="str" cm="1">
        <f t="array" ref="P43">_xlfn.IFS(O43&gt;45,"Senior Adults",O43&gt;=31,"Mature Adults",O43&lt;=30,"Adolescent Adults")</f>
        <v>Mature Adults</v>
      </c>
      <c r="Q43" s="19" t="s">
        <v>32</v>
      </c>
      <c r="R43" s="19" t="s">
        <v>160</v>
      </c>
      <c r="S43" s="26" t="s">
        <v>26</v>
      </c>
      <c r="T43" s="19" t="s">
        <v>161</v>
      </c>
      <c r="U43" s="19" t="s">
        <v>36</v>
      </c>
    </row>
    <row r="44" spans="1:21" x14ac:dyDescent="0.3">
      <c r="A44" s="9" t="s">
        <v>37</v>
      </c>
      <c r="B44" s="10" t="s">
        <v>30</v>
      </c>
      <c r="C44" s="10" t="s">
        <v>162</v>
      </c>
      <c r="D44" s="11">
        <v>45102.513019467595</v>
      </c>
      <c r="E44" s="12">
        <v>45102</v>
      </c>
      <c r="F44" s="13" t="str">
        <f>IF(WEEKDAY([1]!social_media_engagement_data[[#This Row],[Date]], 2) &lt;= 5, "Weekday", "Weekend")</f>
        <v>Weekend</v>
      </c>
      <c r="G44" s="14">
        <v>45102.513019467595</v>
      </c>
      <c r="H44" s="15" t="str">
        <f t="shared" si="0"/>
        <v>Afternoon</v>
      </c>
      <c r="I44" s="10">
        <v>78</v>
      </c>
      <c r="J44" s="10">
        <v>78</v>
      </c>
      <c r="K44" s="10">
        <v>108</v>
      </c>
      <c r="L44" s="10">
        <v>4815</v>
      </c>
      <c r="M44" s="10">
        <v>1673</v>
      </c>
      <c r="N44" s="16">
        <f>(SUM([1]!social_media_engagement_data[[#This Row],[Likes]:[Shares]])/[1]!social_media_engagement_data[[#This Row],[Reach]])*100</f>
        <v>15.780035863717872</v>
      </c>
      <c r="O44" s="10">
        <v>30</v>
      </c>
      <c r="P44" t="str" cm="1">
        <f t="array" ref="P44">_xlfn.IFS(O44&gt;45,"Senior Adults",O44&gt;=31,"Mature Adults",O44&lt;=30,"Adolescent Adults")</f>
        <v>Adolescent Adults</v>
      </c>
      <c r="Q44" s="10" t="s">
        <v>32</v>
      </c>
      <c r="R44" s="10" t="s">
        <v>163</v>
      </c>
      <c r="S44" s="17" t="s">
        <v>34</v>
      </c>
      <c r="T44" s="10" t="s">
        <v>164</v>
      </c>
      <c r="U44" s="10" t="s">
        <v>28</v>
      </c>
    </row>
    <row r="45" spans="1:21" x14ac:dyDescent="0.3">
      <c r="A45" s="18" t="s">
        <v>48</v>
      </c>
      <c r="B45" s="19" t="s">
        <v>22</v>
      </c>
      <c r="C45" s="19" t="s">
        <v>165</v>
      </c>
      <c r="D45" s="20">
        <v>45181.057717199074</v>
      </c>
      <c r="E45" s="21">
        <v>45181</v>
      </c>
      <c r="F45" s="22" t="str">
        <f>IF(WEEKDAY([1]!social_media_engagement_data[[#This Row],[Date]], 2) &lt;= 5, "Weekday", "Weekend")</f>
        <v>Weekday</v>
      </c>
      <c r="G45" s="23">
        <v>45181.057717199074</v>
      </c>
      <c r="H45" s="24" t="str">
        <f t="shared" si="0"/>
        <v>Night</v>
      </c>
      <c r="I45" s="19">
        <v>928</v>
      </c>
      <c r="J45" s="19">
        <v>409</v>
      </c>
      <c r="K45" s="19">
        <v>79</v>
      </c>
      <c r="L45" s="19">
        <v>4767</v>
      </c>
      <c r="M45" s="19">
        <v>4345</v>
      </c>
      <c r="N45" s="25">
        <f>(SUM([1]!social_media_engagement_data[[#This Row],[Likes]:[Shares]])/[1]!social_media_engagement_data[[#This Row],[Reach]])*100</f>
        <v>32.589182968929805</v>
      </c>
      <c r="O45" s="19">
        <v>41</v>
      </c>
      <c r="P45" t="str" cm="1">
        <f t="array" ref="P45">_xlfn.IFS(O45&gt;45,"Senior Adults",O45&gt;=31,"Mature Adults",O45&lt;=30,"Adolescent Adults")</f>
        <v>Mature Adults</v>
      </c>
      <c r="Q45" s="19" t="s">
        <v>24</v>
      </c>
      <c r="R45" s="19" t="s">
        <v>144</v>
      </c>
      <c r="S45" s="26" t="s">
        <v>34</v>
      </c>
      <c r="T45" s="19" t="s">
        <v>166</v>
      </c>
      <c r="U45" s="19" t="s">
        <v>28</v>
      </c>
    </row>
    <row r="46" spans="1:21" x14ac:dyDescent="0.3">
      <c r="A46" s="9" t="s">
        <v>29</v>
      </c>
      <c r="B46" s="10" t="s">
        <v>22</v>
      </c>
      <c r="C46" s="10" t="s">
        <v>167</v>
      </c>
      <c r="D46" s="11">
        <v>44429.929607708335</v>
      </c>
      <c r="E46" s="12">
        <v>44429</v>
      </c>
      <c r="F46" s="13" t="str">
        <f>IF(WEEKDAY([1]!social_media_engagement_data[[#This Row],[Date]], 2) &lt;= 5, "Weekday", "Weekend")</f>
        <v>Weekend</v>
      </c>
      <c r="G46" s="14">
        <v>44429.929607708335</v>
      </c>
      <c r="H46" s="15" t="str">
        <f t="shared" si="0"/>
        <v>Night</v>
      </c>
      <c r="I46" s="10">
        <v>227</v>
      </c>
      <c r="J46" s="10">
        <v>244</v>
      </c>
      <c r="K46" s="10">
        <v>174</v>
      </c>
      <c r="L46" s="10">
        <v>3482</v>
      </c>
      <c r="M46" s="10">
        <v>1138</v>
      </c>
      <c r="N46" s="16">
        <f>(SUM([1]!social_media_engagement_data[[#This Row],[Likes]:[Shares]])/[1]!social_media_engagement_data[[#This Row],[Reach]])*100</f>
        <v>56.678383128295252</v>
      </c>
      <c r="O46" s="10">
        <v>21</v>
      </c>
      <c r="P46" t="str" cm="1">
        <f t="array" ref="P46">_xlfn.IFS(O46&gt;45,"Senior Adults",O46&gt;=31,"Mature Adults",O46&lt;=30,"Adolescent Adults")</f>
        <v>Adolescent Adults</v>
      </c>
      <c r="Q46" s="10" t="s">
        <v>40</v>
      </c>
      <c r="R46" s="10" t="s">
        <v>168</v>
      </c>
      <c r="S46" s="17" t="s">
        <v>34</v>
      </c>
      <c r="T46" s="10" t="s">
        <v>169</v>
      </c>
      <c r="U46" s="10" t="s">
        <v>52</v>
      </c>
    </row>
    <row r="47" spans="1:21" x14ac:dyDescent="0.3">
      <c r="A47" s="18" t="s">
        <v>29</v>
      </c>
      <c r="B47" s="19" t="s">
        <v>38</v>
      </c>
      <c r="C47" s="19" t="s">
        <v>170</v>
      </c>
      <c r="D47" s="20">
        <v>45091.694268680556</v>
      </c>
      <c r="E47" s="21">
        <v>45091</v>
      </c>
      <c r="F47" s="22" t="str">
        <f>IF(WEEKDAY([1]!social_media_engagement_data[[#This Row],[Date]], 2) &lt;= 5, "Weekday", "Weekend")</f>
        <v>Weekday</v>
      </c>
      <c r="G47" s="23">
        <v>45091.694268680556</v>
      </c>
      <c r="H47" s="24" t="str">
        <f t="shared" si="0"/>
        <v>Afternoon</v>
      </c>
      <c r="I47" s="19">
        <v>660</v>
      </c>
      <c r="J47" s="19">
        <v>212</v>
      </c>
      <c r="K47" s="19">
        <v>176</v>
      </c>
      <c r="L47" s="19">
        <v>4978</v>
      </c>
      <c r="M47" s="19">
        <v>3311</v>
      </c>
      <c r="N47" s="25">
        <f>(SUM([1]!social_media_engagement_data[[#This Row],[Likes]:[Shares]])/[1]!social_media_engagement_data[[#This Row],[Reach]])*100</f>
        <v>31.652068861371184</v>
      </c>
      <c r="O47" s="19">
        <v>30</v>
      </c>
      <c r="P47" t="str" cm="1">
        <f t="array" ref="P47">_xlfn.IFS(O47&gt;45,"Senior Adults",O47&gt;=31,"Mature Adults",O47&lt;=30,"Adolescent Adults")</f>
        <v>Adolescent Adults</v>
      </c>
      <c r="Q47" s="19" t="s">
        <v>40</v>
      </c>
      <c r="R47" s="19" t="s">
        <v>171</v>
      </c>
      <c r="S47" s="26" t="s">
        <v>46</v>
      </c>
      <c r="T47" s="19" t="s">
        <v>172</v>
      </c>
      <c r="U47" s="19" t="s">
        <v>36</v>
      </c>
    </row>
    <row r="48" spans="1:21" x14ac:dyDescent="0.3">
      <c r="A48" s="9" t="s">
        <v>21</v>
      </c>
      <c r="B48" s="10" t="s">
        <v>30</v>
      </c>
      <c r="C48" s="10" t="s">
        <v>173</v>
      </c>
      <c r="D48" s="11">
        <v>45295.393431168981</v>
      </c>
      <c r="E48" s="12">
        <v>45295</v>
      </c>
      <c r="F48" s="13" t="str">
        <f>IF(WEEKDAY([1]!social_media_engagement_data[[#This Row],[Date]], 2) &lt;= 5, "Weekday", "Weekend")</f>
        <v>Weekday</v>
      </c>
      <c r="G48" s="14">
        <v>45295.393431168981</v>
      </c>
      <c r="H48" s="15" t="str">
        <f t="shared" si="0"/>
        <v>Morning</v>
      </c>
      <c r="I48" s="10">
        <v>631</v>
      </c>
      <c r="J48" s="10">
        <v>152</v>
      </c>
      <c r="K48" s="10">
        <v>142</v>
      </c>
      <c r="L48" s="10">
        <v>2863</v>
      </c>
      <c r="M48" s="10">
        <v>1154</v>
      </c>
      <c r="N48" s="16">
        <f>(SUM([1]!social_media_engagement_data[[#This Row],[Likes]:[Shares]])/[1]!social_media_engagement_data[[#This Row],[Reach]])*100</f>
        <v>80.155979202772969</v>
      </c>
      <c r="O48" s="10">
        <v>29</v>
      </c>
      <c r="P48" t="str" cm="1">
        <f t="array" ref="P48">_xlfn.IFS(O48&gt;45,"Senior Adults",O48&gt;=31,"Mature Adults",O48&lt;=30,"Adolescent Adults")</f>
        <v>Adolescent Adults</v>
      </c>
      <c r="Q48" s="10" t="s">
        <v>24</v>
      </c>
      <c r="R48" s="10" t="s">
        <v>54</v>
      </c>
      <c r="S48" s="17" t="s">
        <v>34</v>
      </c>
      <c r="T48" s="10" t="s">
        <v>145</v>
      </c>
      <c r="U48" s="10" t="s">
        <v>52</v>
      </c>
    </row>
    <row r="49" spans="1:21" x14ac:dyDescent="0.3">
      <c r="A49" s="18" t="s">
        <v>21</v>
      </c>
      <c r="B49" s="19" t="s">
        <v>38</v>
      </c>
      <c r="C49" s="19" t="s">
        <v>174</v>
      </c>
      <c r="D49" s="20">
        <v>44508.922584745371</v>
      </c>
      <c r="E49" s="21">
        <v>44508</v>
      </c>
      <c r="F49" s="22" t="str">
        <f>IF(WEEKDAY([1]!social_media_engagement_data[[#This Row],[Date]], 2) &lt;= 5, "Weekday", "Weekend")</f>
        <v>Weekday</v>
      </c>
      <c r="G49" s="23">
        <v>44508.922584745371</v>
      </c>
      <c r="H49" s="24" t="str">
        <f t="shared" si="0"/>
        <v>Night</v>
      </c>
      <c r="I49" s="19">
        <v>44</v>
      </c>
      <c r="J49" s="19">
        <v>426</v>
      </c>
      <c r="K49" s="19">
        <v>125</v>
      </c>
      <c r="L49" s="19">
        <v>4653</v>
      </c>
      <c r="M49" s="19">
        <v>4391</v>
      </c>
      <c r="N49" s="25">
        <f>(SUM([1]!social_media_engagement_data[[#This Row],[Likes]:[Shares]])/[1]!social_media_engagement_data[[#This Row],[Reach]])*100</f>
        <v>13.550444090184468</v>
      </c>
      <c r="O49" s="19">
        <v>26</v>
      </c>
      <c r="P49" t="str" cm="1">
        <f t="array" ref="P49">_xlfn.IFS(O49&gt;45,"Senior Adults",O49&gt;=31,"Mature Adults",O49&lt;=30,"Adolescent Adults")</f>
        <v>Adolescent Adults</v>
      </c>
      <c r="Q49" s="19" t="s">
        <v>40</v>
      </c>
      <c r="R49" s="19" t="s">
        <v>175</v>
      </c>
      <c r="S49" s="26" t="s">
        <v>34</v>
      </c>
      <c r="T49" s="19" t="s">
        <v>139</v>
      </c>
      <c r="U49" s="19" t="s">
        <v>36</v>
      </c>
    </row>
    <row r="50" spans="1:21" x14ac:dyDescent="0.3">
      <c r="A50" s="9" t="s">
        <v>48</v>
      </c>
      <c r="B50" s="10" t="s">
        <v>38</v>
      </c>
      <c r="C50" s="10" t="s">
        <v>176</v>
      </c>
      <c r="D50" s="11">
        <v>45029.127453854169</v>
      </c>
      <c r="E50" s="12">
        <v>45029</v>
      </c>
      <c r="F50" s="13" t="str">
        <f>IF(WEEKDAY([1]!social_media_engagement_data[[#This Row],[Date]], 2) &lt;= 5, "Weekday", "Weekend")</f>
        <v>Weekday</v>
      </c>
      <c r="G50" s="14">
        <v>45029.127453854169</v>
      </c>
      <c r="H50" s="15" t="str">
        <f t="shared" si="0"/>
        <v>Night</v>
      </c>
      <c r="I50" s="10">
        <v>1000</v>
      </c>
      <c r="J50" s="10">
        <v>306</v>
      </c>
      <c r="K50" s="10">
        <v>160</v>
      </c>
      <c r="L50" s="10">
        <v>3682</v>
      </c>
      <c r="M50" s="10">
        <v>2313</v>
      </c>
      <c r="N50" s="16">
        <f>(SUM([1]!social_media_engagement_data[[#This Row],[Likes]:[Shares]])/[1]!social_media_engagement_data[[#This Row],[Reach]])*100</f>
        <v>63.380890618244699</v>
      </c>
      <c r="O50" s="10">
        <v>47</v>
      </c>
      <c r="P50" t="str" cm="1">
        <f t="array" ref="P50">_xlfn.IFS(O50&gt;45,"Senior Adults",O50&gt;=31,"Mature Adults",O50&lt;=30,"Adolescent Adults")</f>
        <v>Senior Adults</v>
      </c>
      <c r="Q50" s="10" t="s">
        <v>32</v>
      </c>
      <c r="R50" s="10" t="s">
        <v>177</v>
      </c>
      <c r="S50" s="17" t="s">
        <v>46</v>
      </c>
      <c r="T50" s="10" t="s">
        <v>178</v>
      </c>
      <c r="U50" s="10" t="s">
        <v>36</v>
      </c>
    </row>
    <row r="51" spans="1:21" x14ac:dyDescent="0.3">
      <c r="A51" s="18" t="s">
        <v>29</v>
      </c>
      <c r="B51" s="19" t="s">
        <v>22</v>
      </c>
      <c r="C51" s="19" t="s">
        <v>179</v>
      </c>
      <c r="D51" s="20">
        <v>45341.485090555558</v>
      </c>
      <c r="E51" s="21">
        <v>45341</v>
      </c>
      <c r="F51" s="22" t="str">
        <f>IF(WEEKDAY([1]!social_media_engagement_data[[#This Row],[Date]], 2) &lt;= 5, "Weekday", "Weekend")</f>
        <v>Weekday</v>
      </c>
      <c r="G51" s="23">
        <v>45341.485090555558</v>
      </c>
      <c r="H51" s="24" t="str">
        <f t="shared" si="0"/>
        <v>Morning</v>
      </c>
      <c r="I51" s="19">
        <v>726</v>
      </c>
      <c r="J51" s="19">
        <v>221</v>
      </c>
      <c r="K51" s="19">
        <v>34</v>
      </c>
      <c r="L51" s="19">
        <v>2360</v>
      </c>
      <c r="M51" s="19">
        <v>1954</v>
      </c>
      <c r="N51" s="25">
        <f>(SUM([1]!social_media_engagement_data[[#This Row],[Likes]:[Shares]])/[1]!social_media_engagement_data[[#This Row],[Reach]])*100</f>
        <v>50.204708290685772</v>
      </c>
      <c r="O51" s="19">
        <v>34</v>
      </c>
      <c r="P51" t="str" cm="1">
        <f t="array" ref="P51">_xlfn.IFS(O51&gt;45,"Senior Adults",O51&gt;=31,"Mature Adults",O51&lt;=30,"Adolescent Adults")</f>
        <v>Mature Adults</v>
      </c>
      <c r="Q51" s="19" t="s">
        <v>24</v>
      </c>
      <c r="R51" s="19" t="s">
        <v>180</v>
      </c>
      <c r="S51" s="26" t="s">
        <v>67</v>
      </c>
      <c r="T51" s="19" t="s">
        <v>181</v>
      </c>
      <c r="U51" s="19" t="s">
        <v>28</v>
      </c>
    </row>
    <row r="52" spans="1:21" x14ac:dyDescent="0.3">
      <c r="A52" s="9" t="s">
        <v>21</v>
      </c>
      <c r="B52" s="10" t="s">
        <v>30</v>
      </c>
      <c r="C52" s="10" t="s">
        <v>182</v>
      </c>
      <c r="D52" s="11">
        <v>45203.871661180558</v>
      </c>
      <c r="E52" s="12">
        <v>45203</v>
      </c>
      <c r="F52" s="13" t="str">
        <f>IF(WEEKDAY([1]!social_media_engagement_data[[#This Row],[Date]], 2) &lt;= 5, "Weekday", "Weekend")</f>
        <v>Weekday</v>
      </c>
      <c r="G52" s="14">
        <v>45203.871661180558</v>
      </c>
      <c r="H52" s="15" t="str">
        <f t="shared" si="0"/>
        <v>Evening</v>
      </c>
      <c r="I52" s="10">
        <v>610</v>
      </c>
      <c r="J52" s="10">
        <v>33</v>
      </c>
      <c r="K52" s="10">
        <v>58</v>
      </c>
      <c r="L52" s="10">
        <v>2946</v>
      </c>
      <c r="M52" s="10">
        <v>2843</v>
      </c>
      <c r="N52" s="16">
        <f>(SUM([1]!social_media_engagement_data[[#This Row],[Likes]:[Shares]])/[1]!social_media_engagement_data[[#This Row],[Reach]])*100</f>
        <v>24.657052409426662</v>
      </c>
      <c r="O52" s="10">
        <v>18</v>
      </c>
      <c r="P52" t="str" cm="1">
        <f t="array" ref="P52">_xlfn.IFS(O52&gt;45,"Senior Adults",O52&gt;=31,"Mature Adults",O52&lt;=30,"Adolescent Adults")</f>
        <v>Adolescent Adults</v>
      </c>
      <c r="Q52" s="10" t="s">
        <v>24</v>
      </c>
      <c r="R52" s="10" t="s">
        <v>125</v>
      </c>
      <c r="S52" s="17" t="s">
        <v>67</v>
      </c>
      <c r="T52" s="10" t="s">
        <v>183</v>
      </c>
      <c r="U52" s="10" t="s">
        <v>36</v>
      </c>
    </row>
    <row r="53" spans="1:21" x14ac:dyDescent="0.3">
      <c r="A53" s="18" t="s">
        <v>29</v>
      </c>
      <c r="B53" s="19" t="s">
        <v>38</v>
      </c>
      <c r="C53" s="19" t="s">
        <v>184</v>
      </c>
      <c r="D53" s="20">
        <v>44560.915486585647</v>
      </c>
      <c r="E53" s="21">
        <v>44560</v>
      </c>
      <c r="F53" s="22" t="str">
        <f>IF(WEEKDAY([1]!social_media_engagement_data[[#This Row],[Date]], 2) &lt;= 5, "Weekday", "Weekend")</f>
        <v>Weekday</v>
      </c>
      <c r="G53" s="23">
        <v>44560.915486585647</v>
      </c>
      <c r="H53" s="24" t="str">
        <f t="shared" si="0"/>
        <v>Evening</v>
      </c>
      <c r="I53" s="19">
        <v>341</v>
      </c>
      <c r="J53" s="19">
        <v>302</v>
      </c>
      <c r="K53" s="19">
        <v>101</v>
      </c>
      <c r="L53" s="19">
        <v>4639</v>
      </c>
      <c r="M53" s="19">
        <v>4542</v>
      </c>
      <c r="N53" s="25">
        <f>(SUM([1]!social_media_engagement_data[[#This Row],[Likes]:[Shares]])/[1]!social_media_engagement_data[[#This Row],[Reach]])*100</f>
        <v>16.380449141347427</v>
      </c>
      <c r="O53" s="19">
        <v>30</v>
      </c>
      <c r="P53" t="str" cm="1">
        <f t="array" ref="P53">_xlfn.IFS(O53&gt;45,"Senior Adults",O53&gt;=31,"Mature Adults",O53&lt;=30,"Adolescent Adults")</f>
        <v>Adolescent Adults</v>
      </c>
      <c r="Q53" s="19" t="s">
        <v>32</v>
      </c>
      <c r="R53" s="19" t="s">
        <v>185</v>
      </c>
      <c r="S53" s="26" t="s">
        <v>34</v>
      </c>
      <c r="T53" s="19" t="s">
        <v>186</v>
      </c>
      <c r="U53" s="19" t="s">
        <v>36</v>
      </c>
    </row>
    <row r="54" spans="1:21" x14ac:dyDescent="0.3">
      <c r="A54" s="9" t="s">
        <v>21</v>
      </c>
      <c r="B54" s="10" t="s">
        <v>30</v>
      </c>
      <c r="C54" s="10" t="s">
        <v>187</v>
      </c>
      <c r="D54" s="11">
        <v>44606.925155115743</v>
      </c>
      <c r="E54" s="12">
        <v>44606</v>
      </c>
      <c r="F54" s="13" t="str">
        <f>IF(WEEKDAY([1]!social_media_engagement_data[[#This Row],[Date]], 2) &lt;= 5, "Weekday", "Weekend")</f>
        <v>Weekday</v>
      </c>
      <c r="G54" s="14">
        <v>44606.925155115743</v>
      </c>
      <c r="H54" s="15" t="str">
        <f t="shared" si="0"/>
        <v>Night</v>
      </c>
      <c r="I54" s="10">
        <v>105</v>
      </c>
      <c r="J54" s="10">
        <v>35</v>
      </c>
      <c r="K54" s="10">
        <v>134</v>
      </c>
      <c r="L54" s="10">
        <v>2407</v>
      </c>
      <c r="M54" s="10">
        <v>1114</v>
      </c>
      <c r="N54" s="16">
        <f>(SUM([1]!social_media_engagement_data[[#This Row],[Likes]:[Shares]])/[1]!social_media_engagement_data[[#This Row],[Reach]])*100</f>
        <v>24.59605026929982</v>
      </c>
      <c r="O54" s="10">
        <v>40</v>
      </c>
      <c r="P54" t="str" cm="1">
        <f t="array" ref="P54">_xlfn.IFS(O54&gt;45,"Senior Adults",O54&gt;=31,"Mature Adults",O54&lt;=30,"Adolescent Adults")</f>
        <v>Mature Adults</v>
      </c>
      <c r="Q54" s="10" t="s">
        <v>40</v>
      </c>
      <c r="R54" s="10" t="s">
        <v>188</v>
      </c>
      <c r="S54" s="17" t="s">
        <v>67</v>
      </c>
      <c r="T54" s="10" t="s">
        <v>189</v>
      </c>
      <c r="U54" s="10" t="s">
        <v>36</v>
      </c>
    </row>
    <row r="55" spans="1:21" x14ac:dyDescent="0.3">
      <c r="A55" s="18" t="s">
        <v>29</v>
      </c>
      <c r="B55" s="19" t="s">
        <v>38</v>
      </c>
      <c r="C55" s="19" t="s">
        <v>190</v>
      </c>
      <c r="D55" s="20">
        <v>44634.054496226854</v>
      </c>
      <c r="E55" s="21">
        <v>44634</v>
      </c>
      <c r="F55" s="22" t="str">
        <f>IF(WEEKDAY([1]!social_media_engagement_data[[#This Row],[Date]], 2) &lt;= 5, "Weekday", "Weekend")</f>
        <v>Weekday</v>
      </c>
      <c r="G55" s="23">
        <v>44634.054496226854</v>
      </c>
      <c r="H55" s="24" t="str">
        <f t="shared" si="0"/>
        <v>Night</v>
      </c>
      <c r="I55" s="19">
        <v>620</v>
      </c>
      <c r="J55" s="19">
        <v>51</v>
      </c>
      <c r="K55" s="19">
        <v>113</v>
      </c>
      <c r="L55" s="19">
        <v>4890</v>
      </c>
      <c r="M55" s="19">
        <v>2322</v>
      </c>
      <c r="N55" s="25">
        <f>(SUM([1]!social_media_engagement_data[[#This Row],[Likes]:[Shares]])/[1]!social_media_engagement_data[[#This Row],[Reach]])*100</f>
        <v>33.763996554694231</v>
      </c>
      <c r="O55" s="19">
        <v>61</v>
      </c>
      <c r="P55" t="str" cm="1">
        <f t="array" ref="P55">_xlfn.IFS(O55&gt;45,"Senior Adults",O55&gt;=31,"Mature Adults",O55&lt;=30,"Adolescent Adults")</f>
        <v>Senior Adults</v>
      </c>
      <c r="Q55" s="19" t="s">
        <v>32</v>
      </c>
      <c r="R55" s="19" t="s">
        <v>191</v>
      </c>
      <c r="S55" s="26" t="s">
        <v>34</v>
      </c>
      <c r="T55" s="19" t="s">
        <v>192</v>
      </c>
      <c r="U55" s="19" t="s">
        <v>36</v>
      </c>
    </row>
    <row r="56" spans="1:21" x14ac:dyDescent="0.3">
      <c r="A56" s="9" t="s">
        <v>29</v>
      </c>
      <c r="B56" s="10" t="s">
        <v>38</v>
      </c>
      <c r="C56" s="10" t="s">
        <v>193</v>
      </c>
      <c r="D56" s="11">
        <v>45318.864155115742</v>
      </c>
      <c r="E56" s="12">
        <v>45318</v>
      </c>
      <c r="F56" s="13" t="str">
        <f>IF(WEEKDAY([1]!social_media_engagement_data[[#This Row],[Date]], 2) &lt;= 5, "Weekday", "Weekend")</f>
        <v>Weekend</v>
      </c>
      <c r="G56" s="14">
        <v>45318.864155115742</v>
      </c>
      <c r="H56" s="15" t="str">
        <f t="shared" si="0"/>
        <v>Evening</v>
      </c>
      <c r="I56" s="10">
        <v>469</v>
      </c>
      <c r="J56" s="10">
        <v>491</v>
      </c>
      <c r="K56" s="10">
        <v>163</v>
      </c>
      <c r="L56" s="10">
        <v>4727</v>
      </c>
      <c r="M56" s="10">
        <v>2762</v>
      </c>
      <c r="N56" s="16">
        <f>(SUM([1]!social_media_engagement_data[[#This Row],[Likes]:[Shares]])/[1]!social_media_engagement_data[[#This Row],[Reach]])*100</f>
        <v>40.65894279507603</v>
      </c>
      <c r="O56" s="10">
        <v>46</v>
      </c>
      <c r="P56" t="str" cm="1">
        <f t="array" ref="P56">_xlfn.IFS(O56&gt;45,"Senior Adults",O56&gt;=31,"Mature Adults",O56&lt;=30,"Adolescent Adults")</f>
        <v>Senior Adults</v>
      </c>
      <c r="Q56" s="10" t="s">
        <v>40</v>
      </c>
      <c r="R56" s="10" t="s">
        <v>194</v>
      </c>
      <c r="S56" s="17" t="s">
        <v>67</v>
      </c>
      <c r="T56" s="10" t="s">
        <v>195</v>
      </c>
      <c r="U56" s="10" t="s">
        <v>43</v>
      </c>
    </row>
    <row r="57" spans="1:21" x14ac:dyDescent="0.3">
      <c r="A57" s="18" t="s">
        <v>29</v>
      </c>
      <c r="B57" s="19" t="s">
        <v>38</v>
      </c>
      <c r="C57" s="19" t="s">
        <v>196</v>
      </c>
      <c r="D57" s="20">
        <v>44589.369948946762</v>
      </c>
      <c r="E57" s="21">
        <v>44589</v>
      </c>
      <c r="F57" s="22" t="str">
        <f>IF(WEEKDAY([1]!social_media_engagement_data[[#This Row],[Date]], 2) &lt;= 5, "Weekday", "Weekend")</f>
        <v>Weekday</v>
      </c>
      <c r="G57" s="23">
        <v>44589.369948946762</v>
      </c>
      <c r="H57" s="24" t="str">
        <f t="shared" si="0"/>
        <v>Morning</v>
      </c>
      <c r="I57" s="19">
        <v>166</v>
      </c>
      <c r="J57" s="19">
        <v>368</v>
      </c>
      <c r="K57" s="19">
        <v>103</v>
      </c>
      <c r="L57" s="19">
        <v>4547</v>
      </c>
      <c r="M57" s="19">
        <v>1112</v>
      </c>
      <c r="N57" s="25">
        <f>(SUM([1]!social_media_engagement_data[[#This Row],[Likes]:[Shares]])/[1]!social_media_engagement_data[[#This Row],[Reach]])*100</f>
        <v>57.2841726618705</v>
      </c>
      <c r="O57" s="19">
        <v>34</v>
      </c>
      <c r="P57" t="str" cm="1">
        <f t="array" ref="P57">_xlfn.IFS(O57&gt;45,"Senior Adults",O57&gt;=31,"Mature Adults",O57&lt;=30,"Adolescent Adults")</f>
        <v>Mature Adults</v>
      </c>
      <c r="Q57" s="19" t="s">
        <v>32</v>
      </c>
      <c r="R57" s="19" t="s">
        <v>197</v>
      </c>
      <c r="S57" s="26" t="s">
        <v>71</v>
      </c>
      <c r="T57" s="19" t="s">
        <v>198</v>
      </c>
      <c r="U57" s="19" t="s">
        <v>36</v>
      </c>
    </row>
    <row r="58" spans="1:21" x14ac:dyDescent="0.3">
      <c r="A58" s="9" t="s">
        <v>29</v>
      </c>
      <c r="B58" s="10" t="s">
        <v>22</v>
      </c>
      <c r="C58" s="10" t="s">
        <v>199</v>
      </c>
      <c r="D58" s="11">
        <v>45259.899413634259</v>
      </c>
      <c r="E58" s="12">
        <v>45259</v>
      </c>
      <c r="F58" s="13" t="str">
        <f>IF(WEEKDAY([1]!social_media_engagement_data[[#This Row],[Date]], 2) &lt;= 5, "Weekday", "Weekend")</f>
        <v>Weekday</v>
      </c>
      <c r="G58" s="14">
        <v>45259.899413634259</v>
      </c>
      <c r="H58" s="15" t="str">
        <f t="shared" si="0"/>
        <v>Evening</v>
      </c>
      <c r="I58" s="10">
        <v>792</v>
      </c>
      <c r="J58" s="10">
        <v>244</v>
      </c>
      <c r="K58" s="10">
        <v>141</v>
      </c>
      <c r="L58" s="10">
        <v>2560</v>
      </c>
      <c r="M58" s="10">
        <v>2197</v>
      </c>
      <c r="N58" s="16">
        <f>(SUM([1]!social_media_engagement_data[[#This Row],[Likes]:[Shares]])/[1]!social_media_engagement_data[[#This Row],[Reach]])*100</f>
        <v>53.573054164770141</v>
      </c>
      <c r="O58" s="10">
        <v>64</v>
      </c>
      <c r="P58" t="str" cm="1">
        <f t="array" ref="P58">_xlfn.IFS(O58&gt;45,"Senior Adults",O58&gt;=31,"Mature Adults",O58&lt;=30,"Adolescent Adults")</f>
        <v>Senior Adults</v>
      </c>
      <c r="Q58" s="10" t="s">
        <v>40</v>
      </c>
      <c r="R58" s="10" t="s">
        <v>200</v>
      </c>
      <c r="S58" s="17" t="s">
        <v>46</v>
      </c>
      <c r="T58" s="10" t="s">
        <v>178</v>
      </c>
      <c r="U58" s="10" t="s">
        <v>52</v>
      </c>
    </row>
    <row r="59" spans="1:21" x14ac:dyDescent="0.3">
      <c r="A59" s="18" t="s">
        <v>48</v>
      </c>
      <c r="B59" s="19" t="s">
        <v>38</v>
      </c>
      <c r="C59" s="19" t="s">
        <v>201</v>
      </c>
      <c r="D59" s="20">
        <v>45345.695575069447</v>
      </c>
      <c r="E59" s="21">
        <v>45345</v>
      </c>
      <c r="F59" s="22" t="str">
        <f>IF(WEEKDAY([1]!social_media_engagement_data[[#This Row],[Date]], 2) &lt;= 5, "Weekday", "Weekend")</f>
        <v>Weekday</v>
      </c>
      <c r="G59" s="23">
        <v>45345.695575069447</v>
      </c>
      <c r="H59" s="24" t="str">
        <f t="shared" si="0"/>
        <v>Afternoon</v>
      </c>
      <c r="I59" s="19">
        <v>178</v>
      </c>
      <c r="J59" s="19">
        <v>188</v>
      </c>
      <c r="K59" s="19">
        <v>138</v>
      </c>
      <c r="L59" s="19">
        <v>2925</v>
      </c>
      <c r="M59" s="19">
        <v>1442</v>
      </c>
      <c r="N59" s="25">
        <f>(SUM([1]!social_media_engagement_data[[#This Row],[Likes]:[Shares]])/[1]!social_media_engagement_data[[#This Row],[Reach]])*100</f>
        <v>34.95145631067961</v>
      </c>
      <c r="O59" s="19">
        <v>18</v>
      </c>
      <c r="P59" t="str" cm="1">
        <f t="array" ref="P59">_xlfn.IFS(O59&gt;45,"Senior Adults",O59&gt;=31,"Mature Adults",O59&lt;=30,"Adolescent Adults")</f>
        <v>Adolescent Adults</v>
      </c>
      <c r="Q59" s="19" t="s">
        <v>40</v>
      </c>
      <c r="R59" s="19" t="s">
        <v>138</v>
      </c>
      <c r="S59" s="26" t="s">
        <v>34</v>
      </c>
      <c r="T59" s="19" t="s">
        <v>202</v>
      </c>
      <c r="U59" s="19" t="s">
        <v>43</v>
      </c>
    </row>
    <row r="60" spans="1:21" x14ac:dyDescent="0.3">
      <c r="A60" s="9" t="s">
        <v>21</v>
      </c>
      <c r="B60" s="10" t="s">
        <v>38</v>
      </c>
      <c r="C60" s="10" t="s">
        <v>203</v>
      </c>
      <c r="D60" s="11">
        <v>45115.874344293981</v>
      </c>
      <c r="E60" s="12">
        <v>45115</v>
      </c>
      <c r="F60" s="13" t="str">
        <f>IF(WEEKDAY([1]!social_media_engagement_data[[#This Row],[Date]], 2) &lt;= 5, "Weekday", "Weekend")</f>
        <v>Weekend</v>
      </c>
      <c r="G60" s="14">
        <v>45115.874344293981</v>
      </c>
      <c r="H60" s="15" t="str">
        <f t="shared" si="0"/>
        <v>Evening</v>
      </c>
      <c r="I60" s="10">
        <v>543</v>
      </c>
      <c r="J60" s="10">
        <v>473</v>
      </c>
      <c r="K60" s="10">
        <v>129</v>
      </c>
      <c r="L60" s="10">
        <v>4194</v>
      </c>
      <c r="M60" s="10">
        <v>2781</v>
      </c>
      <c r="N60" s="16">
        <f>(SUM([1]!social_media_engagement_data[[#This Row],[Likes]:[Shares]])/[1]!social_media_engagement_data[[#This Row],[Reach]])*100</f>
        <v>41.172240201366414</v>
      </c>
      <c r="O60" s="10">
        <v>25</v>
      </c>
      <c r="P60" t="str" cm="1">
        <f t="array" ref="P60">_xlfn.IFS(O60&gt;45,"Senior Adults",O60&gt;=31,"Mature Adults",O60&lt;=30,"Adolescent Adults")</f>
        <v>Adolescent Adults</v>
      </c>
      <c r="Q60" s="10" t="s">
        <v>32</v>
      </c>
      <c r="R60" s="10" t="s">
        <v>204</v>
      </c>
      <c r="S60" s="17" t="s">
        <v>26</v>
      </c>
      <c r="T60" s="10" t="s">
        <v>205</v>
      </c>
      <c r="U60" s="10" t="s">
        <v>43</v>
      </c>
    </row>
    <row r="61" spans="1:21" x14ac:dyDescent="0.3">
      <c r="A61" s="18" t="s">
        <v>29</v>
      </c>
      <c r="B61" s="19" t="s">
        <v>22</v>
      </c>
      <c r="C61" s="19" t="s">
        <v>206</v>
      </c>
      <c r="D61" s="20">
        <v>44282.911404826387</v>
      </c>
      <c r="E61" s="21">
        <v>44282</v>
      </c>
      <c r="F61" s="22" t="str">
        <f>IF(WEEKDAY([1]!social_media_engagement_data[[#This Row],[Date]], 2) &lt;= 5, "Weekday", "Weekend")</f>
        <v>Weekend</v>
      </c>
      <c r="G61" s="23">
        <v>44282.911404826387</v>
      </c>
      <c r="H61" s="24" t="str">
        <f t="shared" si="0"/>
        <v>Evening</v>
      </c>
      <c r="I61" s="19">
        <v>188</v>
      </c>
      <c r="J61" s="19">
        <v>325</v>
      </c>
      <c r="K61" s="19">
        <v>8</v>
      </c>
      <c r="L61" s="19">
        <v>4409</v>
      </c>
      <c r="M61" s="19">
        <v>2785</v>
      </c>
      <c r="N61" s="25">
        <f>(SUM([1]!social_media_engagement_data[[#This Row],[Likes]:[Shares]])/[1]!social_media_engagement_data[[#This Row],[Reach]])*100</f>
        <v>18.707360861759426</v>
      </c>
      <c r="O61" s="19">
        <v>40</v>
      </c>
      <c r="P61" t="str" cm="1">
        <f t="array" ref="P61">_xlfn.IFS(O61&gt;45,"Senior Adults",O61&gt;=31,"Mature Adults",O61&lt;=30,"Adolescent Adults")</f>
        <v>Mature Adults</v>
      </c>
      <c r="Q61" s="19" t="s">
        <v>40</v>
      </c>
      <c r="R61" s="19" t="s">
        <v>207</v>
      </c>
      <c r="S61" s="26" t="s">
        <v>34</v>
      </c>
      <c r="T61" s="19" t="s">
        <v>208</v>
      </c>
      <c r="U61" s="19" t="s">
        <v>28</v>
      </c>
    </row>
    <row r="62" spans="1:21" x14ac:dyDescent="0.3">
      <c r="A62" s="9" t="s">
        <v>29</v>
      </c>
      <c r="B62" s="10" t="s">
        <v>38</v>
      </c>
      <c r="C62" s="10" t="s">
        <v>209</v>
      </c>
      <c r="D62" s="11">
        <v>44865.969799756946</v>
      </c>
      <c r="E62" s="12">
        <v>44865</v>
      </c>
      <c r="F62" s="13" t="str">
        <f>IF(WEEKDAY([1]!social_media_engagement_data[[#This Row],[Date]], 2) &lt;= 5, "Weekday", "Weekend")</f>
        <v>Weekday</v>
      </c>
      <c r="G62" s="14">
        <v>44865.969799756946</v>
      </c>
      <c r="H62" s="15" t="str">
        <f t="shared" si="0"/>
        <v>Night</v>
      </c>
      <c r="I62" s="10">
        <v>318</v>
      </c>
      <c r="J62" s="10">
        <v>128</v>
      </c>
      <c r="K62" s="10">
        <v>162</v>
      </c>
      <c r="L62" s="10">
        <v>4003</v>
      </c>
      <c r="M62" s="10">
        <v>1692</v>
      </c>
      <c r="N62" s="16">
        <f>(SUM([1]!social_media_engagement_data[[#This Row],[Likes]:[Shares]])/[1]!social_media_engagement_data[[#This Row],[Reach]])*100</f>
        <v>35.933806146572103</v>
      </c>
      <c r="O62" s="10">
        <v>61</v>
      </c>
      <c r="P62" t="str" cm="1">
        <f t="array" ref="P62">_xlfn.IFS(O62&gt;45,"Senior Adults",O62&gt;=31,"Mature Adults",O62&lt;=30,"Adolescent Adults")</f>
        <v>Senior Adults</v>
      </c>
      <c r="Q62" s="10" t="s">
        <v>24</v>
      </c>
      <c r="R62" s="10" t="s">
        <v>210</v>
      </c>
      <c r="S62" s="17" t="s">
        <v>67</v>
      </c>
      <c r="T62" s="10" t="s">
        <v>211</v>
      </c>
      <c r="U62" s="10" t="s">
        <v>28</v>
      </c>
    </row>
    <row r="63" spans="1:21" x14ac:dyDescent="0.3">
      <c r="A63" s="18" t="s">
        <v>29</v>
      </c>
      <c r="B63" s="19" t="s">
        <v>38</v>
      </c>
      <c r="C63" s="19" t="s">
        <v>212</v>
      </c>
      <c r="D63" s="20">
        <v>45327.173687766204</v>
      </c>
      <c r="E63" s="21">
        <v>45327</v>
      </c>
      <c r="F63" s="22" t="str">
        <f>IF(WEEKDAY([1]!social_media_engagement_data[[#This Row],[Date]], 2) &lt;= 5, "Weekday", "Weekend")</f>
        <v>Weekday</v>
      </c>
      <c r="G63" s="23">
        <v>45327.173687766204</v>
      </c>
      <c r="H63" s="24" t="str">
        <f t="shared" si="0"/>
        <v>Night</v>
      </c>
      <c r="I63" s="19">
        <v>751</v>
      </c>
      <c r="J63" s="19">
        <v>234</v>
      </c>
      <c r="K63" s="19">
        <v>146</v>
      </c>
      <c r="L63" s="19">
        <v>4232</v>
      </c>
      <c r="M63" s="19">
        <v>3083</v>
      </c>
      <c r="N63" s="25">
        <f>(SUM([1]!social_media_engagement_data[[#This Row],[Likes]:[Shares]])/[1]!social_media_engagement_data[[#This Row],[Reach]])*100</f>
        <v>36.685047032111576</v>
      </c>
      <c r="O63" s="19">
        <v>42</v>
      </c>
      <c r="P63" t="str" cm="1">
        <f t="array" ref="P63">_xlfn.IFS(O63&gt;45,"Senior Adults",O63&gt;=31,"Mature Adults",O63&lt;=30,"Adolescent Adults")</f>
        <v>Mature Adults</v>
      </c>
      <c r="Q63" s="19" t="s">
        <v>40</v>
      </c>
      <c r="R63" s="19" t="s">
        <v>213</v>
      </c>
      <c r="S63" s="26" t="s">
        <v>67</v>
      </c>
      <c r="T63" s="19" t="s">
        <v>214</v>
      </c>
      <c r="U63" s="19" t="s">
        <v>36</v>
      </c>
    </row>
    <row r="64" spans="1:21" x14ac:dyDescent="0.3">
      <c r="A64" s="9" t="s">
        <v>29</v>
      </c>
      <c r="B64" s="10" t="s">
        <v>38</v>
      </c>
      <c r="C64" s="10" t="s">
        <v>215</v>
      </c>
      <c r="D64" s="11">
        <v>44377.251555972223</v>
      </c>
      <c r="E64" s="12">
        <v>44377</v>
      </c>
      <c r="F64" s="13" t="str">
        <f>IF(WEEKDAY([1]!social_media_engagement_data[[#This Row],[Date]], 2) &lt;= 5, "Weekday", "Weekend")</f>
        <v>Weekday</v>
      </c>
      <c r="G64" s="14">
        <v>44377.251555972223</v>
      </c>
      <c r="H64" s="15" t="str">
        <f t="shared" si="0"/>
        <v>Morning</v>
      </c>
      <c r="I64" s="10">
        <v>73</v>
      </c>
      <c r="J64" s="10">
        <v>435</v>
      </c>
      <c r="K64" s="10">
        <v>7</v>
      </c>
      <c r="L64" s="10">
        <v>3273</v>
      </c>
      <c r="M64" s="10">
        <v>1974</v>
      </c>
      <c r="N64" s="16">
        <f>(SUM([1]!social_media_engagement_data[[#This Row],[Likes]:[Shares]])/[1]!social_media_engagement_data[[#This Row],[Reach]])*100</f>
        <v>26.089159067882473</v>
      </c>
      <c r="O64" s="10">
        <v>45</v>
      </c>
      <c r="P64" t="str" cm="1">
        <f t="array" ref="P64">_xlfn.IFS(O64&gt;45,"Senior Adults",O64&gt;=31,"Mature Adults",O64&lt;=30,"Adolescent Adults")</f>
        <v>Mature Adults</v>
      </c>
      <c r="Q64" s="10" t="s">
        <v>40</v>
      </c>
      <c r="R64" s="10" t="s">
        <v>216</v>
      </c>
      <c r="S64" s="17" t="s">
        <v>46</v>
      </c>
      <c r="T64" s="10" t="s">
        <v>217</v>
      </c>
      <c r="U64" s="10" t="s">
        <v>52</v>
      </c>
    </row>
    <row r="65" spans="1:21" x14ac:dyDescent="0.3">
      <c r="A65" s="18" t="s">
        <v>29</v>
      </c>
      <c r="B65" s="19" t="s">
        <v>30</v>
      </c>
      <c r="C65" s="19" t="s">
        <v>218</v>
      </c>
      <c r="D65" s="20">
        <v>44443.805142418983</v>
      </c>
      <c r="E65" s="21">
        <v>44443</v>
      </c>
      <c r="F65" s="22" t="str">
        <f>IF(WEEKDAY([1]!social_media_engagement_data[[#This Row],[Date]], 2) &lt;= 5, "Weekday", "Weekend")</f>
        <v>Weekend</v>
      </c>
      <c r="G65" s="23">
        <v>44443.805142418983</v>
      </c>
      <c r="H65" s="24" t="str">
        <f t="shared" si="0"/>
        <v>Evening</v>
      </c>
      <c r="I65" s="19">
        <v>899</v>
      </c>
      <c r="J65" s="19">
        <v>477</v>
      </c>
      <c r="K65" s="19">
        <v>7</v>
      </c>
      <c r="L65" s="19">
        <v>4669</v>
      </c>
      <c r="M65" s="19">
        <v>1302</v>
      </c>
      <c r="N65" s="25">
        <f>(SUM([1]!social_media_engagement_data[[#This Row],[Likes]:[Shares]])/[1]!social_media_engagement_data[[#This Row],[Reach]])*100</f>
        <v>106.22119815668202</v>
      </c>
      <c r="O65" s="19">
        <v>42</v>
      </c>
      <c r="P65" t="str" cm="1">
        <f t="array" ref="P65">_xlfn.IFS(O65&gt;45,"Senior Adults",O65&gt;=31,"Mature Adults",O65&lt;=30,"Adolescent Adults")</f>
        <v>Mature Adults</v>
      </c>
      <c r="Q65" s="19" t="s">
        <v>32</v>
      </c>
      <c r="R65" s="19" t="s">
        <v>113</v>
      </c>
      <c r="S65" s="26" t="s">
        <v>26</v>
      </c>
      <c r="T65" s="19" t="s">
        <v>219</v>
      </c>
      <c r="U65" s="19" t="s">
        <v>36</v>
      </c>
    </row>
    <row r="66" spans="1:21" x14ac:dyDescent="0.3">
      <c r="A66" s="9" t="s">
        <v>37</v>
      </c>
      <c r="B66" s="10" t="s">
        <v>30</v>
      </c>
      <c r="C66" s="10" t="s">
        <v>220</v>
      </c>
      <c r="D66" s="11">
        <v>44946.681627025464</v>
      </c>
      <c r="E66" s="12">
        <v>44946</v>
      </c>
      <c r="F66" s="13" t="str">
        <f>IF(WEEKDAY([1]!social_media_engagement_data[[#This Row],[Date]], 2) &lt;= 5, "Weekday", "Weekend")</f>
        <v>Weekday</v>
      </c>
      <c r="G66" s="14">
        <v>44946.681627025464</v>
      </c>
      <c r="H66" s="15" t="str">
        <f t="shared" ref="H66:H100" si="1">IF(HOUR(G66) &gt;= 6, IF(HOUR(G66) &lt; 12, "Morning", IF(HOUR(G66) &lt; 18, "Afternoon", IF(HOUR(G66) &lt; 22, "Evening", "Night"))), "Night")</f>
        <v>Afternoon</v>
      </c>
      <c r="I66" s="10">
        <v>398</v>
      </c>
      <c r="J66" s="10">
        <v>495</v>
      </c>
      <c r="K66" s="10">
        <v>89</v>
      </c>
      <c r="L66" s="10">
        <v>4935</v>
      </c>
      <c r="M66" s="10">
        <v>4194</v>
      </c>
      <c r="N66" s="16">
        <f>(SUM([1]!social_media_engagement_data[[#This Row],[Likes]:[Shares]])/[1]!social_media_engagement_data[[#This Row],[Reach]])*100</f>
        <v>23.414401525989508</v>
      </c>
      <c r="O66" s="10">
        <v>44</v>
      </c>
      <c r="P66" t="str" cm="1">
        <f t="array" ref="P66">_xlfn.IFS(O66&gt;45,"Senior Adults",O66&gt;=31,"Mature Adults",O66&lt;=30,"Adolescent Adults")</f>
        <v>Mature Adults</v>
      </c>
      <c r="Q66" s="10" t="s">
        <v>40</v>
      </c>
      <c r="R66" s="10" t="s">
        <v>171</v>
      </c>
      <c r="S66" s="17" t="s">
        <v>46</v>
      </c>
      <c r="T66" s="10" t="s">
        <v>221</v>
      </c>
      <c r="U66" s="10" t="s">
        <v>28</v>
      </c>
    </row>
    <row r="67" spans="1:21" x14ac:dyDescent="0.3">
      <c r="A67" s="18" t="s">
        <v>37</v>
      </c>
      <c r="B67" s="19" t="s">
        <v>38</v>
      </c>
      <c r="C67" s="19" t="s">
        <v>222</v>
      </c>
      <c r="D67" s="20">
        <v>44411.780641377314</v>
      </c>
      <c r="E67" s="21">
        <v>44411</v>
      </c>
      <c r="F67" s="22" t="str">
        <f>IF(WEEKDAY([1]!social_media_engagement_data[[#This Row],[Date]], 2) &lt;= 5, "Weekday", "Weekend")</f>
        <v>Weekday</v>
      </c>
      <c r="G67" s="23">
        <v>44411.780641377314</v>
      </c>
      <c r="H67" s="24" t="str">
        <f t="shared" si="1"/>
        <v>Evening</v>
      </c>
      <c r="I67" s="19">
        <v>800</v>
      </c>
      <c r="J67" s="19">
        <v>355</v>
      </c>
      <c r="K67" s="19">
        <v>155</v>
      </c>
      <c r="L67" s="19">
        <v>3619</v>
      </c>
      <c r="M67" s="19">
        <v>2552</v>
      </c>
      <c r="N67" s="25">
        <f>(SUM([1]!social_media_engagement_data[[#This Row],[Likes]:[Shares]])/[1]!social_media_engagement_data[[#This Row],[Reach]])*100</f>
        <v>51.332288401253919</v>
      </c>
      <c r="O67" s="19">
        <v>26</v>
      </c>
      <c r="P67" t="str" cm="1">
        <f t="array" ref="P67">_xlfn.IFS(O67&gt;45,"Senior Adults",O67&gt;=31,"Mature Adults",O67&lt;=30,"Adolescent Adults")</f>
        <v>Adolescent Adults</v>
      </c>
      <c r="Q67" s="19" t="s">
        <v>40</v>
      </c>
      <c r="R67" s="19" t="s">
        <v>223</v>
      </c>
      <c r="S67" s="26" t="s">
        <v>26</v>
      </c>
      <c r="T67" s="19" t="s">
        <v>224</v>
      </c>
      <c r="U67" s="19" t="s">
        <v>36</v>
      </c>
    </row>
    <row r="68" spans="1:21" x14ac:dyDescent="0.3">
      <c r="A68" s="9" t="s">
        <v>37</v>
      </c>
      <c r="B68" s="10" t="s">
        <v>30</v>
      </c>
      <c r="C68" s="10" t="s">
        <v>225</v>
      </c>
      <c r="D68" s="11">
        <v>44303.129486655096</v>
      </c>
      <c r="E68" s="12">
        <v>44303</v>
      </c>
      <c r="F68" s="13" t="str">
        <f>IF(WEEKDAY([1]!social_media_engagement_data[[#This Row],[Date]], 2) &lt;= 5, "Weekday", "Weekend")</f>
        <v>Weekend</v>
      </c>
      <c r="G68" s="14">
        <v>44303.129486655096</v>
      </c>
      <c r="H68" s="15" t="str">
        <f t="shared" si="1"/>
        <v>Night</v>
      </c>
      <c r="I68" s="10">
        <v>954</v>
      </c>
      <c r="J68" s="10">
        <v>236</v>
      </c>
      <c r="K68" s="10">
        <v>141</v>
      </c>
      <c r="L68" s="10">
        <v>4759</v>
      </c>
      <c r="M68" s="10">
        <v>3868</v>
      </c>
      <c r="N68" s="16">
        <f>(SUM([1]!social_media_engagement_data[[#This Row],[Likes]:[Shares]])/[1]!social_media_engagement_data[[#This Row],[Reach]])*100</f>
        <v>34.410548086866598</v>
      </c>
      <c r="O68" s="10">
        <v>45</v>
      </c>
      <c r="P68" t="str" cm="1">
        <f t="array" ref="P68">_xlfn.IFS(O68&gt;45,"Senior Adults",O68&gt;=31,"Mature Adults",O68&lt;=30,"Adolescent Adults")</f>
        <v>Mature Adults</v>
      </c>
      <c r="Q68" s="10" t="s">
        <v>24</v>
      </c>
      <c r="R68" s="10" t="s">
        <v>226</v>
      </c>
      <c r="S68" s="17" t="s">
        <v>26</v>
      </c>
      <c r="T68" s="10" t="s">
        <v>227</v>
      </c>
      <c r="U68" s="10" t="s">
        <v>52</v>
      </c>
    </row>
    <row r="69" spans="1:21" x14ac:dyDescent="0.3">
      <c r="A69" s="18" t="s">
        <v>29</v>
      </c>
      <c r="B69" s="19" t="s">
        <v>22</v>
      </c>
      <c r="C69" s="19" t="s">
        <v>228</v>
      </c>
      <c r="D69" s="20">
        <v>44932.30697853009</v>
      </c>
      <c r="E69" s="21">
        <v>44932</v>
      </c>
      <c r="F69" s="22" t="str">
        <f>IF(WEEKDAY([1]!social_media_engagement_data[[#This Row],[Date]], 2) &lt;= 5, "Weekday", "Weekend")</f>
        <v>Weekday</v>
      </c>
      <c r="G69" s="23">
        <v>44932.30697853009</v>
      </c>
      <c r="H69" s="24" t="str">
        <f t="shared" si="1"/>
        <v>Morning</v>
      </c>
      <c r="I69" s="19">
        <v>641</v>
      </c>
      <c r="J69" s="19">
        <v>1</v>
      </c>
      <c r="K69" s="19">
        <v>103</v>
      </c>
      <c r="L69" s="19">
        <v>2708</v>
      </c>
      <c r="M69" s="19">
        <v>1427</v>
      </c>
      <c r="N69" s="25">
        <f>(SUM([1]!social_media_engagement_data[[#This Row],[Likes]:[Shares]])/[1]!social_media_engagement_data[[#This Row],[Reach]])*100</f>
        <v>52.207428170988088</v>
      </c>
      <c r="O69" s="19">
        <v>43</v>
      </c>
      <c r="P69" t="str" cm="1">
        <f t="array" ref="P69">_xlfn.IFS(O69&gt;45,"Senior Adults",O69&gt;=31,"Mature Adults",O69&lt;=30,"Adolescent Adults")</f>
        <v>Mature Adults</v>
      </c>
      <c r="Q69" s="19" t="s">
        <v>32</v>
      </c>
      <c r="R69" s="19" t="s">
        <v>175</v>
      </c>
      <c r="S69" s="26" t="s">
        <v>34</v>
      </c>
      <c r="T69" s="19" t="s">
        <v>229</v>
      </c>
      <c r="U69" s="19" t="s">
        <v>36</v>
      </c>
    </row>
    <row r="70" spans="1:21" x14ac:dyDescent="0.3">
      <c r="A70" s="9" t="s">
        <v>37</v>
      </c>
      <c r="B70" s="10" t="s">
        <v>30</v>
      </c>
      <c r="C70" s="10" t="s">
        <v>230</v>
      </c>
      <c r="D70" s="11">
        <v>44724.81583190972</v>
      </c>
      <c r="E70" s="12">
        <v>44724</v>
      </c>
      <c r="F70" s="13" t="str">
        <f>IF(WEEKDAY([1]!social_media_engagement_data[[#This Row],[Date]], 2) &lt;= 5, "Weekday", "Weekend")</f>
        <v>Weekend</v>
      </c>
      <c r="G70" s="14">
        <v>44724.81583190972</v>
      </c>
      <c r="H70" s="15" t="str">
        <f t="shared" si="1"/>
        <v>Evening</v>
      </c>
      <c r="I70" s="10">
        <v>158</v>
      </c>
      <c r="J70" s="10">
        <v>38</v>
      </c>
      <c r="K70" s="10">
        <v>98</v>
      </c>
      <c r="L70" s="10">
        <v>4414</v>
      </c>
      <c r="M70" s="10">
        <v>3578</v>
      </c>
      <c r="N70" s="16">
        <f>(SUM([1]!social_media_engagement_data[[#This Row],[Likes]:[Shares]])/[1]!social_media_engagement_data[[#This Row],[Reach]])*100</f>
        <v>8.2168809390721069</v>
      </c>
      <c r="O70" s="10">
        <v>45</v>
      </c>
      <c r="P70" t="str" cm="1">
        <f t="array" ref="P70">_xlfn.IFS(O70&gt;45,"Senior Adults",O70&gt;=31,"Mature Adults",O70&lt;=30,"Adolescent Adults")</f>
        <v>Mature Adults</v>
      </c>
      <c r="Q70" s="10" t="s">
        <v>32</v>
      </c>
      <c r="R70" s="10" t="s">
        <v>70</v>
      </c>
      <c r="S70" s="17" t="s">
        <v>71</v>
      </c>
      <c r="T70" s="10" t="s">
        <v>231</v>
      </c>
      <c r="U70" s="10" t="s">
        <v>36</v>
      </c>
    </row>
    <row r="71" spans="1:21" x14ac:dyDescent="0.3">
      <c r="A71" s="18" t="s">
        <v>21</v>
      </c>
      <c r="B71" s="19" t="s">
        <v>30</v>
      </c>
      <c r="C71" s="19" t="s">
        <v>232</v>
      </c>
      <c r="D71" s="20">
        <v>44331.581111979169</v>
      </c>
      <c r="E71" s="21">
        <v>44331</v>
      </c>
      <c r="F71" s="22" t="str">
        <f>IF(WEEKDAY([1]!social_media_engagement_data[[#This Row],[Date]], 2) &lt;= 5, "Weekday", "Weekend")</f>
        <v>Weekend</v>
      </c>
      <c r="G71" s="23">
        <v>44331.581111979169</v>
      </c>
      <c r="H71" s="24" t="str">
        <f t="shared" si="1"/>
        <v>Afternoon</v>
      </c>
      <c r="I71" s="19">
        <v>481</v>
      </c>
      <c r="J71" s="19">
        <v>485</v>
      </c>
      <c r="K71" s="19">
        <v>53</v>
      </c>
      <c r="L71" s="19">
        <v>4588</v>
      </c>
      <c r="M71" s="19">
        <v>4520</v>
      </c>
      <c r="N71" s="25">
        <f>(SUM([1]!social_media_engagement_data[[#This Row],[Likes]:[Shares]])/[1]!social_media_engagement_data[[#This Row],[Reach]])*100</f>
        <v>22.544247787610619</v>
      </c>
      <c r="O71" s="19">
        <v>62</v>
      </c>
      <c r="P71" t="str" cm="1">
        <f t="array" ref="P71">_xlfn.IFS(O71&gt;45,"Senior Adults",O71&gt;=31,"Mature Adults",O71&lt;=30,"Adolescent Adults")</f>
        <v>Senior Adults</v>
      </c>
      <c r="Q71" s="19" t="s">
        <v>40</v>
      </c>
      <c r="R71" s="19" t="s">
        <v>233</v>
      </c>
      <c r="S71" s="26" t="s">
        <v>26</v>
      </c>
      <c r="T71" s="19" t="s">
        <v>234</v>
      </c>
      <c r="U71" s="19" t="s">
        <v>36</v>
      </c>
    </row>
    <row r="72" spans="1:21" x14ac:dyDescent="0.3">
      <c r="A72" s="9" t="s">
        <v>21</v>
      </c>
      <c r="B72" s="10" t="s">
        <v>38</v>
      </c>
      <c r="C72" s="10" t="s">
        <v>235</v>
      </c>
      <c r="D72" s="11">
        <v>45312.015452418978</v>
      </c>
      <c r="E72" s="12">
        <v>45312</v>
      </c>
      <c r="F72" s="13" t="str">
        <f>IF(WEEKDAY([1]!social_media_engagement_data[[#This Row],[Date]], 2) &lt;= 5, "Weekday", "Weekend")</f>
        <v>Weekend</v>
      </c>
      <c r="G72" s="14">
        <v>45312.015452418978</v>
      </c>
      <c r="H72" s="15" t="str">
        <f t="shared" si="1"/>
        <v>Night</v>
      </c>
      <c r="I72" s="10">
        <v>932</v>
      </c>
      <c r="J72" s="10">
        <v>380</v>
      </c>
      <c r="K72" s="10">
        <v>43</v>
      </c>
      <c r="L72" s="10">
        <v>4588</v>
      </c>
      <c r="M72" s="10">
        <v>2166</v>
      </c>
      <c r="N72" s="16">
        <f>(SUM([1]!social_media_engagement_data[[#This Row],[Likes]:[Shares]])/[1]!social_media_engagement_data[[#This Row],[Reach]])*100</f>
        <v>62.557710064635273</v>
      </c>
      <c r="O72" s="10">
        <v>48</v>
      </c>
      <c r="P72" t="str" cm="1">
        <f t="array" ref="P72">_xlfn.IFS(O72&gt;45,"Senior Adults",O72&gt;=31,"Mature Adults",O72&lt;=30,"Adolescent Adults")</f>
        <v>Senior Adults</v>
      </c>
      <c r="Q72" s="10" t="s">
        <v>32</v>
      </c>
      <c r="R72" s="10" t="s">
        <v>236</v>
      </c>
      <c r="S72" s="17" t="s">
        <v>96</v>
      </c>
      <c r="T72" s="10" t="s">
        <v>237</v>
      </c>
      <c r="U72" s="10" t="s">
        <v>52</v>
      </c>
    </row>
    <row r="73" spans="1:21" x14ac:dyDescent="0.3">
      <c r="A73" s="18" t="s">
        <v>48</v>
      </c>
      <c r="B73" s="19" t="s">
        <v>30</v>
      </c>
      <c r="C73" s="19" t="s">
        <v>238</v>
      </c>
      <c r="D73" s="20">
        <v>44346.737459780095</v>
      </c>
      <c r="E73" s="21">
        <v>44346</v>
      </c>
      <c r="F73" s="22" t="str">
        <f>IF(WEEKDAY([1]!social_media_engagement_data[[#This Row],[Date]], 2) &lt;= 5, "Weekday", "Weekend")</f>
        <v>Weekend</v>
      </c>
      <c r="G73" s="23">
        <v>44346.737459780095</v>
      </c>
      <c r="H73" s="24" t="str">
        <f t="shared" si="1"/>
        <v>Afternoon</v>
      </c>
      <c r="I73" s="19">
        <v>378</v>
      </c>
      <c r="J73" s="19">
        <v>347</v>
      </c>
      <c r="K73" s="19">
        <v>166</v>
      </c>
      <c r="L73" s="19">
        <v>4486</v>
      </c>
      <c r="M73" s="19">
        <v>2151</v>
      </c>
      <c r="N73" s="25">
        <f>(SUM([1]!social_media_engagement_data[[#This Row],[Likes]:[Shares]])/[1]!social_media_engagement_data[[#This Row],[Reach]])*100</f>
        <v>41.422594142259413</v>
      </c>
      <c r="O73" s="19">
        <v>52</v>
      </c>
      <c r="P73" t="str" cm="1">
        <f t="array" ref="P73">_xlfn.IFS(O73&gt;45,"Senior Adults",O73&gt;=31,"Mature Adults",O73&lt;=30,"Adolescent Adults")</f>
        <v>Senior Adults</v>
      </c>
      <c r="Q73" s="19" t="s">
        <v>24</v>
      </c>
      <c r="R73" s="19" t="s">
        <v>239</v>
      </c>
      <c r="S73" s="26" t="s">
        <v>71</v>
      </c>
      <c r="T73" s="19" t="s">
        <v>240</v>
      </c>
      <c r="U73" s="19" t="s">
        <v>36</v>
      </c>
    </row>
    <row r="74" spans="1:21" x14ac:dyDescent="0.3">
      <c r="A74" s="9" t="s">
        <v>21</v>
      </c>
      <c r="B74" s="10" t="s">
        <v>30</v>
      </c>
      <c r="C74" s="10" t="s">
        <v>241</v>
      </c>
      <c r="D74" s="11">
        <v>44513.217873032409</v>
      </c>
      <c r="E74" s="12">
        <v>44513</v>
      </c>
      <c r="F74" s="13" t="str">
        <f>IF(WEEKDAY([1]!social_media_engagement_data[[#This Row],[Date]], 2) &lt;= 5, "Weekday", "Weekend")</f>
        <v>Weekend</v>
      </c>
      <c r="G74" s="14">
        <v>44513.217873032409</v>
      </c>
      <c r="H74" s="15" t="str">
        <f t="shared" si="1"/>
        <v>Night</v>
      </c>
      <c r="I74" s="10">
        <v>412</v>
      </c>
      <c r="J74" s="10">
        <v>9</v>
      </c>
      <c r="K74" s="10">
        <v>10</v>
      </c>
      <c r="L74" s="10">
        <v>2248</v>
      </c>
      <c r="M74" s="10">
        <v>1314</v>
      </c>
      <c r="N74" s="16">
        <f>(SUM([1]!social_media_engagement_data[[#This Row],[Likes]:[Shares]])/[1]!social_media_engagement_data[[#This Row],[Reach]])*100</f>
        <v>32.800608828006091</v>
      </c>
      <c r="O74" s="10">
        <v>32</v>
      </c>
      <c r="P74" t="str" cm="1">
        <f t="array" ref="P74">_xlfn.IFS(O74&gt;45,"Senior Adults",O74&gt;=31,"Mature Adults",O74&lt;=30,"Adolescent Adults")</f>
        <v>Mature Adults</v>
      </c>
      <c r="Q74" s="10" t="s">
        <v>32</v>
      </c>
      <c r="R74" s="10" t="s">
        <v>242</v>
      </c>
      <c r="S74" s="17" t="s">
        <v>96</v>
      </c>
      <c r="T74" s="10" t="s">
        <v>243</v>
      </c>
      <c r="U74" s="10" t="s">
        <v>36</v>
      </c>
    </row>
    <row r="75" spans="1:21" x14ac:dyDescent="0.3">
      <c r="A75" s="18" t="s">
        <v>37</v>
      </c>
      <c r="B75" s="19" t="s">
        <v>30</v>
      </c>
      <c r="C75" s="19" t="s">
        <v>244</v>
      </c>
      <c r="D75" s="20">
        <v>44477.326819050926</v>
      </c>
      <c r="E75" s="21">
        <v>44477</v>
      </c>
      <c r="F75" s="22" t="str">
        <f>IF(WEEKDAY([1]!social_media_engagement_data[[#This Row],[Date]], 2) &lt;= 5, "Weekday", "Weekend")</f>
        <v>Weekday</v>
      </c>
      <c r="G75" s="23">
        <v>44477.326819050926</v>
      </c>
      <c r="H75" s="24" t="str">
        <f t="shared" si="1"/>
        <v>Morning</v>
      </c>
      <c r="I75" s="19">
        <v>333</v>
      </c>
      <c r="J75" s="19">
        <v>93</v>
      </c>
      <c r="K75" s="19">
        <v>45</v>
      </c>
      <c r="L75" s="19">
        <v>1836</v>
      </c>
      <c r="M75" s="19">
        <v>1609</v>
      </c>
      <c r="N75" s="25">
        <f>(SUM([1]!social_media_engagement_data[[#This Row],[Likes]:[Shares]])/[1]!social_media_engagement_data[[#This Row],[Reach]])*100</f>
        <v>29.272840273461775</v>
      </c>
      <c r="O75" s="19">
        <v>48</v>
      </c>
      <c r="P75" t="str" cm="1">
        <f t="array" ref="P75">_xlfn.IFS(O75&gt;45,"Senior Adults",O75&gt;=31,"Mature Adults",O75&lt;=30,"Adolescent Adults")</f>
        <v>Senior Adults</v>
      </c>
      <c r="Q75" s="19" t="s">
        <v>32</v>
      </c>
      <c r="R75" s="19" t="s">
        <v>245</v>
      </c>
      <c r="S75" s="26" t="s">
        <v>26</v>
      </c>
      <c r="T75" s="19" t="s">
        <v>246</v>
      </c>
      <c r="U75" s="19" t="s">
        <v>43</v>
      </c>
    </row>
    <row r="76" spans="1:21" x14ac:dyDescent="0.3">
      <c r="A76" s="9" t="s">
        <v>21</v>
      </c>
      <c r="B76" s="10" t="s">
        <v>22</v>
      </c>
      <c r="C76" s="10" t="s">
        <v>247</v>
      </c>
      <c r="D76" s="11">
        <v>44630.634494016202</v>
      </c>
      <c r="E76" s="12">
        <v>44630</v>
      </c>
      <c r="F76" s="13" t="str">
        <f>IF(WEEKDAY([1]!social_media_engagement_data[[#This Row],[Date]], 2) &lt;= 5, "Weekday", "Weekend")</f>
        <v>Weekday</v>
      </c>
      <c r="G76" s="14">
        <v>44630.634494016202</v>
      </c>
      <c r="H76" s="15" t="str">
        <f t="shared" si="1"/>
        <v>Afternoon</v>
      </c>
      <c r="I76" s="10">
        <v>407</v>
      </c>
      <c r="J76" s="10">
        <v>372</v>
      </c>
      <c r="K76" s="10">
        <v>124</v>
      </c>
      <c r="L76" s="10">
        <v>3924</v>
      </c>
      <c r="M76" s="10">
        <v>3844</v>
      </c>
      <c r="N76" s="16">
        <f>(SUM([1]!social_media_engagement_data[[#This Row],[Likes]:[Shares]])/[1]!social_media_engagement_data[[#This Row],[Reach]])*100</f>
        <v>23.491155046826222</v>
      </c>
      <c r="O76" s="10">
        <v>56</v>
      </c>
      <c r="P76" t="str" cm="1">
        <f t="array" ref="P76">_xlfn.IFS(O76&gt;45,"Senior Adults",O76&gt;=31,"Mature Adults",O76&lt;=30,"Adolescent Adults")</f>
        <v>Senior Adults</v>
      </c>
      <c r="Q76" s="10" t="s">
        <v>24</v>
      </c>
      <c r="R76" s="10" t="s">
        <v>248</v>
      </c>
      <c r="S76" s="17" t="s">
        <v>26</v>
      </c>
      <c r="T76" s="10" t="s">
        <v>249</v>
      </c>
      <c r="U76" s="10" t="s">
        <v>28</v>
      </c>
    </row>
    <row r="77" spans="1:21" x14ac:dyDescent="0.3">
      <c r="A77" s="18" t="s">
        <v>37</v>
      </c>
      <c r="B77" s="19" t="s">
        <v>22</v>
      </c>
      <c r="C77" s="19" t="s">
        <v>250</v>
      </c>
      <c r="D77" s="20">
        <v>44549.211439456019</v>
      </c>
      <c r="E77" s="21">
        <v>44549</v>
      </c>
      <c r="F77" s="22" t="str">
        <f>IF(WEEKDAY([1]!social_media_engagement_data[[#This Row],[Date]], 2) &lt;= 5, "Weekday", "Weekend")</f>
        <v>Weekend</v>
      </c>
      <c r="G77" s="23">
        <v>44549.211439456019</v>
      </c>
      <c r="H77" s="24" t="str">
        <f t="shared" si="1"/>
        <v>Night</v>
      </c>
      <c r="I77" s="19">
        <v>751</v>
      </c>
      <c r="J77" s="19">
        <v>435</v>
      </c>
      <c r="K77" s="19">
        <v>45</v>
      </c>
      <c r="L77" s="19">
        <v>3612</v>
      </c>
      <c r="M77" s="19">
        <v>2169</v>
      </c>
      <c r="N77" s="25">
        <f>(SUM([1]!social_media_engagement_data[[#This Row],[Likes]:[Shares]])/[1]!social_media_engagement_data[[#This Row],[Reach]])*100</f>
        <v>56.754264638082063</v>
      </c>
      <c r="O77" s="19">
        <v>53</v>
      </c>
      <c r="P77" t="str" cm="1">
        <f t="array" ref="P77">_xlfn.IFS(O77&gt;45,"Senior Adults",O77&gt;=31,"Mature Adults",O77&lt;=30,"Adolescent Adults")</f>
        <v>Senior Adults</v>
      </c>
      <c r="Q77" s="19" t="s">
        <v>24</v>
      </c>
      <c r="R77" s="19" t="s">
        <v>251</v>
      </c>
      <c r="S77" s="26" t="s">
        <v>71</v>
      </c>
      <c r="T77" s="19" t="s">
        <v>252</v>
      </c>
      <c r="U77" s="19" t="s">
        <v>28</v>
      </c>
    </row>
    <row r="78" spans="1:21" x14ac:dyDescent="0.3">
      <c r="A78" s="9" t="s">
        <v>21</v>
      </c>
      <c r="B78" s="10" t="s">
        <v>22</v>
      </c>
      <c r="C78" s="10" t="s">
        <v>253</v>
      </c>
      <c r="D78" s="11">
        <v>45145.823752094904</v>
      </c>
      <c r="E78" s="12">
        <v>45145</v>
      </c>
      <c r="F78" s="13" t="str">
        <f>IF(WEEKDAY([1]!social_media_engagement_data[[#This Row],[Date]], 2) &lt;= 5, "Weekday", "Weekend")</f>
        <v>Weekday</v>
      </c>
      <c r="G78" s="14">
        <v>45145.823752094904</v>
      </c>
      <c r="H78" s="15" t="str">
        <f t="shared" si="1"/>
        <v>Evening</v>
      </c>
      <c r="I78" s="10">
        <v>263</v>
      </c>
      <c r="J78" s="10">
        <v>190</v>
      </c>
      <c r="K78" s="10">
        <v>45</v>
      </c>
      <c r="L78" s="10">
        <v>4574</v>
      </c>
      <c r="M78" s="10">
        <v>2493</v>
      </c>
      <c r="N78" s="16">
        <f>(SUM([1]!social_media_engagement_data[[#This Row],[Likes]:[Shares]])/[1]!social_media_engagement_data[[#This Row],[Reach]])*100</f>
        <v>19.975932611311674</v>
      </c>
      <c r="O78" s="10">
        <v>21</v>
      </c>
      <c r="P78" t="str" cm="1">
        <f t="array" ref="P78">_xlfn.IFS(O78&gt;45,"Senior Adults",O78&gt;=31,"Mature Adults",O78&lt;=30,"Adolescent Adults")</f>
        <v>Adolescent Adults</v>
      </c>
      <c r="Q78" s="10" t="s">
        <v>40</v>
      </c>
      <c r="R78" s="10" t="s">
        <v>254</v>
      </c>
      <c r="S78" s="17" t="s">
        <v>46</v>
      </c>
      <c r="T78" s="10" t="s">
        <v>255</v>
      </c>
      <c r="U78" s="10" t="s">
        <v>28</v>
      </c>
    </row>
    <row r="79" spans="1:21" x14ac:dyDescent="0.3">
      <c r="A79" s="18" t="s">
        <v>48</v>
      </c>
      <c r="B79" s="19" t="s">
        <v>38</v>
      </c>
      <c r="C79" s="19" t="s">
        <v>256</v>
      </c>
      <c r="D79" s="20">
        <v>45200.134899571756</v>
      </c>
      <c r="E79" s="21">
        <v>45200</v>
      </c>
      <c r="F79" s="22" t="str">
        <f>IF(WEEKDAY([1]!social_media_engagement_data[[#This Row],[Date]], 2) &lt;= 5, "Weekday", "Weekend")</f>
        <v>Weekend</v>
      </c>
      <c r="G79" s="23">
        <v>45200.134899571756</v>
      </c>
      <c r="H79" s="24" t="str">
        <f t="shared" si="1"/>
        <v>Night</v>
      </c>
      <c r="I79" s="19">
        <v>312</v>
      </c>
      <c r="J79" s="19">
        <v>171</v>
      </c>
      <c r="K79" s="19">
        <v>193</v>
      </c>
      <c r="L79" s="19">
        <v>3866</v>
      </c>
      <c r="M79" s="19">
        <v>1045</v>
      </c>
      <c r="N79" s="25">
        <f>(SUM([1]!social_media_engagement_data[[#This Row],[Likes]:[Shares]])/[1]!social_media_engagement_data[[#This Row],[Reach]])*100</f>
        <v>64.68899521531101</v>
      </c>
      <c r="O79" s="19">
        <v>38</v>
      </c>
      <c r="P79" t="str" cm="1">
        <f t="array" ref="P79">_xlfn.IFS(O79&gt;45,"Senior Adults",O79&gt;=31,"Mature Adults",O79&lt;=30,"Adolescent Adults")</f>
        <v>Mature Adults</v>
      </c>
      <c r="Q79" s="19" t="s">
        <v>32</v>
      </c>
      <c r="R79" s="19" t="s">
        <v>257</v>
      </c>
      <c r="S79" s="26" t="s">
        <v>96</v>
      </c>
      <c r="T79" s="19" t="s">
        <v>258</v>
      </c>
      <c r="U79" s="19" t="s">
        <v>28</v>
      </c>
    </row>
    <row r="80" spans="1:21" x14ac:dyDescent="0.3">
      <c r="A80" s="9" t="s">
        <v>29</v>
      </c>
      <c r="B80" s="10" t="s">
        <v>30</v>
      </c>
      <c r="C80" s="10" t="s">
        <v>259</v>
      </c>
      <c r="D80" s="11">
        <v>44450.666006458334</v>
      </c>
      <c r="E80" s="12">
        <v>44450</v>
      </c>
      <c r="F80" s="13" t="str">
        <f>IF(WEEKDAY([1]!social_media_engagement_data[[#This Row],[Date]], 2) &lt;= 5, "Weekday", "Weekend")</f>
        <v>Weekend</v>
      </c>
      <c r="G80" s="14">
        <v>44450.666006458334</v>
      </c>
      <c r="H80" s="15" t="str">
        <f t="shared" si="1"/>
        <v>Afternoon</v>
      </c>
      <c r="I80" s="10">
        <v>528</v>
      </c>
      <c r="J80" s="10">
        <v>300</v>
      </c>
      <c r="K80" s="10">
        <v>127</v>
      </c>
      <c r="L80" s="10">
        <v>4980</v>
      </c>
      <c r="M80" s="10">
        <v>3346</v>
      </c>
      <c r="N80" s="16">
        <f>(SUM([1]!social_media_engagement_data[[#This Row],[Likes]:[Shares]])/[1]!social_media_engagement_data[[#This Row],[Reach]])*100</f>
        <v>28.541542139868497</v>
      </c>
      <c r="O80" s="10">
        <v>48</v>
      </c>
      <c r="P80" t="str" cm="1">
        <f t="array" ref="P80">_xlfn.IFS(O80&gt;45,"Senior Adults",O80&gt;=31,"Mature Adults",O80&lt;=30,"Adolescent Adults")</f>
        <v>Senior Adults</v>
      </c>
      <c r="Q80" s="10" t="s">
        <v>24</v>
      </c>
      <c r="R80" s="10" t="s">
        <v>260</v>
      </c>
      <c r="S80" s="17" t="s">
        <v>71</v>
      </c>
      <c r="T80" s="10" t="s">
        <v>261</v>
      </c>
      <c r="U80" s="10" t="s">
        <v>52</v>
      </c>
    </row>
    <row r="81" spans="1:21" x14ac:dyDescent="0.3">
      <c r="A81" s="18" t="s">
        <v>29</v>
      </c>
      <c r="B81" s="19" t="s">
        <v>22</v>
      </c>
      <c r="C81" s="19" t="s">
        <v>262</v>
      </c>
      <c r="D81" s="20">
        <v>44758.144023564812</v>
      </c>
      <c r="E81" s="21">
        <v>44758</v>
      </c>
      <c r="F81" s="22" t="str">
        <f>IF(WEEKDAY([1]!social_media_engagement_data[[#This Row],[Date]], 2) &lt;= 5, "Weekday", "Weekend")</f>
        <v>Weekend</v>
      </c>
      <c r="G81" s="23">
        <v>44758.144023564812</v>
      </c>
      <c r="H81" s="24" t="str">
        <f t="shared" si="1"/>
        <v>Night</v>
      </c>
      <c r="I81" s="19">
        <v>420</v>
      </c>
      <c r="J81" s="19">
        <v>296</v>
      </c>
      <c r="K81" s="19">
        <v>110</v>
      </c>
      <c r="L81" s="19">
        <v>4792</v>
      </c>
      <c r="M81" s="19">
        <v>3393</v>
      </c>
      <c r="N81" s="25">
        <f>(SUM([1]!social_media_engagement_data[[#This Row],[Likes]:[Shares]])/[1]!social_media_engagement_data[[#This Row],[Reach]])*100</f>
        <v>24.344238137341588</v>
      </c>
      <c r="O81" s="19">
        <v>21</v>
      </c>
      <c r="P81" t="str" cm="1">
        <f t="array" ref="P81">_xlfn.IFS(O81&gt;45,"Senior Adults",O81&gt;=31,"Mature Adults",O81&lt;=30,"Adolescent Adults")</f>
        <v>Adolescent Adults</v>
      </c>
      <c r="Q81" s="19" t="s">
        <v>40</v>
      </c>
      <c r="R81" s="19" t="s">
        <v>263</v>
      </c>
      <c r="S81" s="26" t="s">
        <v>96</v>
      </c>
      <c r="T81" s="19" t="s">
        <v>264</v>
      </c>
      <c r="U81" s="19" t="s">
        <v>36</v>
      </c>
    </row>
    <row r="82" spans="1:21" x14ac:dyDescent="0.3">
      <c r="A82" s="9" t="s">
        <v>21</v>
      </c>
      <c r="B82" s="10" t="s">
        <v>38</v>
      </c>
      <c r="C82" s="10" t="s">
        <v>265</v>
      </c>
      <c r="D82" s="11">
        <v>44871.076036435188</v>
      </c>
      <c r="E82" s="12">
        <v>44871</v>
      </c>
      <c r="F82" s="13" t="str">
        <f>IF(WEEKDAY([1]!social_media_engagement_data[[#This Row],[Date]], 2) &lt;= 5, "Weekday", "Weekend")</f>
        <v>Weekend</v>
      </c>
      <c r="G82" s="14">
        <v>44871.076036435188</v>
      </c>
      <c r="H82" s="15" t="str">
        <f t="shared" si="1"/>
        <v>Night</v>
      </c>
      <c r="I82" s="10">
        <v>406</v>
      </c>
      <c r="J82" s="10">
        <v>161</v>
      </c>
      <c r="K82" s="10">
        <v>59</v>
      </c>
      <c r="L82" s="10">
        <v>4487</v>
      </c>
      <c r="M82" s="10">
        <v>2285</v>
      </c>
      <c r="N82" s="16">
        <f>(SUM([1]!social_media_engagement_data[[#This Row],[Likes]:[Shares]])/[1]!social_media_engagement_data[[#This Row],[Reach]])*100</f>
        <v>27.39606126914661</v>
      </c>
      <c r="O82" s="10">
        <v>48</v>
      </c>
      <c r="P82" t="str" cm="1">
        <f t="array" ref="P82">_xlfn.IFS(O82&gt;45,"Senior Adults",O82&gt;=31,"Mature Adults",O82&lt;=30,"Adolescent Adults")</f>
        <v>Senior Adults</v>
      </c>
      <c r="Q82" s="10" t="s">
        <v>24</v>
      </c>
      <c r="R82" s="10" t="s">
        <v>266</v>
      </c>
      <c r="S82" s="17" t="s">
        <v>34</v>
      </c>
      <c r="T82" s="10" t="s">
        <v>267</v>
      </c>
      <c r="U82" s="10" t="s">
        <v>52</v>
      </c>
    </row>
    <row r="83" spans="1:21" x14ac:dyDescent="0.3">
      <c r="A83" s="18" t="s">
        <v>21</v>
      </c>
      <c r="B83" s="19" t="s">
        <v>38</v>
      </c>
      <c r="C83" s="19" t="s">
        <v>268</v>
      </c>
      <c r="D83" s="20">
        <v>44547.860369733797</v>
      </c>
      <c r="E83" s="21">
        <v>44547</v>
      </c>
      <c r="F83" s="22" t="str">
        <f>IF(WEEKDAY([1]!social_media_engagement_data[[#This Row],[Date]], 2) &lt;= 5, "Weekday", "Weekend")</f>
        <v>Weekday</v>
      </c>
      <c r="G83" s="23">
        <v>44547.860369733797</v>
      </c>
      <c r="H83" s="24" t="str">
        <f t="shared" si="1"/>
        <v>Evening</v>
      </c>
      <c r="I83" s="19">
        <v>187</v>
      </c>
      <c r="J83" s="19">
        <v>441</v>
      </c>
      <c r="K83" s="19">
        <v>70</v>
      </c>
      <c r="L83" s="19">
        <v>4670</v>
      </c>
      <c r="M83" s="19">
        <v>2119</v>
      </c>
      <c r="N83" s="25">
        <f>(SUM([1]!social_media_engagement_data[[#This Row],[Likes]:[Shares]])/[1]!social_media_engagement_data[[#This Row],[Reach]])*100</f>
        <v>32.940066068900428</v>
      </c>
      <c r="O83" s="19">
        <v>45</v>
      </c>
      <c r="P83" t="str" cm="1">
        <f t="array" ref="P83">_xlfn.IFS(O83&gt;45,"Senior Adults",O83&gt;=31,"Mature Adults",O83&lt;=30,"Adolescent Adults")</f>
        <v>Mature Adults</v>
      </c>
      <c r="Q83" s="19" t="s">
        <v>24</v>
      </c>
      <c r="R83" s="19" t="s">
        <v>269</v>
      </c>
      <c r="S83" s="26" t="s">
        <v>26</v>
      </c>
      <c r="T83" s="19" t="s">
        <v>261</v>
      </c>
      <c r="U83" s="19" t="s">
        <v>28</v>
      </c>
    </row>
    <row r="84" spans="1:21" x14ac:dyDescent="0.3">
      <c r="A84" s="9" t="s">
        <v>21</v>
      </c>
      <c r="B84" s="10" t="s">
        <v>22</v>
      </c>
      <c r="C84" s="10" t="s">
        <v>270</v>
      </c>
      <c r="D84" s="11">
        <v>45126.697841053239</v>
      </c>
      <c r="E84" s="12">
        <v>45126</v>
      </c>
      <c r="F84" s="13" t="str">
        <f>IF(WEEKDAY([1]!social_media_engagement_data[[#This Row],[Date]], 2) &lt;= 5, "Weekday", "Weekend")</f>
        <v>Weekday</v>
      </c>
      <c r="G84" s="14">
        <v>45126.697841053239</v>
      </c>
      <c r="H84" s="15" t="str">
        <f t="shared" si="1"/>
        <v>Afternoon</v>
      </c>
      <c r="I84" s="10">
        <v>855</v>
      </c>
      <c r="J84" s="10">
        <v>203</v>
      </c>
      <c r="K84" s="10">
        <v>110</v>
      </c>
      <c r="L84" s="10">
        <v>4966</v>
      </c>
      <c r="M84" s="10">
        <v>4832</v>
      </c>
      <c r="N84" s="16">
        <f>(SUM([1]!social_media_engagement_data[[#This Row],[Likes]:[Shares]])/[1]!social_media_engagement_data[[#This Row],[Reach]])*100</f>
        <v>24.172185430463578</v>
      </c>
      <c r="O84" s="10">
        <v>64</v>
      </c>
      <c r="P84" t="str" cm="1">
        <f t="array" ref="P84">_xlfn.IFS(O84&gt;45,"Senior Adults",O84&gt;=31,"Mature Adults",O84&lt;=30,"Adolescent Adults")</f>
        <v>Senior Adults</v>
      </c>
      <c r="Q84" s="10" t="s">
        <v>32</v>
      </c>
      <c r="R84" s="10" t="s">
        <v>257</v>
      </c>
      <c r="S84" s="17" t="s">
        <v>96</v>
      </c>
      <c r="T84" s="10" t="s">
        <v>271</v>
      </c>
      <c r="U84" s="10" t="s">
        <v>28</v>
      </c>
    </row>
    <row r="85" spans="1:21" x14ac:dyDescent="0.3">
      <c r="A85" s="18" t="s">
        <v>37</v>
      </c>
      <c r="B85" s="19" t="s">
        <v>38</v>
      </c>
      <c r="C85" s="19" t="s">
        <v>272</v>
      </c>
      <c r="D85" s="20">
        <v>44642.425628171295</v>
      </c>
      <c r="E85" s="21">
        <v>44642</v>
      </c>
      <c r="F85" s="22" t="str">
        <f>IF(WEEKDAY([1]!social_media_engagement_data[[#This Row],[Date]], 2) &lt;= 5, "Weekday", "Weekend")</f>
        <v>Weekday</v>
      </c>
      <c r="G85" s="23">
        <v>44642.425628171295</v>
      </c>
      <c r="H85" s="24" t="str">
        <f t="shared" si="1"/>
        <v>Morning</v>
      </c>
      <c r="I85" s="19">
        <v>738</v>
      </c>
      <c r="J85" s="19">
        <v>138</v>
      </c>
      <c r="K85" s="19">
        <v>52</v>
      </c>
      <c r="L85" s="19">
        <v>2795</v>
      </c>
      <c r="M85" s="19">
        <v>2010</v>
      </c>
      <c r="N85" s="25">
        <f>(SUM([1]!social_media_engagement_data[[#This Row],[Likes]:[Shares]])/[1]!social_media_engagement_data[[#This Row],[Reach]])*100</f>
        <v>46.169154228855717</v>
      </c>
      <c r="O85" s="19">
        <v>64</v>
      </c>
      <c r="P85" t="str" cm="1">
        <f t="array" ref="P85">_xlfn.IFS(O85&gt;45,"Senior Adults",O85&gt;=31,"Mature Adults",O85&lt;=30,"Adolescent Adults")</f>
        <v>Senior Adults</v>
      </c>
      <c r="Q85" s="19" t="s">
        <v>40</v>
      </c>
      <c r="R85" s="19" t="s">
        <v>273</v>
      </c>
      <c r="S85" s="26" t="s">
        <v>46</v>
      </c>
      <c r="T85" s="19" t="s">
        <v>274</v>
      </c>
      <c r="U85" s="19" t="s">
        <v>36</v>
      </c>
    </row>
    <row r="86" spans="1:21" x14ac:dyDescent="0.3">
      <c r="A86" s="9" t="s">
        <v>29</v>
      </c>
      <c r="B86" s="10" t="s">
        <v>30</v>
      </c>
      <c r="C86" s="10" t="s">
        <v>275</v>
      </c>
      <c r="D86" s="11">
        <v>45255.838325231482</v>
      </c>
      <c r="E86" s="12">
        <v>45255</v>
      </c>
      <c r="F86" s="13" t="str">
        <f>IF(WEEKDAY([1]!social_media_engagement_data[[#This Row],[Date]], 2) &lt;= 5, "Weekday", "Weekend")</f>
        <v>Weekend</v>
      </c>
      <c r="G86" s="14">
        <v>45255.838325231482</v>
      </c>
      <c r="H86" s="15" t="str">
        <f t="shared" si="1"/>
        <v>Evening</v>
      </c>
      <c r="I86" s="10">
        <v>765</v>
      </c>
      <c r="J86" s="10">
        <v>306</v>
      </c>
      <c r="K86" s="10">
        <v>0</v>
      </c>
      <c r="L86" s="10">
        <v>4412</v>
      </c>
      <c r="M86" s="10">
        <v>1954</v>
      </c>
      <c r="N86" s="16">
        <f>(SUM([1]!social_media_engagement_data[[#This Row],[Likes]:[Shares]])/[1]!social_media_engagement_data[[#This Row],[Reach]])*100</f>
        <v>54.81064483111566</v>
      </c>
      <c r="O86" s="10">
        <v>62</v>
      </c>
      <c r="P86" t="str" cm="1">
        <f t="array" ref="P86">_xlfn.IFS(O86&gt;45,"Senior Adults",O86&gt;=31,"Mature Adults",O86&lt;=30,"Adolescent Adults")</f>
        <v>Senior Adults</v>
      </c>
      <c r="Q86" s="10" t="s">
        <v>32</v>
      </c>
      <c r="R86" s="10" t="s">
        <v>276</v>
      </c>
      <c r="S86" s="17" t="s">
        <v>34</v>
      </c>
      <c r="T86" s="10" t="s">
        <v>277</v>
      </c>
      <c r="U86" s="10" t="s">
        <v>36</v>
      </c>
    </row>
    <row r="87" spans="1:21" x14ac:dyDescent="0.3">
      <c r="A87" s="18" t="s">
        <v>37</v>
      </c>
      <c r="B87" s="19" t="s">
        <v>22</v>
      </c>
      <c r="C87" s="19" t="s">
        <v>278</v>
      </c>
      <c r="D87" s="20">
        <v>44700.31172420139</v>
      </c>
      <c r="E87" s="21">
        <v>44700</v>
      </c>
      <c r="F87" s="22" t="str">
        <f>IF(WEEKDAY([1]!social_media_engagement_data[[#This Row],[Date]], 2) &lt;= 5, "Weekday", "Weekend")</f>
        <v>Weekday</v>
      </c>
      <c r="G87" s="23">
        <v>44700.31172420139</v>
      </c>
      <c r="H87" s="24" t="str">
        <f t="shared" si="1"/>
        <v>Morning</v>
      </c>
      <c r="I87" s="19">
        <v>83</v>
      </c>
      <c r="J87" s="19">
        <v>137</v>
      </c>
      <c r="K87" s="19">
        <v>20</v>
      </c>
      <c r="L87" s="19">
        <v>4320</v>
      </c>
      <c r="M87" s="19">
        <v>2200</v>
      </c>
      <c r="N87" s="25">
        <f>(SUM([1]!social_media_engagement_data[[#This Row],[Likes]:[Shares]])/[1]!social_media_engagement_data[[#This Row],[Reach]])*100</f>
        <v>10.909090909090908</v>
      </c>
      <c r="O87" s="19">
        <v>40</v>
      </c>
      <c r="P87" t="str" cm="1">
        <f t="array" ref="P87">_xlfn.IFS(O87&gt;45,"Senior Adults",O87&gt;=31,"Mature Adults",O87&lt;=30,"Adolescent Adults")</f>
        <v>Mature Adults</v>
      </c>
      <c r="Q87" s="19" t="s">
        <v>32</v>
      </c>
      <c r="R87" s="19" t="s">
        <v>254</v>
      </c>
      <c r="S87" s="26" t="s">
        <v>46</v>
      </c>
      <c r="T87" s="19" t="s">
        <v>279</v>
      </c>
      <c r="U87" s="19" t="s">
        <v>36</v>
      </c>
    </row>
    <row r="88" spans="1:21" x14ac:dyDescent="0.3">
      <c r="A88" s="9" t="s">
        <v>29</v>
      </c>
      <c r="B88" s="10" t="s">
        <v>30</v>
      </c>
      <c r="C88" s="10" t="s">
        <v>280</v>
      </c>
      <c r="D88" s="11">
        <v>44869.863138576387</v>
      </c>
      <c r="E88" s="12">
        <v>44869</v>
      </c>
      <c r="F88" s="13" t="str">
        <f>IF(WEEKDAY([1]!social_media_engagement_data[[#This Row],[Date]], 2) &lt;= 5, "Weekday", "Weekend")</f>
        <v>Weekday</v>
      </c>
      <c r="G88" s="14">
        <v>44869.863138576387</v>
      </c>
      <c r="H88" s="15" t="str">
        <f t="shared" si="1"/>
        <v>Evening</v>
      </c>
      <c r="I88" s="10">
        <v>702</v>
      </c>
      <c r="J88" s="10">
        <v>38</v>
      </c>
      <c r="K88" s="10">
        <v>101</v>
      </c>
      <c r="L88" s="10">
        <v>2770</v>
      </c>
      <c r="M88" s="10">
        <v>2720</v>
      </c>
      <c r="N88" s="16">
        <f>(SUM([1]!social_media_engagement_data[[#This Row],[Likes]:[Shares]])/[1]!social_media_engagement_data[[#This Row],[Reach]])*100</f>
        <v>30.919117647058826</v>
      </c>
      <c r="O88" s="10">
        <v>56</v>
      </c>
      <c r="P88" t="str" cm="1">
        <f t="array" ref="P88">_xlfn.IFS(O88&gt;45,"Senior Adults",O88&gt;=31,"Mature Adults",O88&lt;=30,"Adolescent Adults")</f>
        <v>Senior Adults</v>
      </c>
      <c r="Q88" s="10" t="s">
        <v>24</v>
      </c>
      <c r="R88" s="10" t="s">
        <v>281</v>
      </c>
      <c r="S88" s="17" t="s">
        <v>34</v>
      </c>
      <c r="T88" s="10" t="s">
        <v>282</v>
      </c>
      <c r="U88" s="10" t="s">
        <v>36</v>
      </c>
    </row>
    <row r="89" spans="1:21" x14ac:dyDescent="0.3">
      <c r="A89" s="18" t="s">
        <v>29</v>
      </c>
      <c r="B89" s="19" t="s">
        <v>30</v>
      </c>
      <c r="C89" s="19" t="s">
        <v>283</v>
      </c>
      <c r="D89" s="20">
        <v>45028.330501018521</v>
      </c>
      <c r="E89" s="21">
        <v>45028</v>
      </c>
      <c r="F89" s="22" t="str">
        <f>IF(WEEKDAY([1]!social_media_engagement_data[[#This Row],[Date]], 2) &lt;= 5, "Weekday", "Weekend")</f>
        <v>Weekday</v>
      </c>
      <c r="G89" s="23">
        <v>45028.330501018521</v>
      </c>
      <c r="H89" s="24" t="str">
        <f t="shared" si="1"/>
        <v>Morning</v>
      </c>
      <c r="I89" s="19">
        <v>998</v>
      </c>
      <c r="J89" s="19">
        <v>262</v>
      </c>
      <c r="K89" s="19">
        <v>99</v>
      </c>
      <c r="L89" s="19">
        <v>1740</v>
      </c>
      <c r="M89" s="19">
        <v>1089</v>
      </c>
      <c r="N89" s="25">
        <f>(SUM([1]!social_media_engagement_data[[#This Row],[Likes]:[Shares]])/[1]!social_media_engagement_data[[#This Row],[Reach]])*100</f>
        <v>124.79338842975207</v>
      </c>
      <c r="O89" s="19">
        <v>45</v>
      </c>
      <c r="P89" t="str" cm="1">
        <f t="array" ref="P89">_xlfn.IFS(O89&gt;45,"Senior Adults",O89&gt;=31,"Mature Adults",O89&lt;=30,"Adolescent Adults")</f>
        <v>Mature Adults</v>
      </c>
      <c r="Q89" s="19" t="s">
        <v>32</v>
      </c>
      <c r="R89" s="19" t="s">
        <v>284</v>
      </c>
      <c r="S89" s="26" t="s">
        <v>34</v>
      </c>
      <c r="T89" s="19" t="s">
        <v>285</v>
      </c>
      <c r="U89" s="19" t="s">
        <v>36</v>
      </c>
    </row>
    <row r="90" spans="1:21" x14ac:dyDescent="0.3">
      <c r="A90" s="9" t="s">
        <v>21</v>
      </c>
      <c r="B90" s="10" t="s">
        <v>38</v>
      </c>
      <c r="C90" s="10" t="s">
        <v>286</v>
      </c>
      <c r="D90" s="11">
        <v>44917.129336874998</v>
      </c>
      <c r="E90" s="12">
        <v>44917</v>
      </c>
      <c r="F90" s="13" t="str">
        <f>IF(WEEKDAY([1]!social_media_engagement_data[[#This Row],[Date]], 2) &lt;= 5, "Weekday", "Weekend")</f>
        <v>Weekday</v>
      </c>
      <c r="G90" s="14">
        <v>44917.129336874998</v>
      </c>
      <c r="H90" s="15" t="str">
        <f t="shared" si="1"/>
        <v>Night</v>
      </c>
      <c r="I90" s="10">
        <v>946</v>
      </c>
      <c r="J90" s="10">
        <v>387</v>
      </c>
      <c r="K90" s="10">
        <v>150</v>
      </c>
      <c r="L90" s="10">
        <v>4420</v>
      </c>
      <c r="M90" s="10">
        <v>1815</v>
      </c>
      <c r="N90" s="16">
        <f>(SUM([1]!social_media_engagement_data[[#This Row],[Likes]:[Shares]])/[1]!social_media_engagement_data[[#This Row],[Reach]])*100</f>
        <v>81.707988980716252</v>
      </c>
      <c r="O90" s="10">
        <v>62</v>
      </c>
      <c r="P90" t="str" cm="1">
        <f t="array" ref="P90">_xlfn.IFS(O90&gt;45,"Senior Adults",O90&gt;=31,"Mature Adults",O90&lt;=30,"Adolescent Adults")</f>
        <v>Senior Adults</v>
      </c>
      <c r="Q90" s="10" t="s">
        <v>32</v>
      </c>
      <c r="R90" s="10" t="s">
        <v>287</v>
      </c>
      <c r="S90" s="17" t="s">
        <v>67</v>
      </c>
      <c r="T90" s="10" t="s">
        <v>288</v>
      </c>
      <c r="U90" s="10" t="s">
        <v>43</v>
      </c>
    </row>
    <row r="91" spans="1:21" x14ac:dyDescent="0.3">
      <c r="A91" s="18" t="s">
        <v>37</v>
      </c>
      <c r="B91" s="19" t="s">
        <v>22</v>
      </c>
      <c r="C91" s="19" t="s">
        <v>289</v>
      </c>
      <c r="D91" s="20">
        <v>44586.898781249998</v>
      </c>
      <c r="E91" s="21">
        <v>44586</v>
      </c>
      <c r="F91" s="22" t="str">
        <f>IF(WEEKDAY([1]!social_media_engagement_data[[#This Row],[Date]], 2) &lt;= 5, "Weekday", "Weekend")</f>
        <v>Weekday</v>
      </c>
      <c r="G91" s="23">
        <v>44586.898781249998</v>
      </c>
      <c r="H91" s="24" t="str">
        <f t="shared" si="1"/>
        <v>Evening</v>
      </c>
      <c r="I91" s="19">
        <v>92</v>
      </c>
      <c r="J91" s="19">
        <v>318</v>
      </c>
      <c r="K91" s="19">
        <v>49</v>
      </c>
      <c r="L91" s="19">
        <v>2913</v>
      </c>
      <c r="M91" s="19">
        <v>2488</v>
      </c>
      <c r="N91" s="25">
        <f>(SUM([1]!social_media_engagement_data[[#This Row],[Likes]:[Shares]])/[1]!social_media_engagement_data[[#This Row],[Reach]])*100</f>
        <v>18.44855305466238</v>
      </c>
      <c r="O91" s="19">
        <v>44</v>
      </c>
      <c r="P91" t="str" cm="1">
        <f t="array" ref="P91">_xlfn.IFS(O91&gt;45,"Senior Adults",O91&gt;=31,"Mature Adults",O91&lt;=30,"Adolescent Adults")</f>
        <v>Mature Adults</v>
      </c>
      <c r="Q91" s="19" t="s">
        <v>32</v>
      </c>
      <c r="R91" s="19" t="s">
        <v>290</v>
      </c>
      <c r="S91" s="26" t="s">
        <v>26</v>
      </c>
      <c r="T91" s="19" t="s">
        <v>291</v>
      </c>
      <c r="U91" s="19" t="s">
        <v>52</v>
      </c>
    </row>
    <row r="92" spans="1:21" x14ac:dyDescent="0.3">
      <c r="A92" s="9" t="s">
        <v>21</v>
      </c>
      <c r="B92" s="10" t="s">
        <v>30</v>
      </c>
      <c r="C92" s="10" t="s">
        <v>292</v>
      </c>
      <c r="D92" s="11">
        <v>45149.199340266205</v>
      </c>
      <c r="E92" s="12">
        <v>45149</v>
      </c>
      <c r="F92" s="13" t="str">
        <f>IF(WEEKDAY([1]!social_media_engagement_data[[#This Row],[Date]], 2) &lt;= 5, "Weekday", "Weekend")</f>
        <v>Weekday</v>
      </c>
      <c r="G92" s="14">
        <v>45149.199340266205</v>
      </c>
      <c r="H92" s="15" t="str">
        <f t="shared" si="1"/>
        <v>Night</v>
      </c>
      <c r="I92" s="10">
        <v>632</v>
      </c>
      <c r="J92" s="10">
        <v>465</v>
      </c>
      <c r="K92" s="10">
        <v>176</v>
      </c>
      <c r="L92" s="10">
        <v>3123</v>
      </c>
      <c r="M92" s="10">
        <v>1743</v>
      </c>
      <c r="N92" s="16">
        <f>(SUM([1]!social_media_engagement_data[[#This Row],[Likes]:[Shares]])/[1]!social_media_engagement_data[[#This Row],[Reach]])*100</f>
        <v>73.034997131382667</v>
      </c>
      <c r="O92" s="10">
        <v>37</v>
      </c>
      <c r="P92" t="str" cm="1">
        <f t="array" ref="P92">_xlfn.IFS(O92&gt;45,"Senior Adults",O92&gt;=31,"Mature Adults",O92&lt;=30,"Adolescent Adults")</f>
        <v>Mature Adults</v>
      </c>
      <c r="Q92" s="10" t="s">
        <v>40</v>
      </c>
      <c r="R92" s="10" t="s">
        <v>293</v>
      </c>
      <c r="S92" s="17" t="s">
        <v>26</v>
      </c>
      <c r="T92" s="10" t="s">
        <v>249</v>
      </c>
      <c r="U92" s="10" t="s">
        <v>28</v>
      </c>
    </row>
    <row r="93" spans="1:21" x14ac:dyDescent="0.3">
      <c r="A93" s="18" t="s">
        <v>21</v>
      </c>
      <c r="B93" s="19" t="s">
        <v>38</v>
      </c>
      <c r="C93" s="19" t="s">
        <v>294</v>
      </c>
      <c r="D93" s="20">
        <v>45306.035990902776</v>
      </c>
      <c r="E93" s="21">
        <v>45306</v>
      </c>
      <c r="F93" s="22" t="str">
        <f>IF(WEEKDAY([1]!social_media_engagement_data[[#This Row],[Date]], 2) &lt;= 5, "Weekday", "Weekend")</f>
        <v>Weekday</v>
      </c>
      <c r="G93" s="23">
        <v>45306.035990902776</v>
      </c>
      <c r="H93" s="24" t="str">
        <f t="shared" si="1"/>
        <v>Night</v>
      </c>
      <c r="I93" s="19">
        <v>821</v>
      </c>
      <c r="J93" s="19">
        <v>382</v>
      </c>
      <c r="K93" s="19">
        <v>126</v>
      </c>
      <c r="L93" s="19">
        <v>2455</v>
      </c>
      <c r="M93" s="19">
        <v>1805</v>
      </c>
      <c r="N93" s="25">
        <f>(SUM([1]!social_media_engagement_data[[#This Row],[Likes]:[Shares]])/[1]!social_media_engagement_data[[#This Row],[Reach]])*100</f>
        <v>73.62880886426592</v>
      </c>
      <c r="O93" s="19">
        <v>38</v>
      </c>
      <c r="P93" t="str" cm="1">
        <f t="array" ref="P93">_xlfn.IFS(O93&gt;45,"Senior Adults",O93&gt;=31,"Mature Adults",O93&lt;=30,"Adolescent Adults")</f>
        <v>Mature Adults</v>
      </c>
      <c r="Q93" s="19" t="s">
        <v>40</v>
      </c>
      <c r="R93" s="19" t="s">
        <v>295</v>
      </c>
      <c r="S93" s="26" t="s">
        <v>46</v>
      </c>
      <c r="T93" s="19" t="s">
        <v>296</v>
      </c>
      <c r="U93" s="19" t="s">
        <v>36</v>
      </c>
    </row>
    <row r="94" spans="1:21" x14ac:dyDescent="0.3">
      <c r="A94" s="9" t="s">
        <v>29</v>
      </c>
      <c r="B94" s="10" t="s">
        <v>30</v>
      </c>
      <c r="C94" s="10" t="s">
        <v>297</v>
      </c>
      <c r="D94" s="11">
        <v>44825.405063715276</v>
      </c>
      <c r="E94" s="12">
        <v>44825</v>
      </c>
      <c r="F94" s="13" t="str">
        <f>IF(WEEKDAY([1]!social_media_engagement_data[[#This Row],[Date]], 2) &lt;= 5, "Weekday", "Weekend")</f>
        <v>Weekday</v>
      </c>
      <c r="G94" s="14">
        <v>44825.405063715276</v>
      </c>
      <c r="H94" s="15" t="str">
        <f t="shared" si="1"/>
        <v>Morning</v>
      </c>
      <c r="I94" s="10">
        <v>972</v>
      </c>
      <c r="J94" s="10">
        <v>421</v>
      </c>
      <c r="K94" s="10">
        <v>200</v>
      </c>
      <c r="L94" s="10">
        <v>3367</v>
      </c>
      <c r="M94" s="10">
        <v>1364</v>
      </c>
      <c r="N94" s="16">
        <f>(SUM([1]!social_media_engagement_data[[#This Row],[Likes]:[Shares]])/[1]!social_media_engagement_data[[#This Row],[Reach]])*100</f>
        <v>116.78885630498534</v>
      </c>
      <c r="O94" s="10">
        <v>38</v>
      </c>
      <c r="P94" t="str" cm="1">
        <f t="array" ref="P94">_xlfn.IFS(O94&gt;45,"Senior Adults",O94&gt;=31,"Mature Adults",O94&lt;=30,"Adolescent Adults")</f>
        <v>Mature Adults</v>
      </c>
      <c r="Q94" s="10" t="s">
        <v>24</v>
      </c>
      <c r="R94" s="10" t="s">
        <v>144</v>
      </c>
      <c r="S94" s="17" t="s">
        <v>34</v>
      </c>
      <c r="T94" s="10" t="s">
        <v>298</v>
      </c>
      <c r="U94" s="10" t="s">
        <v>36</v>
      </c>
    </row>
    <row r="95" spans="1:21" x14ac:dyDescent="0.3">
      <c r="A95" s="18" t="s">
        <v>48</v>
      </c>
      <c r="B95" s="19" t="s">
        <v>30</v>
      </c>
      <c r="C95" s="19" t="s">
        <v>299</v>
      </c>
      <c r="D95" s="20">
        <v>45109.764856168978</v>
      </c>
      <c r="E95" s="21">
        <v>45109</v>
      </c>
      <c r="F95" s="22" t="str">
        <f>IF(WEEKDAY([1]!social_media_engagement_data[[#This Row],[Date]], 2) &lt;= 5, "Weekday", "Weekend")</f>
        <v>Weekend</v>
      </c>
      <c r="G95" s="23">
        <v>45109.764856168978</v>
      </c>
      <c r="H95" s="24" t="str">
        <f t="shared" si="1"/>
        <v>Evening</v>
      </c>
      <c r="I95" s="19">
        <v>363</v>
      </c>
      <c r="J95" s="19">
        <v>480</v>
      </c>
      <c r="K95" s="19">
        <v>53</v>
      </c>
      <c r="L95" s="19">
        <v>4507</v>
      </c>
      <c r="M95" s="19">
        <v>2576</v>
      </c>
      <c r="N95" s="25">
        <f>(SUM([1]!social_media_engagement_data[[#This Row],[Likes]:[Shares]])/[1]!social_media_engagement_data[[#This Row],[Reach]])*100</f>
        <v>34.782608695652172</v>
      </c>
      <c r="O95" s="19">
        <v>52</v>
      </c>
      <c r="P95" t="str" cm="1">
        <f t="array" ref="P95">_xlfn.IFS(O95&gt;45,"Senior Adults",O95&gt;=31,"Mature Adults",O95&lt;=30,"Adolescent Adults")</f>
        <v>Senior Adults</v>
      </c>
      <c r="Q95" s="19" t="s">
        <v>40</v>
      </c>
      <c r="R95" s="19" t="s">
        <v>300</v>
      </c>
      <c r="S95" s="26" t="s">
        <v>46</v>
      </c>
      <c r="T95" s="19" t="s">
        <v>301</v>
      </c>
      <c r="U95" s="19" t="s">
        <v>36</v>
      </c>
    </row>
    <row r="96" spans="1:21" x14ac:dyDescent="0.3">
      <c r="A96" s="9" t="s">
        <v>21</v>
      </c>
      <c r="B96" s="10" t="s">
        <v>22</v>
      </c>
      <c r="C96" s="10" t="s">
        <v>302</v>
      </c>
      <c r="D96" s="11">
        <v>44732.872161273146</v>
      </c>
      <c r="E96" s="12">
        <v>44732</v>
      </c>
      <c r="F96" s="13" t="str">
        <f>IF(WEEKDAY([1]!social_media_engagement_data[[#This Row],[Date]], 2) &lt;= 5, "Weekday", "Weekend")</f>
        <v>Weekday</v>
      </c>
      <c r="G96" s="14">
        <v>44732.872161273146</v>
      </c>
      <c r="H96" s="15" t="str">
        <f t="shared" si="1"/>
        <v>Evening</v>
      </c>
      <c r="I96" s="10">
        <v>454</v>
      </c>
      <c r="J96" s="10">
        <v>126</v>
      </c>
      <c r="K96" s="10">
        <v>52</v>
      </c>
      <c r="L96" s="10">
        <v>3107</v>
      </c>
      <c r="M96" s="10">
        <v>1468</v>
      </c>
      <c r="N96" s="16">
        <f>(SUM([1]!social_media_engagement_data[[#This Row],[Likes]:[Shares]])/[1]!social_media_engagement_data[[#This Row],[Reach]])*100</f>
        <v>43.051771117166211</v>
      </c>
      <c r="O96" s="10">
        <v>38</v>
      </c>
      <c r="P96" t="str" cm="1">
        <f t="array" ref="P96">_xlfn.IFS(O96&gt;45,"Senior Adults",O96&gt;=31,"Mature Adults",O96&lt;=30,"Adolescent Adults")</f>
        <v>Mature Adults</v>
      </c>
      <c r="Q96" s="10" t="s">
        <v>24</v>
      </c>
      <c r="R96" s="10" t="s">
        <v>239</v>
      </c>
      <c r="S96" s="17" t="s">
        <v>71</v>
      </c>
      <c r="T96" s="10" t="s">
        <v>303</v>
      </c>
      <c r="U96" s="10" t="s">
        <v>43</v>
      </c>
    </row>
    <row r="97" spans="1:21" x14ac:dyDescent="0.3">
      <c r="A97" s="18" t="s">
        <v>29</v>
      </c>
      <c r="B97" s="19" t="s">
        <v>30</v>
      </c>
      <c r="C97" s="19" t="s">
        <v>304</v>
      </c>
      <c r="D97" s="20">
        <v>44367.836130810188</v>
      </c>
      <c r="E97" s="21">
        <v>44367</v>
      </c>
      <c r="F97" s="22" t="str">
        <f>IF(WEEKDAY([1]!social_media_engagement_data[[#This Row],[Date]], 2) &lt;= 5, "Weekday", "Weekend")</f>
        <v>Weekend</v>
      </c>
      <c r="G97" s="23">
        <v>44367.836130810188</v>
      </c>
      <c r="H97" s="24" t="str">
        <f t="shared" si="1"/>
        <v>Evening</v>
      </c>
      <c r="I97" s="19">
        <v>172</v>
      </c>
      <c r="J97" s="19">
        <v>43</v>
      </c>
      <c r="K97" s="19">
        <v>188</v>
      </c>
      <c r="L97" s="19">
        <v>3330</v>
      </c>
      <c r="M97" s="19">
        <v>1973</v>
      </c>
      <c r="N97" s="25">
        <f>(SUM([1]!social_media_engagement_data[[#This Row],[Likes]:[Shares]])/[1]!social_media_engagement_data[[#This Row],[Reach]])*100</f>
        <v>20.425747592498734</v>
      </c>
      <c r="O97" s="19">
        <v>56</v>
      </c>
      <c r="P97" t="str" cm="1">
        <f t="array" ref="P97">_xlfn.IFS(O97&gt;45,"Senior Adults",O97&gt;=31,"Mature Adults",O97&lt;=30,"Adolescent Adults")</f>
        <v>Senior Adults</v>
      </c>
      <c r="Q97" s="19" t="s">
        <v>40</v>
      </c>
      <c r="R97" s="19" t="s">
        <v>305</v>
      </c>
      <c r="S97" s="26" t="s">
        <v>71</v>
      </c>
      <c r="T97" s="19" t="s">
        <v>306</v>
      </c>
      <c r="U97" s="19" t="s">
        <v>43</v>
      </c>
    </row>
    <row r="98" spans="1:21" x14ac:dyDescent="0.3">
      <c r="A98" s="9" t="s">
        <v>48</v>
      </c>
      <c r="B98" s="10" t="s">
        <v>22</v>
      </c>
      <c r="C98" s="10" t="s">
        <v>307</v>
      </c>
      <c r="D98" s="11">
        <v>44782.082846412035</v>
      </c>
      <c r="E98" s="12">
        <v>44782</v>
      </c>
      <c r="F98" s="13" t="str">
        <f>IF(WEEKDAY([1]!social_media_engagement_data[[#This Row],[Date]], 2) &lt;= 5, "Weekday", "Weekend")</f>
        <v>Weekday</v>
      </c>
      <c r="G98" s="14">
        <v>44782.082846412035</v>
      </c>
      <c r="H98" s="15" t="str">
        <f t="shared" si="1"/>
        <v>Night</v>
      </c>
      <c r="I98" s="10">
        <v>597</v>
      </c>
      <c r="J98" s="10">
        <v>354</v>
      </c>
      <c r="K98" s="10">
        <v>70</v>
      </c>
      <c r="L98" s="10">
        <v>4885</v>
      </c>
      <c r="M98" s="10">
        <v>1782</v>
      </c>
      <c r="N98" s="16">
        <f>(SUM([1]!social_media_engagement_data[[#This Row],[Likes]:[Shares]])/[1]!social_media_engagement_data[[#This Row],[Reach]])*100</f>
        <v>57.295173961840632</v>
      </c>
      <c r="O98" s="10">
        <v>46</v>
      </c>
      <c r="P98" t="str" cm="1">
        <f t="array" ref="P98">_xlfn.IFS(O98&gt;45,"Senior Adults",O98&gt;=31,"Mature Adults",O98&lt;=30,"Adolescent Adults")</f>
        <v>Senior Adults</v>
      </c>
      <c r="Q98" s="10" t="s">
        <v>32</v>
      </c>
      <c r="R98" s="10" t="s">
        <v>308</v>
      </c>
      <c r="S98" s="17" t="s">
        <v>46</v>
      </c>
      <c r="T98" s="10" t="s">
        <v>309</v>
      </c>
      <c r="U98" s="10" t="s">
        <v>28</v>
      </c>
    </row>
    <row r="99" spans="1:21" x14ac:dyDescent="0.3">
      <c r="A99" s="18" t="s">
        <v>29</v>
      </c>
      <c r="B99" s="19" t="s">
        <v>38</v>
      </c>
      <c r="C99" s="19" t="s">
        <v>310</v>
      </c>
      <c r="D99" s="20">
        <v>45161.851398275459</v>
      </c>
      <c r="E99" s="21">
        <v>45161</v>
      </c>
      <c r="F99" s="22" t="str">
        <f>IF(WEEKDAY([1]!social_media_engagement_data[[#This Row],[Date]], 2) &lt;= 5, "Weekday", "Weekend")</f>
        <v>Weekday</v>
      </c>
      <c r="G99" s="23">
        <v>45161.851398275459</v>
      </c>
      <c r="H99" s="24" t="str">
        <f t="shared" si="1"/>
        <v>Evening</v>
      </c>
      <c r="I99" s="19">
        <v>207</v>
      </c>
      <c r="J99" s="19">
        <v>421</v>
      </c>
      <c r="K99" s="19">
        <v>95</v>
      </c>
      <c r="L99" s="19">
        <v>3815</v>
      </c>
      <c r="M99" s="19">
        <v>3080</v>
      </c>
      <c r="N99" s="25">
        <f>(SUM([1]!social_media_engagement_data[[#This Row],[Likes]:[Shares]])/[1]!social_media_engagement_data[[#This Row],[Reach]])*100</f>
        <v>23.474025974025974</v>
      </c>
      <c r="O99" s="19">
        <v>54</v>
      </c>
      <c r="P99" t="str" cm="1">
        <f t="array" ref="P99">_xlfn.IFS(O99&gt;45,"Senior Adults",O99&gt;=31,"Mature Adults",O99&lt;=30,"Adolescent Adults")</f>
        <v>Senior Adults</v>
      </c>
      <c r="Q99" s="19" t="s">
        <v>40</v>
      </c>
      <c r="R99" s="19" t="s">
        <v>171</v>
      </c>
      <c r="S99" s="26" t="s">
        <v>46</v>
      </c>
      <c r="T99" s="19" t="s">
        <v>240</v>
      </c>
      <c r="U99" s="19" t="s">
        <v>28</v>
      </c>
    </row>
    <row r="100" spans="1:21" x14ac:dyDescent="0.3">
      <c r="A100" s="9" t="s">
        <v>48</v>
      </c>
      <c r="B100" s="10" t="s">
        <v>22</v>
      </c>
      <c r="C100" s="10" t="s">
        <v>311</v>
      </c>
      <c r="D100" s="11">
        <v>44864.228432048614</v>
      </c>
      <c r="E100" s="12">
        <v>44864</v>
      </c>
      <c r="F100" s="13" t="str">
        <f>IF(WEEKDAY([1]!social_media_engagement_data[[#This Row],[Date]], 2) &lt;= 5, "Weekday", "Weekend")</f>
        <v>Weekend</v>
      </c>
      <c r="G100" s="14">
        <v>44864.228432048614</v>
      </c>
      <c r="H100" s="15" t="str">
        <f t="shared" si="1"/>
        <v>Night</v>
      </c>
      <c r="I100" s="10">
        <v>932</v>
      </c>
      <c r="J100" s="10">
        <v>421</v>
      </c>
      <c r="K100" s="10">
        <v>130</v>
      </c>
      <c r="L100" s="10">
        <v>4946</v>
      </c>
      <c r="M100" s="10">
        <v>3957</v>
      </c>
      <c r="N100" s="16">
        <f>(SUM([1]!social_media_engagement_data[[#This Row],[Likes]:[Shares]])/[1]!social_media_engagement_data[[#This Row],[Reach]])*100</f>
        <v>37.477887288349763</v>
      </c>
      <c r="O100" s="10">
        <v>45</v>
      </c>
      <c r="P100" t="str" cm="1">
        <f t="array" ref="P100">_xlfn.IFS(O100&gt;45,"Senior Adults",O100&gt;=31,"Mature Adults",O100&lt;=30,"Adolescent Adults")</f>
        <v>Mature Adults</v>
      </c>
      <c r="Q100" s="10" t="s">
        <v>40</v>
      </c>
      <c r="R100" s="10" t="s">
        <v>83</v>
      </c>
      <c r="S100" s="17" t="s">
        <v>26</v>
      </c>
      <c r="T100" s="10" t="s">
        <v>312</v>
      </c>
      <c r="U100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Ghadge</dc:creator>
  <cp:lastModifiedBy>Yash Ghadge</cp:lastModifiedBy>
  <dcterms:created xsi:type="dcterms:W3CDTF">2024-08-25T14:33:17Z</dcterms:created>
  <dcterms:modified xsi:type="dcterms:W3CDTF">2024-12-29T05:02:26Z</dcterms:modified>
</cp:coreProperties>
</file>