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YASH GHADGE\Projects\"/>
    </mc:Choice>
  </mc:AlternateContent>
  <xr:revisionPtr revIDLastSave="0" documentId="8_{BEC48272-E095-4B71-9906-EA26F2F55F7D}" xr6:coauthVersionLast="47" xr6:coauthVersionMax="47" xr10:uidLastSave="{00000000-0000-0000-0000-000000000000}"/>
  <bookViews>
    <workbookView xWindow="-108" yWindow="-108" windowWidth="23256" windowHeight="12456" firstSheet="4" activeTab="7" xr2:uid="{2B24736B-6A01-47E9-9899-690B30E13794}"/>
  </bookViews>
  <sheets>
    <sheet name="post Response" sheetId="3" r:id="rId1"/>
    <sheet name="Highest Engament rate by gender" sheetId="2" r:id="rId2"/>
    <sheet name="age vs engagement rate" sheetId="4" r:id="rId3"/>
    <sheet name="Maximum Reach by post type" sheetId="5" r:id="rId4"/>
    <sheet name="Weekday vs engament rate" sheetId="6" r:id="rId5"/>
    <sheet name="engagement by gender in contine" sheetId="7" r:id="rId6"/>
    <sheet name="DATASET" sheetId="1" r:id="rId7"/>
    <sheet name="DASHBOARD" sheetId="9" r:id="rId8"/>
  </sheets>
  <externalReferences>
    <externalReference r:id="rId9"/>
  </externalReferences>
  <definedNames>
    <definedName name="Slicer_Age_Group">#N/A</definedName>
    <definedName name="Slicer_Platform">#N/A</definedName>
    <definedName name="Slicer_Post_Typ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00" i="1" l="1" a="1"/>
  <c r="P100" i="1" s="1"/>
  <c r="N100" i="1"/>
  <c r="H100" i="1"/>
  <c r="F100" i="1"/>
  <c r="P99" i="1" a="1"/>
  <c r="P99" i="1" s="1"/>
  <c r="N99" i="1"/>
  <c r="H99" i="1"/>
  <c r="F99" i="1"/>
  <c r="P98" i="1" a="1"/>
  <c r="P98" i="1" s="1"/>
  <c r="N98" i="1"/>
  <c r="H98" i="1"/>
  <c r="F98" i="1"/>
  <c r="P97" i="1" a="1"/>
  <c r="P97" i="1" s="1"/>
  <c r="N97" i="1"/>
  <c r="H97" i="1"/>
  <c r="F97" i="1"/>
  <c r="P96" i="1" a="1"/>
  <c r="P96" i="1" s="1"/>
  <c r="N96" i="1"/>
  <c r="H96" i="1"/>
  <c r="F96" i="1"/>
  <c r="P95" i="1" a="1"/>
  <c r="P95" i="1" s="1"/>
  <c r="N95" i="1"/>
  <c r="H95" i="1"/>
  <c r="F95" i="1"/>
  <c r="P94" i="1" a="1"/>
  <c r="P94" i="1" s="1"/>
  <c r="N94" i="1"/>
  <c r="H94" i="1"/>
  <c r="F94" i="1"/>
  <c r="P93" i="1" a="1"/>
  <c r="P93" i="1" s="1"/>
  <c r="N93" i="1"/>
  <c r="H93" i="1"/>
  <c r="F93" i="1"/>
  <c r="P92" i="1" a="1"/>
  <c r="P92" i="1" s="1"/>
  <c r="N92" i="1"/>
  <c r="H92" i="1"/>
  <c r="F92" i="1"/>
  <c r="P91" i="1" a="1"/>
  <c r="P91" i="1" s="1"/>
  <c r="N91" i="1"/>
  <c r="H91" i="1"/>
  <c r="F91" i="1"/>
  <c r="P90" i="1" a="1"/>
  <c r="P90" i="1" s="1"/>
  <c r="N90" i="1"/>
  <c r="H90" i="1"/>
  <c r="F90" i="1"/>
  <c r="P89" i="1" a="1"/>
  <c r="P89" i="1" s="1"/>
  <c r="N89" i="1"/>
  <c r="H89" i="1"/>
  <c r="F89" i="1"/>
  <c r="P88" i="1" a="1"/>
  <c r="P88" i="1" s="1"/>
  <c r="N88" i="1"/>
  <c r="H88" i="1"/>
  <c r="F88" i="1"/>
  <c r="P87" i="1" a="1"/>
  <c r="P87" i="1" s="1"/>
  <c r="N87" i="1"/>
  <c r="H87" i="1"/>
  <c r="F87" i="1"/>
  <c r="P86" i="1" a="1"/>
  <c r="P86" i="1" s="1"/>
  <c r="N86" i="1"/>
  <c r="H86" i="1"/>
  <c r="F86" i="1"/>
  <c r="P85" i="1" a="1"/>
  <c r="P85" i="1" s="1"/>
  <c r="N85" i="1"/>
  <c r="H85" i="1"/>
  <c r="F85" i="1"/>
  <c r="P84" i="1" a="1"/>
  <c r="P84" i="1" s="1"/>
  <c r="N84" i="1"/>
  <c r="H84" i="1"/>
  <c r="F84" i="1"/>
  <c r="P83" i="1" a="1"/>
  <c r="P83" i="1" s="1"/>
  <c r="N83" i="1"/>
  <c r="H83" i="1"/>
  <c r="F83" i="1"/>
  <c r="P82" i="1" a="1"/>
  <c r="P82" i="1" s="1"/>
  <c r="N82" i="1"/>
  <c r="H82" i="1"/>
  <c r="F82" i="1"/>
  <c r="P81" i="1" a="1"/>
  <c r="P81" i="1" s="1"/>
  <c r="N81" i="1"/>
  <c r="H81" i="1"/>
  <c r="F81" i="1"/>
  <c r="P80" i="1" a="1"/>
  <c r="P80" i="1" s="1"/>
  <c r="N80" i="1"/>
  <c r="H80" i="1"/>
  <c r="F80" i="1"/>
  <c r="P79" i="1" a="1"/>
  <c r="P79" i="1" s="1"/>
  <c r="N79" i="1"/>
  <c r="H79" i="1"/>
  <c r="F79" i="1"/>
  <c r="P78" i="1" a="1"/>
  <c r="P78" i="1" s="1"/>
  <c r="N78" i="1"/>
  <c r="H78" i="1"/>
  <c r="F78" i="1"/>
  <c r="P77" i="1" a="1"/>
  <c r="P77" i="1" s="1"/>
  <c r="N77" i="1"/>
  <c r="H77" i="1"/>
  <c r="F77" i="1"/>
  <c r="P76" i="1" a="1"/>
  <c r="P76" i="1" s="1"/>
  <c r="N76" i="1"/>
  <c r="H76" i="1"/>
  <c r="F76" i="1"/>
  <c r="P75" i="1" a="1"/>
  <c r="P75" i="1" s="1"/>
  <c r="N75" i="1"/>
  <c r="H75" i="1"/>
  <c r="F75" i="1"/>
  <c r="P74" i="1" a="1"/>
  <c r="P74" i="1" s="1"/>
  <c r="N74" i="1"/>
  <c r="H74" i="1"/>
  <c r="F74" i="1"/>
  <c r="P73" i="1" a="1"/>
  <c r="P73" i="1" s="1"/>
  <c r="N73" i="1"/>
  <c r="H73" i="1"/>
  <c r="F73" i="1"/>
  <c r="P72" i="1" a="1"/>
  <c r="P72" i="1" s="1"/>
  <c r="N72" i="1"/>
  <c r="H72" i="1"/>
  <c r="F72" i="1"/>
  <c r="P71" i="1" a="1"/>
  <c r="P71" i="1" s="1"/>
  <c r="N71" i="1"/>
  <c r="H71" i="1"/>
  <c r="F71" i="1"/>
  <c r="P70" i="1" a="1"/>
  <c r="P70" i="1" s="1"/>
  <c r="N70" i="1"/>
  <c r="H70" i="1"/>
  <c r="F70" i="1"/>
  <c r="P69" i="1" a="1"/>
  <c r="P69" i="1" s="1"/>
  <c r="N69" i="1"/>
  <c r="H69" i="1"/>
  <c r="F69" i="1"/>
  <c r="P68" i="1" a="1"/>
  <c r="P68" i="1" s="1"/>
  <c r="N68" i="1"/>
  <c r="H68" i="1"/>
  <c r="F68" i="1"/>
  <c r="P67" i="1" a="1"/>
  <c r="P67" i="1" s="1"/>
  <c r="N67" i="1"/>
  <c r="H67" i="1"/>
  <c r="F67" i="1"/>
  <c r="P66" i="1" a="1"/>
  <c r="P66" i="1" s="1"/>
  <c r="N66" i="1"/>
  <c r="H66" i="1"/>
  <c r="F66" i="1"/>
  <c r="P65" i="1" a="1"/>
  <c r="P65" i="1" s="1"/>
  <c r="N65" i="1"/>
  <c r="H65" i="1"/>
  <c r="F65" i="1"/>
  <c r="P64" i="1" a="1"/>
  <c r="P64" i="1" s="1"/>
  <c r="N64" i="1"/>
  <c r="H64" i="1"/>
  <c r="F64" i="1"/>
  <c r="P63" i="1" a="1"/>
  <c r="P63" i="1" s="1"/>
  <c r="N63" i="1"/>
  <c r="H63" i="1"/>
  <c r="F63" i="1"/>
  <c r="P62" i="1" a="1"/>
  <c r="P62" i="1" s="1"/>
  <c r="N62" i="1"/>
  <c r="H62" i="1"/>
  <c r="F62" i="1"/>
  <c r="P61" i="1" a="1"/>
  <c r="P61" i="1" s="1"/>
  <c r="N61" i="1"/>
  <c r="H61" i="1"/>
  <c r="F61" i="1"/>
  <c r="P60" i="1" a="1"/>
  <c r="P60" i="1" s="1"/>
  <c r="N60" i="1"/>
  <c r="H60" i="1"/>
  <c r="F60" i="1"/>
  <c r="P59" i="1" a="1"/>
  <c r="P59" i="1" s="1"/>
  <c r="N59" i="1"/>
  <c r="H59" i="1"/>
  <c r="F59" i="1"/>
  <c r="P58" i="1" a="1"/>
  <c r="P58" i="1" s="1"/>
  <c r="N58" i="1"/>
  <c r="H58" i="1"/>
  <c r="F58" i="1"/>
  <c r="P57" i="1"/>
  <c r="P57" i="1" a="1"/>
  <c r="N57" i="1"/>
  <c r="H57" i="1"/>
  <c r="F57" i="1"/>
  <c r="P56" i="1" a="1"/>
  <c r="P56" i="1" s="1"/>
  <c r="N56" i="1"/>
  <c r="H56" i="1"/>
  <c r="F56" i="1"/>
  <c r="P55" i="1" a="1"/>
  <c r="P55" i="1" s="1"/>
  <c r="N55" i="1"/>
  <c r="H55" i="1"/>
  <c r="F55" i="1"/>
  <c r="P54" i="1" a="1"/>
  <c r="P54" i="1" s="1"/>
  <c r="N54" i="1"/>
  <c r="H54" i="1"/>
  <c r="F54" i="1"/>
  <c r="P53" i="1" a="1"/>
  <c r="P53" i="1" s="1"/>
  <c r="N53" i="1"/>
  <c r="H53" i="1"/>
  <c r="F53" i="1"/>
  <c r="P52" i="1" a="1"/>
  <c r="P52" i="1" s="1"/>
  <c r="N52" i="1"/>
  <c r="H52" i="1"/>
  <c r="F52" i="1"/>
  <c r="P51" i="1" a="1"/>
  <c r="P51" i="1" s="1"/>
  <c r="N51" i="1"/>
  <c r="H51" i="1"/>
  <c r="F51" i="1"/>
  <c r="P50" i="1" a="1"/>
  <c r="P50" i="1" s="1"/>
  <c r="N50" i="1"/>
  <c r="H50" i="1"/>
  <c r="F50" i="1"/>
  <c r="P49" i="1" a="1"/>
  <c r="P49" i="1" s="1"/>
  <c r="N49" i="1"/>
  <c r="H49" i="1"/>
  <c r="F49" i="1"/>
  <c r="P48" i="1" a="1"/>
  <c r="P48" i="1" s="1"/>
  <c r="N48" i="1"/>
  <c r="H48" i="1"/>
  <c r="F48" i="1"/>
  <c r="P47" i="1" a="1"/>
  <c r="P47" i="1" s="1"/>
  <c r="N47" i="1"/>
  <c r="H47" i="1"/>
  <c r="F47" i="1"/>
  <c r="P46" i="1" a="1"/>
  <c r="P46" i="1" s="1"/>
  <c r="N46" i="1"/>
  <c r="H46" i="1"/>
  <c r="F46" i="1"/>
  <c r="P45" i="1" a="1"/>
  <c r="P45" i="1" s="1"/>
  <c r="N45" i="1"/>
  <c r="H45" i="1"/>
  <c r="F45" i="1"/>
  <c r="P44" i="1" a="1"/>
  <c r="P44" i="1" s="1"/>
  <c r="N44" i="1"/>
  <c r="H44" i="1"/>
  <c r="F44" i="1"/>
  <c r="P43" i="1" a="1"/>
  <c r="P43" i="1" s="1"/>
  <c r="N43" i="1"/>
  <c r="H43" i="1"/>
  <c r="F43" i="1"/>
  <c r="P42" i="1" a="1"/>
  <c r="P42" i="1" s="1"/>
  <c r="N42" i="1"/>
  <c r="H42" i="1"/>
  <c r="F42" i="1"/>
  <c r="P41" i="1" a="1"/>
  <c r="P41" i="1" s="1"/>
  <c r="N41" i="1"/>
  <c r="H41" i="1"/>
  <c r="F41" i="1"/>
  <c r="P40" i="1" a="1"/>
  <c r="P40" i="1" s="1"/>
  <c r="N40" i="1"/>
  <c r="H40" i="1"/>
  <c r="F40" i="1"/>
  <c r="P39" i="1" a="1"/>
  <c r="P39" i="1" s="1"/>
  <c r="N39" i="1"/>
  <c r="H39" i="1"/>
  <c r="F39" i="1"/>
  <c r="P38" i="1" a="1"/>
  <c r="P38" i="1" s="1"/>
  <c r="N38" i="1"/>
  <c r="H38" i="1"/>
  <c r="F38" i="1"/>
  <c r="P37" i="1" a="1"/>
  <c r="P37" i="1" s="1"/>
  <c r="N37" i="1"/>
  <c r="H37" i="1"/>
  <c r="F37" i="1"/>
  <c r="P36" i="1" a="1"/>
  <c r="P36" i="1" s="1"/>
  <c r="N36" i="1"/>
  <c r="H36" i="1"/>
  <c r="F36" i="1"/>
  <c r="P35" i="1" a="1"/>
  <c r="P35" i="1" s="1"/>
  <c r="N35" i="1"/>
  <c r="H35" i="1"/>
  <c r="F35" i="1"/>
  <c r="P34" i="1" a="1"/>
  <c r="P34" i="1" s="1"/>
  <c r="N34" i="1"/>
  <c r="H34" i="1"/>
  <c r="F34" i="1"/>
  <c r="P33" i="1" a="1"/>
  <c r="P33" i="1" s="1"/>
  <c r="N33" i="1"/>
  <c r="H33" i="1"/>
  <c r="F33" i="1"/>
  <c r="P32" i="1" a="1"/>
  <c r="P32" i="1" s="1"/>
  <c r="N32" i="1"/>
  <c r="H32" i="1"/>
  <c r="F32" i="1"/>
  <c r="P31" i="1" a="1"/>
  <c r="P31" i="1" s="1"/>
  <c r="N31" i="1"/>
  <c r="H31" i="1"/>
  <c r="F31" i="1"/>
  <c r="P30" i="1" a="1"/>
  <c r="P30" i="1" s="1"/>
  <c r="N30" i="1"/>
  <c r="H30" i="1"/>
  <c r="F30" i="1"/>
  <c r="P29" i="1" a="1"/>
  <c r="P29" i="1" s="1"/>
  <c r="N29" i="1"/>
  <c r="H29" i="1"/>
  <c r="F29" i="1"/>
  <c r="P28" i="1" a="1"/>
  <c r="P28" i="1" s="1"/>
  <c r="N28" i="1"/>
  <c r="H28" i="1"/>
  <c r="F28" i="1"/>
  <c r="P27" i="1"/>
  <c r="P27" i="1" a="1"/>
  <c r="N27" i="1"/>
  <c r="H27" i="1"/>
  <c r="F27" i="1"/>
  <c r="P26" i="1" a="1"/>
  <c r="P26" i="1" s="1"/>
  <c r="N26" i="1"/>
  <c r="H26" i="1"/>
  <c r="F26" i="1"/>
  <c r="P25" i="1" a="1"/>
  <c r="P25" i="1" s="1"/>
  <c r="N25" i="1"/>
  <c r="H25" i="1"/>
  <c r="F25" i="1"/>
  <c r="P24" i="1" a="1"/>
  <c r="P24" i="1" s="1"/>
  <c r="N24" i="1"/>
  <c r="H24" i="1"/>
  <c r="F24" i="1"/>
  <c r="P23" i="1" a="1"/>
  <c r="P23" i="1" s="1"/>
  <c r="N23" i="1"/>
  <c r="H23" i="1"/>
  <c r="F23" i="1"/>
  <c r="P22" i="1" a="1"/>
  <c r="P22" i="1" s="1"/>
  <c r="N22" i="1"/>
  <c r="H22" i="1"/>
  <c r="F22" i="1"/>
  <c r="P21" i="1" a="1"/>
  <c r="P21" i="1" s="1"/>
  <c r="N21" i="1"/>
  <c r="H21" i="1"/>
  <c r="F21" i="1"/>
  <c r="P20" i="1" a="1"/>
  <c r="P20" i="1" s="1"/>
  <c r="N20" i="1"/>
  <c r="H20" i="1"/>
  <c r="F20" i="1"/>
  <c r="P19" i="1" a="1"/>
  <c r="P19" i="1" s="1"/>
  <c r="N19" i="1"/>
  <c r="H19" i="1"/>
  <c r="F19" i="1"/>
  <c r="P18" i="1" a="1"/>
  <c r="P18" i="1" s="1"/>
  <c r="N18" i="1"/>
  <c r="H18" i="1"/>
  <c r="F18" i="1"/>
  <c r="P17" i="1" a="1"/>
  <c r="P17" i="1" s="1"/>
  <c r="N17" i="1"/>
  <c r="H17" i="1"/>
  <c r="F17" i="1"/>
  <c r="P16" i="1" a="1"/>
  <c r="P16" i="1" s="1"/>
  <c r="N16" i="1"/>
  <c r="H16" i="1"/>
  <c r="F16" i="1"/>
  <c r="P15" i="1" a="1"/>
  <c r="P15" i="1" s="1"/>
  <c r="N15" i="1"/>
  <c r="H15" i="1"/>
  <c r="F15" i="1"/>
  <c r="P14" i="1" a="1"/>
  <c r="P14" i="1" s="1"/>
  <c r="N14" i="1"/>
  <c r="H14" i="1"/>
  <c r="F14" i="1"/>
  <c r="P13" i="1" a="1"/>
  <c r="P13" i="1" s="1"/>
  <c r="N13" i="1"/>
  <c r="H13" i="1"/>
  <c r="F13" i="1"/>
  <c r="P12" i="1" a="1"/>
  <c r="P12" i="1" s="1"/>
  <c r="N12" i="1"/>
  <c r="H12" i="1"/>
  <c r="F12" i="1"/>
  <c r="P11" i="1" a="1"/>
  <c r="P11" i="1" s="1"/>
  <c r="N11" i="1"/>
  <c r="H11" i="1"/>
  <c r="F11" i="1"/>
  <c r="P10" i="1" a="1"/>
  <c r="P10" i="1" s="1"/>
  <c r="N10" i="1"/>
  <c r="H10" i="1"/>
  <c r="F10" i="1"/>
  <c r="P9" i="1" a="1"/>
  <c r="P9" i="1" s="1"/>
  <c r="N9" i="1"/>
  <c r="H9" i="1"/>
  <c r="F9" i="1"/>
  <c r="P8" i="1" a="1"/>
  <c r="P8" i="1" s="1"/>
  <c r="N8" i="1"/>
  <c r="H8" i="1"/>
  <c r="F8" i="1"/>
  <c r="P7" i="1" a="1"/>
  <c r="P7" i="1" s="1"/>
  <c r="N7" i="1"/>
  <c r="H7" i="1"/>
  <c r="F7" i="1"/>
  <c r="P6" i="1" a="1"/>
  <c r="P6" i="1" s="1"/>
  <c r="N6" i="1"/>
  <c r="H6" i="1"/>
  <c r="F6" i="1"/>
  <c r="P5" i="1" a="1"/>
  <c r="P5" i="1" s="1"/>
  <c r="N5" i="1"/>
  <c r="H5" i="1"/>
  <c r="F5" i="1"/>
  <c r="P4" i="1" a="1"/>
  <c r="P4" i="1" s="1"/>
  <c r="N4" i="1"/>
  <c r="H4" i="1"/>
  <c r="F4" i="1"/>
  <c r="P3" i="1" a="1"/>
  <c r="P3" i="1" s="1"/>
  <c r="N3" i="1"/>
  <c r="H3" i="1"/>
  <c r="F3" i="1"/>
  <c r="P2" i="1" a="1"/>
  <c r="P2" i="1" s="1"/>
  <c r="N2" i="1"/>
  <c r="H2"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<sst xmlns="http://schemas.openxmlformats.org/spreadsheetml/2006/main" count="853" uniqueCount="327">
  <si>
    <t>Platform</t>
  </si>
  <si>
    <t>Post Type</t>
  </si>
  <si>
    <t>Post Content</t>
  </si>
  <si>
    <t>Post Timestamp</t>
  </si>
  <si>
    <t>Date</t>
  </si>
  <si>
    <t>Weekday Type</t>
  </si>
  <si>
    <t>Time</t>
  </si>
  <si>
    <t>Time Periods</t>
  </si>
  <si>
    <t>Likes</t>
  </si>
  <si>
    <t>Comments</t>
  </si>
  <si>
    <t>Shares</t>
  </si>
  <si>
    <t>Impressions</t>
  </si>
  <si>
    <t>Reach</t>
  </si>
  <si>
    <t>Engagement Rate</t>
  </si>
  <si>
    <t>Audience Age</t>
  </si>
  <si>
    <t>Age Group</t>
  </si>
  <si>
    <t>Audience Gender</t>
  </si>
  <si>
    <t>Audience Location</t>
  </si>
  <si>
    <t>Audience Continent</t>
  </si>
  <si>
    <t>Audience Interests</t>
  </si>
  <si>
    <t>Sentiment</t>
  </si>
  <si>
    <t>Instagram</t>
  </si>
  <si>
    <t>Video</t>
  </si>
  <si>
    <t>Increase fast partner south.</t>
  </si>
  <si>
    <t>Male</t>
  </si>
  <si>
    <t>Greece</t>
  </si>
  <si>
    <t>Europe</t>
  </si>
  <si>
    <t>population</t>
  </si>
  <si>
    <t>Neutral</t>
  </si>
  <si>
    <t>Facebook</t>
  </si>
  <si>
    <t>Link</t>
  </si>
  <si>
    <t>Floor glass bring indicate seem detail.</t>
  </si>
  <si>
    <t>Female</t>
  </si>
  <si>
    <t>Lao People's Democratic Republic</t>
  </si>
  <si>
    <t>Asia</t>
  </si>
  <si>
    <t>attorney</t>
  </si>
  <si>
    <t>Mixed</t>
  </si>
  <si>
    <t>Twitter</t>
  </si>
  <si>
    <t>Image</t>
  </si>
  <si>
    <t>Customer stop language everybody rest chance me.</t>
  </si>
  <si>
    <t>Other</t>
  </si>
  <si>
    <t>Jordan</t>
  </si>
  <si>
    <t>affect</t>
  </si>
  <si>
    <t>Positive</t>
  </si>
  <si>
    <t>Town find identify game your.</t>
  </si>
  <si>
    <t>Sudan</t>
  </si>
  <si>
    <t>Africa</t>
  </si>
  <si>
    <t>money</t>
  </si>
  <si>
    <t>LinkedIn</t>
  </si>
  <si>
    <t>Seem strategy you cup.</t>
  </si>
  <si>
    <t>Gabon</t>
  </si>
  <si>
    <t>part</t>
  </si>
  <si>
    <t>Negative</t>
  </si>
  <si>
    <t>Inside name charge management adult.</t>
  </si>
  <si>
    <t>Afghanistan</t>
  </si>
  <si>
    <t>several</t>
  </si>
  <si>
    <t>Late event guess price.</t>
  </si>
  <si>
    <t>Moldova</t>
  </si>
  <si>
    <t>husband</t>
  </si>
  <si>
    <t>Attack agency benefit good.</t>
  </si>
  <si>
    <t>Hong Kong</t>
  </si>
  <si>
    <t>coach</t>
  </si>
  <si>
    <t>Company street those return.</t>
  </si>
  <si>
    <t>Rwanda</t>
  </si>
  <si>
    <t>standard</t>
  </si>
  <si>
    <t>Mind still page food memory.</t>
  </si>
  <si>
    <t>United States Virgin Islands</t>
  </si>
  <si>
    <t>NorthAmerica</t>
  </si>
  <si>
    <t>born</t>
  </si>
  <si>
    <t>Question learn run nearly believe political series.</t>
  </si>
  <si>
    <t>Norfolk Island</t>
  </si>
  <si>
    <t>Oceania</t>
  </si>
  <si>
    <t>chair</t>
  </si>
  <si>
    <t>Conference put put service.</t>
  </si>
  <si>
    <t>Korea</t>
  </si>
  <si>
    <t>citizen</t>
  </si>
  <si>
    <t>Take cell cell certain decision.</t>
  </si>
  <si>
    <t>Kazakhstan</t>
  </si>
  <si>
    <t>actually</t>
  </si>
  <si>
    <t>Experience direction production later attorney.</t>
  </si>
  <si>
    <t>Mali</t>
  </si>
  <si>
    <t>far</t>
  </si>
  <si>
    <t>Ability trial impact young technology.</t>
  </si>
  <si>
    <t>Jersey</t>
  </si>
  <si>
    <t>hotel</t>
  </si>
  <si>
    <t>Buy prove some.</t>
  </si>
  <si>
    <t>French Southern Territories</t>
  </si>
  <si>
    <t>home</t>
  </si>
  <si>
    <t>Trip star keep purpose a social.</t>
  </si>
  <si>
    <t>Ukraine</t>
  </si>
  <si>
    <t>son</t>
  </si>
  <si>
    <t>Win offer physical shake one everything campaign.</t>
  </si>
  <si>
    <t>Denmark</t>
  </si>
  <si>
    <t>cultural</t>
  </si>
  <si>
    <t>Stop tree cell camera mouth what.</t>
  </si>
  <si>
    <t>Bolivia</t>
  </si>
  <si>
    <t>SouthAmerica</t>
  </si>
  <si>
    <t>major</t>
  </si>
  <si>
    <t>Billion plant student station.</t>
  </si>
  <si>
    <t>Cameroon</t>
  </si>
  <si>
    <t>my</t>
  </si>
  <si>
    <t>Nothing later draw some some that.</t>
  </si>
  <si>
    <t>or</t>
  </si>
  <si>
    <t>Establish both least total.</t>
  </si>
  <si>
    <t>Reunion</t>
  </si>
  <si>
    <t>perhaps</t>
  </si>
  <si>
    <t>Garden debate interesting pick improve as rock.</t>
  </si>
  <si>
    <t>Botswana</t>
  </si>
  <si>
    <t>nature</t>
  </si>
  <si>
    <t>Cause clearly school require that talk certainly.</t>
  </si>
  <si>
    <t>Micronesia</t>
  </si>
  <si>
    <t>treat</t>
  </si>
  <si>
    <t>Miss wall whose serious natural.</t>
  </si>
  <si>
    <t>Andorra</t>
  </si>
  <si>
    <t>event</t>
  </si>
  <si>
    <t>Light accept decision grow air.</t>
  </si>
  <si>
    <t>Ecuador</t>
  </si>
  <si>
    <t>positive</t>
  </si>
  <si>
    <t>Speech player daughter design.</t>
  </si>
  <si>
    <t>Christmas Island</t>
  </si>
  <si>
    <t>light</t>
  </si>
  <si>
    <t>Age exactly economy dream rate amount thank conference.</t>
  </si>
  <si>
    <t>Russian Federation</t>
  </si>
  <si>
    <t>name</t>
  </si>
  <si>
    <t>Modern yet arm man third.</t>
  </si>
  <si>
    <t>Cuba</t>
  </si>
  <si>
    <t>training</t>
  </si>
  <si>
    <t>Hope war book religious training hot.</t>
  </si>
  <si>
    <t>Libyan Arab Jamahiriya</t>
  </si>
  <si>
    <t>Fight deal share mind leave another.</t>
  </si>
  <si>
    <t>Anguilla</t>
  </si>
  <si>
    <t>in</t>
  </si>
  <si>
    <t>Act choice series main none us consider.</t>
  </si>
  <si>
    <t>Greenland</t>
  </si>
  <si>
    <t>mother</t>
  </si>
  <si>
    <t>Such pay everyone financial.</t>
  </si>
  <si>
    <t>Brunei Darussalam</t>
  </si>
  <si>
    <t>Dinner health stuff position notice.</t>
  </si>
  <si>
    <t>Bhutan</t>
  </si>
  <si>
    <t>American</t>
  </si>
  <si>
    <t>Than course here hope trouble magazine.</t>
  </si>
  <si>
    <t>Uruguay</t>
  </si>
  <si>
    <t>operation</t>
  </si>
  <si>
    <t>Out wide both billion ahead each.</t>
  </si>
  <si>
    <t>Maldives</t>
  </si>
  <si>
    <t>enjoy</t>
  </si>
  <si>
    <t>Stand high describe.</t>
  </si>
  <si>
    <t>Cape Verde</t>
  </si>
  <si>
    <t>choose</t>
  </si>
  <si>
    <t>Camera leader million ask anyone.</t>
  </si>
  <si>
    <t>Liechtenstein</t>
  </si>
  <si>
    <t>strong</t>
  </si>
  <si>
    <t>Under again fight hand.</t>
  </si>
  <si>
    <t>Vietnam</t>
  </si>
  <si>
    <t>her</t>
  </si>
  <si>
    <t>Child throughout senior available.</t>
  </si>
  <si>
    <t>once</t>
  </si>
  <si>
    <t>Leader key other mother long.</t>
  </si>
  <si>
    <t>modern</t>
  </si>
  <si>
    <t>Million despite military.</t>
  </si>
  <si>
    <t>Netherlands</t>
  </si>
  <si>
    <t>shoulder</t>
  </si>
  <si>
    <t>Individual draw star blood Republican.</t>
  </si>
  <si>
    <t>Georgia</t>
  </si>
  <si>
    <t>produce</t>
  </si>
  <si>
    <t>Enjoy structure ahead manager three majority.</t>
  </si>
  <si>
    <t>their</t>
  </si>
  <si>
    <t>Center article improve kid all though trial.</t>
  </si>
  <si>
    <t>Sri Lanka</t>
  </si>
  <si>
    <t>adult</t>
  </si>
  <si>
    <t>Direction enjoy shake director factor.</t>
  </si>
  <si>
    <t>Kenya</t>
  </si>
  <si>
    <t>turn</t>
  </si>
  <si>
    <t>Product include police agency consumer hard.</t>
  </si>
  <si>
    <t>Hour appear recent majority word however father then.</t>
  </si>
  <si>
    <t>Macao</t>
  </si>
  <si>
    <t>Discuss just phone nice former since woman common.</t>
  </si>
  <si>
    <t>Mayotte</t>
  </si>
  <si>
    <t>account</t>
  </si>
  <si>
    <t>Bag body hour threat.</t>
  </si>
  <si>
    <t>Grenada</t>
  </si>
  <si>
    <t>year</t>
  </si>
  <si>
    <t>Individual management on can pick enough series.</t>
  </si>
  <si>
    <t>usually</t>
  </si>
  <si>
    <t>Trouble high image population discuss physical security.</t>
  </si>
  <si>
    <t>Malaysia</t>
  </si>
  <si>
    <t>almost</t>
  </si>
  <si>
    <t>Against wind amount cell usually key plan.</t>
  </si>
  <si>
    <t>Jamaica</t>
  </si>
  <si>
    <t>recent</t>
  </si>
  <si>
    <t>Matter group pressure large.</t>
  </si>
  <si>
    <t>United Arab Emirates</t>
  </si>
  <si>
    <t>job</t>
  </si>
  <si>
    <t>Democratic respond key record late institution.</t>
  </si>
  <si>
    <t>Martinique</t>
  </si>
  <si>
    <t>whole</t>
  </si>
  <si>
    <t>For born everyone bed.</t>
  </si>
  <si>
    <t>Tonga</t>
  </si>
  <si>
    <t>rich</t>
  </si>
  <si>
    <t>Buy state approach decide.</t>
  </si>
  <si>
    <t>Uganda</t>
  </si>
  <si>
    <t>Work whole manage put.</t>
  </si>
  <si>
    <t>piece</t>
  </si>
  <si>
    <t>My collection foreign everybody staff spend.</t>
  </si>
  <si>
    <t>Belgium</t>
  </si>
  <si>
    <t>your</t>
  </si>
  <si>
    <t>Station most gas support.</t>
  </si>
  <si>
    <t>Indonesia</t>
  </si>
  <si>
    <t>leave</t>
  </si>
  <si>
    <t>Together rate thing forward lawyer mother.</t>
  </si>
  <si>
    <t>Trinidad and Tobago</t>
  </si>
  <si>
    <t>around</t>
  </si>
  <si>
    <t>Show note necessary yes.</t>
  </si>
  <si>
    <t>Saint Martin</t>
  </si>
  <si>
    <t>report</t>
  </si>
  <si>
    <t>Full option car and.</t>
  </si>
  <si>
    <t>Western Sahara</t>
  </si>
  <si>
    <t>study</t>
  </si>
  <si>
    <t>Agree key live cost down step.</t>
  </si>
  <si>
    <t>member</t>
  </si>
  <si>
    <t>Relate rock talk hot board political believe inside.</t>
  </si>
  <si>
    <t>personal</t>
  </si>
  <si>
    <t>Their finally say adult.</t>
  </si>
  <si>
    <t>Sweden</t>
  </si>
  <si>
    <t>old</t>
  </si>
  <si>
    <t>Despite attorney technology late.</t>
  </si>
  <si>
    <t>Norway</t>
  </si>
  <si>
    <t>yes</t>
  </si>
  <si>
    <t>Yes police hair can either service.</t>
  </si>
  <si>
    <t>medical</t>
  </si>
  <si>
    <t>Could skill debate interesting detail office able put.</t>
  </si>
  <si>
    <t>rate</t>
  </si>
  <si>
    <t>Cold yourself bit.</t>
  </si>
  <si>
    <t>Slovenia</t>
  </si>
  <si>
    <t>travel</t>
  </si>
  <si>
    <t>Imagine suggest forget particular hope within both shoulder.</t>
  </si>
  <si>
    <t>Falkland Islands (Malvinas)</t>
  </si>
  <si>
    <t>without</t>
  </si>
  <si>
    <t>Positive ten one.</t>
  </si>
  <si>
    <t>Palau</t>
  </si>
  <si>
    <t>let</t>
  </si>
  <si>
    <t>Foreign from grow tend hit million military.</t>
  </si>
  <si>
    <t>Venezuela</t>
  </si>
  <si>
    <t>write</t>
  </si>
  <si>
    <t>Large authority history lot end seem agreement bed.</t>
  </si>
  <si>
    <t>Hungary</t>
  </si>
  <si>
    <t>size</t>
  </si>
  <si>
    <t>Color when fish last they into.</t>
  </si>
  <si>
    <t>Croatia</t>
  </si>
  <si>
    <t>movie</t>
  </si>
  <si>
    <t>Sister morning red maybe.</t>
  </si>
  <si>
    <t>Tokelau</t>
  </si>
  <si>
    <t>trial</t>
  </si>
  <si>
    <t>Science half important model role.</t>
  </si>
  <si>
    <t>Sao Tome and Principe</t>
  </si>
  <si>
    <t>trade</t>
  </si>
  <si>
    <t>Article prepare human trouble issue opportunity Mr time.</t>
  </si>
  <si>
    <t>Peru</t>
  </si>
  <si>
    <t>customer</t>
  </si>
  <si>
    <t>Detail personal product something social nearly.</t>
  </si>
  <si>
    <t>Kiribati</t>
  </si>
  <si>
    <t>city</t>
  </si>
  <si>
    <t>Film including should public will.</t>
  </si>
  <si>
    <t>Suriname</t>
  </si>
  <si>
    <t>trouble</t>
  </si>
  <si>
    <t>Music on by energy back protect.</t>
  </si>
  <si>
    <t>Nepal</t>
  </si>
  <si>
    <t>play</t>
  </si>
  <si>
    <t>Court movement red section.</t>
  </si>
  <si>
    <t>Bosnia and Herzegovina</t>
  </si>
  <si>
    <t>One significant ahead speech.</t>
  </si>
  <si>
    <t>seem</t>
  </si>
  <si>
    <t>Whether approach growth.</t>
  </si>
  <si>
    <t>Malawi</t>
  </si>
  <si>
    <t>player</t>
  </si>
  <si>
    <t>Race group method especially five education a.</t>
  </si>
  <si>
    <t>Tajikistan</t>
  </si>
  <si>
    <t>another</t>
  </si>
  <si>
    <t>Move fall until itself garden admit.</t>
  </si>
  <si>
    <t>line</t>
  </si>
  <si>
    <t>Purpose likely walk know four.</t>
  </si>
  <si>
    <t>Timor-Leste</t>
  </si>
  <si>
    <t>one</t>
  </si>
  <si>
    <t>Capital campaign this gas if state loss.</t>
  </si>
  <si>
    <t>Cambodia</t>
  </si>
  <si>
    <t>view</t>
  </si>
  <si>
    <t>Culture knowledge identify customer about poor.</t>
  </si>
  <si>
    <t>Aruba</t>
  </si>
  <si>
    <t>key</t>
  </si>
  <si>
    <t>Modern imagine strong one partner.</t>
  </si>
  <si>
    <t>Svalbard &amp; Jan Mayen Islands</t>
  </si>
  <si>
    <t>single</t>
  </si>
  <si>
    <t>Worry policy table east.</t>
  </si>
  <si>
    <t>Spain</t>
  </si>
  <si>
    <t>Glass as culture eight.</t>
  </si>
  <si>
    <t>South Africa</t>
  </si>
  <si>
    <t>particular</t>
  </si>
  <si>
    <t>Order against sign surface election.</t>
  </si>
  <si>
    <t>yeah</t>
  </si>
  <si>
    <t>Their people spend whatever sell across eye.</t>
  </si>
  <si>
    <t>Algeria</t>
  </si>
  <si>
    <t>option</t>
  </si>
  <si>
    <t>Civil house budget born seat accept.</t>
  </si>
  <si>
    <t>whether</t>
  </si>
  <si>
    <t>Bed play really name more school.</t>
  </si>
  <si>
    <t>Solomon Islands</t>
  </si>
  <si>
    <t>music</t>
  </si>
  <si>
    <t>Happen tend loss woman everybody miss audience.</t>
  </si>
  <si>
    <t>Guinea</t>
  </si>
  <si>
    <t>pretty</t>
  </si>
  <si>
    <t>Significant simply product street small discussion right road.</t>
  </si>
  <si>
    <t>Add read outside first dinner goal water.</t>
  </si>
  <si>
    <t>should</t>
  </si>
  <si>
    <t>Sum of Engagement Rate</t>
  </si>
  <si>
    <t>(All)</t>
  </si>
  <si>
    <t>Sum of Likes</t>
  </si>
  <si>
    <t>Sum of Comments</t>
  </si>
  <si>
    <t>Sum of Reach</t>
  </si>
  <si>
    <t>Average of Engagement Rate</t>
  </si>
  <si>
    <t>Grand Total</t>
  </si>
  <si>
    <t>Row Labels</t>
  </si>
  <si>
    <t>Evening</t>
  </si>
  <si>
    <t>Adolescent Adults</t>
  </si>
  <si>
    <t>Mature Adults</t>
  </si>
  <si>
    <t>Senior Adults</t>
  </si>
  <si>
    <t>Weekday</t>
  </si>
  <si>
    <t xml:space="preserve">Social Media Report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</si>
</sst>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m/d/yyyy\ \(dddd\)"/>
    <numFmt numFmtId="165" formatCode="h:mm:ss;@"/>
    <numFmt numFmtId="166" formatCode="[$-F400]h:mm:ss\ AM/PM"/>
    <numFmt numFmtId="167" formatCode="_(* #,##0.00_);_(* \(#,##0.00\);_(* &quot;-&quot;??_);_(@_)"/>
  </numFmts>
  <fonts count="4" x14ac:knownFonts="1">
    <font>
      <sz val="11"/>
      <color theme="1"/>
      <name val="Calibri"/>
      <family val="2"/>
      <scheme val="minor"/>
    </font>
    <font>
      <sz val="11"/>
      <color theme="1"/>
      <name val="Calibri"/>
      <family val="2"/>
      <scheme val="minor"/>
    </font>
    <font>
      <b/>
      <sz val="11"/>
      <color theme="0"/>
      <name val="Calibri"/>
      <family val="2"/>
      <scheme val="minor"/>
    </font>
    <font>
      <b/>
      <i/>
      <sz val="26"/>
      <color theme="1"/>
      <name val="Cambria"/>
      <family val="1"/>
    </font>
  </fonts>
  <fills count="7">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5" tint="-0.249977111117893"/>
        <bgColor indexed="64"/>
      </patternFill>
    </fill>
    <fill>
      <patternFill patternType="solid">
        <fgColor theme="2"/>
        <bgColor indexed="64"/>
      </patternFill>
    </fill>
    <fill>
      <patternFill patternType="solid">
        <fgColor theme="0"/>
        <bgColor indexed="64"/>
      </patternFill>
    </fill>
  </fills>
  <borders count="11">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40">
    <xf numFmtId="0" fontId="0" fillId="0" borderId="0" xfId="0"/>
    <xf numFmtId="0" fontId="2" fillId="2" borderId="1" xfId="0" applyFont="1" applyFill="1" applyBorder="1"/>
    <xf numFmtId="0" fontId="2" fillId="2" borderId="2" xfId="0" applyFont="1" applyFill="1" applyBorder="1"/>
    <xf numFmtId="164" fontId="2" fillId="2" borderId="2" xfId="0" applyNumberFormat="1" applyFont="1" applyFill="1" applyBorder="1"/>
    <xf numFmtId="1" fontId="2" fillId="2" borderId="2" xfId="0" applyNumberFormat="1" applyFont="1" applyFill="1" applyBorder="1"/>
    <xf numFmtId="165" fontId="2" fillId="2" borderId="2" xfId="0" applyNumberFormat="1" applyFont="1" applyFill="1" applyBorder="1"/>
    <xf numFmtId="166" fontId="2" fillId="2" borderId="2" xfId="0" applyNumberFormat="1" applyFont="1" applyFill="1" applyBorder="1"/>
    <xf numFmtId="167" fontId="2" fillId="2" borderId="2" xfId="1" applyNumberFormat="1" applyFont="1" applyFill="1" applyBorder="1"/>
    <xf numFmtId="49" fontId="2" fillId="2" borderId="2" xfId="0" applyNumberFormat="1" applyFont="1" applyFill="1" applyBorder="1"/>
    <xf numFmtId="0" fontId="0" fillId="3" borderId="1" xfId="0" applyFill="1" applyBorder="1"/>
    <xf numFmtId="0" fontId="0" fillId="3" borderId="2" xfId="0" applyFill="1" applyBorder="1"/>
    <xf numFmtId="22" fontId="0" fillId="3" borderId="2" xfId="0" applyNumberFormat="1" applyFill="1" applyBorder="1"/>
    <xf numFmtId="164" fontId="0" fillId="3" borderId="2" xfId="0" applyNumberFormat="1" applyFill="1" applyBorder="1"/>
    <xf numFmtId="1" fontId="0" fillId="3" borderId="2" xfId="0" applyNumberFormat="1" applyFill="1" applyBorder="1"/>
    <xf numFmtId="165" fontId="0" fillId="3" borderId="2" xfId="0" applyNumberFormat="1" applyFill="1" applyBorder="1"/>
    <xf numFmtId="166" fontId="0" fillId="3" borderId="2" xfId="0" applyNumberFormat="1" applyFill="1" applyBorder="1"/>
    <xf numFmtId="167" fontId="0" fillId="3" borderId="2" xfId="1" applyNumberFormat="1" applyFont="1" applyFill="1" applyBorder="1"/>
    <xf numFmtId="49" fontId="0" fillId="3" borderId="2" xfId="0" applyNumberFormat="1" applyFill="1" applyBorder="1"/>
    <xf numFmtId="0" fontId="0" fillId="0" borderId="1" xfId="0" applyBorder="1"/>
    <xf numFmtId="0" fontId="0" fillId="0" borderId="2" xfId="0" applyBorder="1"/>
    <xf numFmtId="22" fontId="0" fillId="0" borderId="2" xfId="0" applyNumberFormat="1" applyBorder="1"/>
    <xf numFmtId="164" fontId="0" fillId="0" borderId="2" xfId="0" applyNumberFormat="1" applyBorder="1"/>
    <xf numFmtId="1" fontId="0" fillId="0" borderId="2" xfId="0" applyNumberFormat="1" applyBorder="1"/>
    <xf numFmtId="165" fontId="0" fillId="0" borderId="2" xfId="0" applyNumberFormat="1" applyBorder="1"/>
    <xf numFmtId="166" fontId="0" fillId="0" borderId="2" xfId="0" applyNumberFormat="1" applyBorder="1"/>
    <xf numFmtId="167" fontId="0" fillId="0" borderId="2" xfId="1" applyNumberFormat="1" applyFont="1" applyBorder="1"/>
    <xf numFmtId="49" fontId="0" fillId="0" borderId="2" xfId="0" applyNumberFormat="1" applyBorder="1"/>
    <xf numFmtId="0" fontId="0" fillId="0" borderId="0" xfId="0" pivotButton="1"/>
    <xf numFmtId="0" fontId="0" fillId="0" borderId="0" xfId="0" applyAlignment="1">
      <alignment horizontal="left"/>
    </xf>
    <xf numFmtId="0" fontId="0" fillId="5" borderId="6" xfId="0" applyFill="1" applyBorder="1"/>
    <xf numFmtId="0" fontId="0" fillId="5" borderId="0" xfId="0" applyFill="1"/>
    <xf numFmtId="0" fontId="0" fillId="5" borderId="7" xfId="0" applyFill="1" applyBorder="1"/>
    <xf numFmtId="0" fontId="0" fillId="5" borderId="8" xfId="0" applyFill="1" applyBorder="1"/>
    <xf numFmtId="0" fontId="0" fillId="5" borderId="9" xfId="0" applyFill="1" applyBorder="1"/>
    <xf numFmtId="0" fontId="0" fillId="5" borderId="10" xfId="0" applyFill="1" applyBorder="1"/>
    <xf numFmtId="0" fontId="0" fillId="4" borderId="0" xfId="0" applyFill="1"/>
    <xf numFmtId="0" fontId="0" fillId="6" borderId="0" xfId="0" applyFill="1"/>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5" xfId="0"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colors>
    <mruColors>
      <color rgb="FFA15FA1"/>
      <color rgb="FF1A12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Excel.xlsx]post Response!PivotTable2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Post</a:t>
            </a:r>
            <a:r>
              <a:rPr lang="en-IN" baseline="0"/>
              <a:t> Response</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'post Response'!$A$3</c:f>
              <c:strCache>
                <c:ptCount val="1"/>
                <c:pt idx="0">
                  <c:v>Sum of Likes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'post Response'!$A$4</c:f>
              <c:strCache>
                <c:ptCount val="1"/>
                <c:pt idx="0">
                  <c:v>Total</c:v>
                </c:pt>
              </c:strCache>
            </c:strRef>
          </c:cat>
          <c:val>
            <c:numRef>
              <c:f>'post Response'!$A$4</c:f>
              <c:numCache>
                <c:formatCode>General</c:formatCode>
                <c:ptCount val="1"/>
                <c:pt idx="0">
                  <c:v>53727</c:v>
                </c:pt>
              </c:numCache>
            </c:numRef>
          </c:val>
          <c:extLst>
            <c:ext xmlns:c16="http://schemas.microsoft.com/office/drawing/2014/chart" uri="{C3380CC4-5D6E-409C-BE32-E72D297353CC}">
              <c16:uniqueId val="{00000000-A3C1-4AC3-9DD1-233DFFCADF71}"/>
            </c:ext>
          </c:extLst>
        </c:ser>
        <c:ser>
          <c:idx val="1"/>
          <c:order val="1"/>
          <c:tx>
            <c:strRef>
              <c:f>'post Response'!$B$3</c:f>
              <c:strCache>
                <c:ptCount val="1"/>
                <c:pt idx="0">
                  <c:v>Sum of Comments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'post Response'!$A$4</c:f>
              <c:strCache>
                <c:ptCount val="1"/>
                <c:pt idx="0">
                  <c:v>Total</c:v>
                </c:pt>
              </c:strCache>
            </c:strRef>
          </c:cat>
          <c:val>
            <c:numRef>
              <c:f>'post Response'!$B$4</c:f>
              <c:numCache>
                <c:formatCode>General</c:formatCode>
                <c:ptCount val="1"/>
                <c:pt idx="0">
                  <c:v>25859</c:v>
                </c:pt>
              </c:numCache>
            </c:numRef>
          </c:val>
          <c:extLst>
            <c:ext xmlns:c16="http://schemas.microsoft.com/office/drawing/2014/chart" uri="{C3380CC4-5D6E-409C-BE32-E72D297353CC}">
              <c16:uniqueId val="{00000001-A3C1-4AC3-9DD1-233DFFCADF71}"/>
            </c:ext>
          </c:extLst>
        </c:ser>
        <c:dLbls>
          <c:showLegendKey val="0"/>
          <c:showVal val="0"/>
          <c:showCatName val="0"/>
          <c:showSerName val="0"/>
          <c:showPercent val="0"/>
          <c:showBubbleSize val="0"/>
        </c:dLbls>
        <c:gapWidth val="100"/>
        <c:overlap val="-24"/>
        <c:axId val="502127519"/>
        <c:axId val="502126079"/>
      </c:barChart>
      <c:catAx>
        <c:axId val="5021275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126079"/>
        <c:crosses val="autoZero"/>
        <c:auto val="1"/>
        <c:lblAlgn val="ctr"/>
        <c:lblOffset val="100"/>
        <c:noMultiLvlLbl val="0"/>
      </c:catAx>
      <c:valAx>
        <c:axId val="5021260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127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Excel.xlsx]Highest Engament rate by gender!PivotTable1</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Highest Engagement Rate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9.7122703412073491E-2"/>
          <c:y val="0.35226414406532519"/>
          <c:w val="0.7559142607174103"/>
          <c:h val="0.52644757946923304"/>
        </c:manualLayout>
      </c:layout>
      <c:doughnutChart>
        <c:varyColors val="1"/>
        <c:ser>
          <c:idx val="0"/>
          <c:order val="0"/>
          <c:tx>
            <c:strRef>
              <c:f>'Highest Engament rate by gender'!$B$3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FDF-46F6-B6AB-00B482F85BD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FDF-46F6-B6AB-00B482F85BD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FDF-46F6-B6AB-00B482F85BD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'Highest Engament rate by gender'!$A$4:$A$7</c:f>
              <c:strCache>
                <c:ptCount val="3"/>
                <c:pt idx="0">
                  <c:v>Female</c:v>
                </c:pt>
                <c:pt idx="1">
                  <c:v>Male</c:v>
                </c:pt>
                <c:pt idx="2">
                  <c:v>Other</c:v>
                </c:pt>
              </c:strCache>
            </c:strRef>
          </c:cat>
          <c:val>
            <c:numRef>
              <c:f>'Highest Engament rate by gender'!$B$4:$B$7</c:f>
              <c:numCache>
                <c:formatCode>General</c:formatCode>
                <c:ptCount val="3"/>
                <c:pt idx="0">
                  <c:v>48.785367760148446</c:v>
                </c:pt>
                <c:pt idx="1">
                  <c:v>48.848912928571551</c:v>
                </c:pt>
                <c:pt idx="2">
                  <c:v>37.148490471798063</c:v>
                </c:pt>
              </c:numCache>
            </c:numRef>
          </c:val>
          <c:extLst>
            <c:ext xmlns:c16="http://schemas.microsoft.com/office/drawing/2014/chart" uri="{C3380CC4-5D6E-409C-BE32-E72D297353CC}">
              <c16:uniqueId val="{00000000-F5B1-4185-AA43-6F1ABC8A256E}"/>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Excel.xlsx]age vs engagement rate!PivotTable3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Age</a:t>
            </a:r>
            <a:r>
              <a:rPr lang="en-US" baseline="0"/>
              <a:t> V/S Engamenet Rate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'age vs engagement rate'!$A$3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vs engagement rate'!$A$4</c:f>
              <c:strCache>
                <c:ptCount val="1"/>
                <c:pt idx="0">
                  <c:v>Total</c:v>
                </c:pt>
              </c:strCache>
            </c:strRef>
          </c:cat>
          <c:val>
            <c:numRef>
              <c:f>'age vs engagement rate'!$A$4</c:f>
              <c:numCache>
                <c:formatCode>General</c:formatCode>
                <c:ptCount val="1"/>
                <c:pt idx="0">
                  <c:v>44.573674000961589</c:v>
                </c:pt>
              </c:numCache>
            </c:numRef>
          </c:val>
          <c:extLst>
            <c:ext xmlns:c16="http://schemas.microsoft.com/office/drawing/2014/chart" uri="{C3380CC4-5D6E-409C-BE32-E72D297353CC}">
              <c16:uniqueId val="{00000000-53EA-48FD-A872-8C2AEFE66DEF}"/>
            </c:ext>
          </c:extLst>
        </c:ser>
        <c:dLbls>
          <c:showLegendKey val="0"/>
          <c:showVal val="1"/>
          <c:showCatName val="0"/>
          <c:showSerName val="0"/>
          <c:showPercent val="0"/>
          <c:showBubbleSize val="0"/>
        </c:dLbls>
        <c:gapWidth val="150"/>
        <c:overlap val="100"/>
        <c:axId val="396461215"/>
        <c:axId val="396469855"/>
      </c:barChart>
      <c:catAx>
        <c:axId val="39646121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469855"/>
        <c:crosses val="autoZero"/>
        <c:auto val="1"/>
        <c:lblAlgn val="ctr"/>
        <c:lblOffset val="100"/>
        <c:noMultiLvlLbl val="0"/>
      </c:catAx>
      <c:valAx>
        <c:axId val="3964698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461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Excel.xlsx]Maximum Reach by post type!PivotTable4</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Maximum</a:t>
            </a:r>
            <a:r>
              <a:rPr lang="en-US" baseline="0"/>
              <a:t> Reach By post Type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'Maximum Reach by post type'!$B$4</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'Maximum Reach by post type'!$A$5:$A$8</c:f>
              <c:strCache>
                <c:ptCount val="3"/>
                <c:pt idx="0">
                  <c:v>Image</c:v>
                </c:pt>
                <c:pt idx="1">
                  <c:v>Link</c:v>
                </c:pt>
                <c:pt idx="2">
                  <c:v>Video</c:v>
                </c:pt>
              </c:strCache>
            </c:strRef>
          </c:cat>
          <c:val>
            <c:numRef>
              <c:f>'Maximum Reach by post type'!$B$5:$B$8</c:f>
              <c:numCache>
                <c:formatCode>General</c:formatCode>
                <c:ptCount val="3"/>
                <c:pt idx="0">
                  <c:v>17836</c:v>
                </c:pt>
                <c:pt idx="1">
                  <c:v>24185</c:v>
                </c:pt>
                <c:pt idx="2">
                  <c:v>11431</c:v>
                </c:pt>
              </c:numCache>
            </c:numRef>
          </c:val>
          <c:extLst>
            <c:ext xmlns:c16="http://schemas.microsoft.com/office/drawing/2014/chart" uri="{C3380CC4-5D6E-409C-BE32-E72D297353CC}">
              <c16:uniqueId val="{00000000-4DA3-49A6-95F4-6BDA968940AE}"/>
            </c:ext>
          </c:extLst>
        </c:ser>
        <c:dLbls>
          <c:showLegendKey val="0"/>
          <c:showVal val="0"/>
          <c:showCatName val="0"/>
          <c:showSerName val="0"/>
          <c:showPercent val="0"/>
          <c:showBubbleSize val="0"/>
        </c:dLbls>
        <c:gapWidth val="115"/>
        <c:overlap val="-20"/>
        <c:axId val="561602063"/>
        <c:axId val="561579503"/>
      </c:barChart>
      <c:catAx>
        <c:axId val="561602063"/>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579503"/>
        <c:crosses val="autoZero"/>
        <c:auto val="1"/>
        <c:lblAlgn val="ctr"/>
        <c:lblOffset val="100"/>
        <c:noMultiLvlLbl val="0"/>
      </c:catAx>
      <c:valAx>
        <c:axId val="5615795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60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Excel.xlsx]Weekday vs engament rate!PivotTable5</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Weekday</a:t>
            </a:r>
            <a:r>
              <a:rPr lang="en-US" baseline="0"/>
              <a:t> V/S Engament Rate </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'Weekday vs engament rate'!$B$3</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A13-43EB-A6C3-28E84C99CC61}"/>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A13-43EB-A6C3-28E84C99CC61}"/>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A13-43EB-A6C3-28E84C99CC6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'Weekday vs engament rate'!$A$4:$A$7</c:f>
              <c:strCache>
                <c:ptCount val="3"/>
                <c:pt idx="0">
                  <c:v>Adolescent Adults</c:v>
                </c:pt>
                <c:pt idx="1">
                  <c:v>Mature Adults</c:v>
                </c:pt>
                <c:pt idx="2">
                  <c:v>Senior Adults</c:v>
                </c:pt>
              </c:strCache>
            </c:strRef>
          </c:cat>
          <c:val>
            <c:numRef>
              <c:f>'Weekday vs engament rate'!$B$4:$B$7</c:f>
              <c:numCache>
                <c:formatCode>General</c:formatCode>
                <c:ptCount val="3"/>
                <c:pt idx="0">
                  <c:v>594.17287660414411</c:v>
                </c:pt>
                <c:pt idx="1">
                  <c:v>1435.7925646856008</c:v>
                </c:pt>
                <c:pt idx="2">
                  <c:v>984.01452208280546</c:v>
                </c:pt>
              </c:numCache>
            </c:numRef>
          </c:val>
          <c:extLst>
            <c:ext xmlns:c16="http://schemas.microsoft.com/office/drawing/2014/chart" uri="{C3380CC4-5D6E-409C-BE32-E72D297353CC}">
              <c16:uniqueId val="{00000000-3876-4C7A-AFBF-815482F36CC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Excel.xlsx]engagement by gender in contine!PivotTable6</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'engagement by gender in contine'!$B$4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'engagement by gender in contine'!$A$5:$A$8</c:f>
              <c:strCache>
                <c:ptCount val="3"/>
                <c:pt idx="0">
                  <c:v>Female</c:v>
                </c:pt>
                <c:pt idx="1">
                  <c:v>Male</c:v>
                </c:pt>
                <c:pt idx="2">
                  <c:v>Other</c:v>
                </c:pt>
              </c:strCache>
            </c:strRef>
          </c:cat>
          <c:val>
            <c:numRef>
              <c:f>'engagement by gender in contine'!$B$5:$B$8</c:f>
              <c:numCache>
                <c:formatCode>General</c:formatCode>
                <c:ptCount val="3"/>
                <c:pt idx="0">
                  <c:v>1561.1317683247503</c:v>
                </c:pt>
                <c:pt idx="1">
                  <c:v>1514.3163007857181</c:v>
                </c:pt>
                <c:pt idx="2">
                  <c:v>1337.3456569847303</c:v>
                </c:pt>
              </c:numCache>
            </c:numRef>
          </c:val>
          <c:extLst>
            <c:ext xmlns:c16="http://schemas.microsoft.com/office/drawing/2014/chart" uri="{C3380CC4-5D6E-409C-BE32-E72D297353CC}">
              <c16:uniqueId val="{00000000-8AE7-45E6-9D44-258A2E84A637}"/>
            </c:ext>
          </c:extLst>
        </c:ser>
        <c:dLbls>
          <c:showLegendKey val="0"/>
          <c:showVal val="0"/>
          <c:showCatName val="0"/>
          <c:showSerName val="0"/>
          <c:showPercent val="0"/>
          <c:showBubbleSize val="0"/>
        </c:dLbls>
        <c:gapWidth val="150"/>
        <c:shape val="box"/>
        <c:axId val="610064463"/>
        <c:axId val="610055823"/>
        <c:axId val="0"/>
      </c:bar3DChart>
      <c:catAx>
        <c:axId val="61006446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055823"/>
        <c:crosses val="autoZero"/>
        <c:auto val="1"/>
        <c:lblAlgn val="ctr"/>
        <c:lblOffset val="100"/>
        <c:noMultiLvlLbl val="0"/>
      </c:catAx>
      <c:valAx>
        <c:axId val="610055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0644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Excel.xlsx]post Response!PivotTable2</c:name>
    <c:fmtId val="1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Post</a:t>
            </a:r>
            <a:r>
              <a:rPr lang="en-IN" baseline="0"/>
              <a:t> Response</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'post Response'!$A$3</c:f>
              <c:strCache>
                <c:ptCount val="1"/>
                <c:pt idx="0">
                  <c:v>Sum of Likes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'post Response'!$A$4</c:f>
              <c:strCache>
                <c:ptCount val="1"/>
                <c:pt idx="0">
                  <c:v>Total</c:v>
                </c:pt>
              </c:strCache>
            </c:strRef>
          </c:cat>
          <c:val>
            <c:numRef>
              <c:f>'post Response'!$A$4</c:f>
              <c:numCache>
                <c:formatCode>General</c:formatCode>
                <c:ptCount val="1"/>
                <c:pt idx="0">
                  <c:v>53727</c:v>
                </c:pt>
              </c:numCache>
            </c:numRef>
          </c:val>
          <c:extLst>
            <c:ext xmlns:c16="http://schemas.microsoft.com/office/drawing/2014/chart" uri="{C3380CC4-5D6E-409C-BE32-E72D297353CC}">
              <c16:uniqueId val="{00000000-BC30-4128-AA4B-B37FA3666B54}"/>
            </c:ext>
          </c:extLst>
        </c:ser>
        <c:ser>
          <c:idx val="1"/>
          <c:order val="1"/>
          <c:tx>
            <c:strRef>
              <c:f>'post Response'!$B$3</c:f>
              <c:strCache>
                <c:ptCount val="1"/>
                <c:pt idx="0">
                  <c:v>Sum of Comments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'post Response'!$A$4</c:f>
              <c:strCache>
                <c:ptCount val="1"/>
                <c:pt idx="0">
                  <c:v>Total</c:v>
                </c:pt>
              </c:strCache>
            </c:strRef>
          </c:cat>
          <c:val>
            <c:numRef>
              <c:f>'post Response'!$B$4</c:f>
              <c:numCache>
                <c:formatCode>General</c:formatCode>
                <c:ptCount val="1"/>
                <c:pt idx="0">
                  <c:v>25859</c:v>
                </c:pt>
              </c:numCache>
            </c:numRef>
          </c:val>
          <c:extLst>
            <c:ext xmlns:c16="http://schemas.microsoft.com/office/drawing/2014/chart" uri="{C3380CC4-5D6E-409C-BE32-E72D297353CC}">
              <c16:uniqueId val="{00000001-BC30-4128-AA4B-B37FA3666B54}"/>
            </c:ext>
          </c:extLst>
        </c:ser>
        <c:dLbls>
          <c:showLegendKey val="0"/>
          <c:showVal val="0"/>
          <c:showCatName val="0"/>
          <c:showSerName val="0"/>
          <c:showPercent val="0"/>
          <c:showBubbleSize val="0"/>
        </c:dLbls>
        <c:gapWidth val="100"/>
        <c:overlap val="-24"/>
        <c:axId val="502127519"/>
        <c:axId val="502126079"/>
      </c:barChart>
      <c:catAx>
        <c:axId val="5021275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126079"/>
        <c:crosses val="autoZero"/>
        <c:auto val="1"/>
        <c:lblAlgn val="ctr"/>
        <c:lblOffset val="100"/>
        <c:noMultiLvlLbl val="0"/>
      </c:catAx>
      <c:valAx>
        <c:axId val="5021260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127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Excel.xlsx]engagement by gender in contine!PivotTable6</c:name>
    <c:fmtId val="4"/>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'engagement by gender in contine'!$B$4</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'engagement by gender in contine'!$A$5:$A$8</c:f>
              <c:strCache>
                <c:ptCount val="3"/>
                <c:pt idx="0">
                  <c:v>Female</c:v>
                </c:pt>
                <c:pt idx="1">
                  <c:v>Male</c:v>
                </c:pt>
                <c:pt idx="2">
                  <c:v>Other</c:v>
                </c:pt>
              </c:strCache>
            </c:strRef>
          </c:cat>
          <c:val>
            <c:numRef>
              <c:f>'engagement by gender in contine'!$B$5:$B$8</c:f>
              <c:numCache>
                <c:formatCode>General</c:formatCode>
                <c:ptCount val="3"/>
                <c:pt idx="0">
                  <c:v>1561.1317683247503</c:v>
                </c:pt>
                <c:pt idx="1">
                  <c:v>1514.3163007857181</c:v>
                </c:pt>
                <c:pt idx="2">
                  <c:v>1337.3456569847303</c:v>
                </c:pt>
              </c:numCache>
            </c:numRef>
          </c:val>
          <c:extLst>
            <c:ext xmlns:c16="http://schemas.microsoft.com/office/drawing/2014/chart" uri="{C3380CC4-5D6E-409C-BE32-E72D297353CC}">
              <c16:uniqueId val="{00000000-48DB-482E-B6FD-DBAD5CE71602}"/>
            </c:ext>
          </c:extLst>
        </c:ser>
        <c:dLbls>
          <c:showLegendKey val="0"/>
          <c:showVal val="0"/>
          <c:showCatName val="0"/>
          <c:showSerName val="0"/>
          <c:showPercent val="0"/>
          <c:showBubbleSize val="0"/>
        </c:dLbls>
        <c:gapWidth val="150"/>
        <c:shape val="box"/>
        <c:axId val="610064463"/>
        <c:axId val="610055823"/>
        <c:axId val="0"/>
      </c:bar3DChart>
      <c:catAx>
        <c:axId val="61006446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055823"/>
        <c:crosses val="autoZero"/>
        <c:auto val="1"/>
        <c:lblAlgn val="ctr"/>
        <c:lblOffset val="100"/>
        <c:noMultiLvlLbl val="0"/>
      </c:catAx>
      <c:valAx>
        <c:axId val="6100558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0644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Excel.xlsx]Weekday vs engament rate!PivotTable5</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Weekday</a:t>
            </a:r>
            <a:r>
              <a:rPr lang="en-US" baseline="0"/>
              <a:t> V/S Engament Rate </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'Weekday vs engament rate'!$B$3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EE8-4529-B095-C4BCD5FAB77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EE8-4529-B095-C4BCD5FAB77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EE8-4529-B095-C4BCD5FAB77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'Weekday vs engament rate'!$A$4:$A$7</c:f>
              <c:strCache>
                <c:ptCount val="3"/>
                <c:pt idx="0">
                  <c:v>Adolescent Adults</c:v>
                </c:pt>
                <c:pt idx="1">
                  <c:v>Mature Adults</c:v>
                </c:pt>
                <c:pt idx="2">
                  <c:v>Senior Adults</c:v>
                </c:pt>
              </c:strCache>
            </c:strRef>
          </c:cat>
          <c:val>
            <c:numRef>
              <c:f>'Weekday vs engament rate'!$B$4:$B$7</c:f>
              <c:numCache>
                <c:formatCode>General</c:formatCode>
                <c:ptCount val="3"/>
                <c:pt idx="0">
                  <c:v>594.17287660414411</c:v>
                </c:pt>
                <c:pt idx="1">
                  <c:v>1435.7925646856008</c:v>
                </c:pt>
                <c:pt idx="2">
                  <c:v>984.01452208280546</c:v>
                </c:pt>
              </c:numCache>
            </c:numRef>
          </c:val>
          <c:extLst>
            <c:ext xmlns:c16="http://schemas.microsoft.com/office/drawing/2014/chart" uri="{C3380CC4-5D6E-409C-BE32-E72D297353CC}">
              <c16:uniqueId val="{00000006-2EE8-4529-B095-C4BCD5FAB77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Excel.xlsx]Highest Engament rate by gender!PivotTable1</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Highest Engagement Rate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9.7122703412073491E-2"/>
          <c:y val="0.35226414406532519"/>
          <c:w val="0.7559142607174103"/>
          <c:h val="0.52644757946923304"/>
        </c:manualLayout>
      </c:layout>
      <c:doughnutChart>
        <c:varyColors val="1"/>
        <c:ser>
          <c:idx val="0"/>
          <c:order val="0"/>
          <c:tx>
            <c:strRef>
              <c:f>'Highest Engament rate by gender'!$B$3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0FC-4C3A-81A7-9BB969439BA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0FC-4C3A-81A7-9BB969439BA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0FC-4C3A-81A7-9BB969439BA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'Highest Engament rate by gender'!$A$4:$A$7</c:f>
              <c:strCache>
                <c:ptCount val="3"/>
                <c:pt idx="0">
                  <c:v>Female</c:v>
                </c:pt>
                <c:pt idx="1">
                  <c:v>Male</c:v>
                </c:pt>
                <c:pt idx="2">
                  <c:v>Other</c:v>
                </c:pt>
              </c:strCache>
            </c:strRef>
          </c:cat>
          <c:val>
            <c:numRef>
              <c:f>'Highest Engament rate by gender'!$B$4:$B$7</c:f>
              <c:numCache>
                <c:formatCode>General</c:formatCode>
                <c:ptCount val="3"/>
                <c:pt idx="0">
                  <c:v>48.785367760148446</c:v>
                </c:pt>
                <c:pt idx="1">
                  <c:v>48.848912928571551</c:v>
                </c:pt>
                <c:pt idx="2">
                  <c:v>37.148490471798063</c:v>
                </c:pt>
              </c:numCache>
            </c:numRef>
          </c:val>
          <c:extLst>
            <c:ext xmlns:c16="http://schemas.microsoft.com/office/drawing/2014/chart" uri="{C3380CC4-5D6E-409C-BE32-E72D297353CC}">
              <c16:uniqueId val="{00000006-70FC-4C3A-81A7-9BB969439BA2}"/>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Excel.xlsx]age vs engagement rate!PivotTable3</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Age</a:t>
            </a:r>
            <a:r>
              <a:rPr lang="en-US" baseline="0"/>
              <a:t> V/S Engamenet Rate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'age vs engagement rate'!$A$3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vs engagement rate'!$A$4</c:f>
              <c:strCache>
                <c:ptCount val="1"/>
                <c:pt idx="0">
                  <c:v>Total</c:v>
                </c:pt>
              </c:strCache>
            </c:strRef>
          </c:cat>
          <c:val>
            <c:numRef>
              <c:f>'age vs engagement rate'!$A$4</c:f>
              <c:numCache>
                <c:formatCode>General</c:formatCode>
                <c:ptCount val="1"/>
                <c:pt idx="0">
                  <c:v>44.573674000961589</c:v>
                </c:pt>
              </c:numCache>
            </c:numRef>
          </c:val>
          <c:extLst>
            <c:ext xmlns:c16="http://schemas.microsoft.com/office/drawing/2014/chart" uri="{C3380CC4-5D6E-409C-BE32-E72D297353CC}">
              <c16:uniqueId val="{00000000-1708-4F4D-BB73-E903B55FBA77}"/>
            </c:ext>
          </c:extLst>
        </c:ser>
        <c:dLbls>
          <c:showLegendKey val="0"/>
          <c:showVal val="1"/>
          <c:showCatName val="0"/>
          <c:showSerName val="0"/>
          <c:showPercent val="0"/>
          <c:showBubbleSize val="0"/>
        </c:dLbls>
        <c:gapWidth val="150"/>
        <c:overlap val="100"/>
        <c:axId val="396461215"/>
        <c:axId val="396469855"/>
      </c:barChart>
      <c:catAx>
        <c:axId val="39646121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469855"/>
        <c:crosses val="autoZero"/>
        <c:auto val="1"/>
        <c:lblAlgn val="ctr"/>
        <c:lblOffset val="100"/>
        <c:noMultiLvlLbl val="0"/>
      </c:catAx>
      <c:valAx>
        <c:axId val="3964698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461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Excel.xlsx]Maximum Reach by post type!PivotTable4</c:name>
    <c:fmtId val="1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Maximum</a:t>
            </a:r>
            <a:r>
              <a:rPr lang="en-US" baseline="0"/>
              <a:t> Reach By post Type</a:t>
            </a:r>
            <a:endParaRPr lang="en-US"/>
          </a:p>
        </c:rich>
      </c:tx>
      <c:layout>
        <c:manualLayout>
          <c:xMode val="edge"/>
          <c:yMode val="edge"/>
          <c:x val="0.29316709383539108"/>
          <c:y val="0.2641647337176595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'Maximum Reach by post type'!$B$4</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'Maximum Reach by post type'!$A$5:$A$8</c:f>
              <c:strCache>
                <c:ptCount val="3"/>
                <c:pt idx="0">
                  <c:v>Image</c:v>
                </c:pt>
                <c:pt idx="1">
                  <c:v>Link</c:v>
                </c:pt>
                <c:pt idx="2">
                  <c:v>Video</c:v>
                </c:pt>
              </c:strCache>
            </c:strRef>
          </c:cat>
          <c:val>
            <c:numRef>
              <c:f>'Maximum Reach by post type'!$B$5:$B$8</c:f>
              <c:numCache>
                <c:formatCode>General</c:formatCode>
                <c:ptCount val="3"/>
                <c:pt idx="0">
                  <c:v>17836</c:v>
                </c:pt>
                <c:pt idx="1">
                  <c:v>24185</c:v>
                </c:pt>
                <c:pt idx="2">
                  <c:v>11431</c:v>
                </c:pt>
              </c:numCache>
            </c:numRef>
          </c:val>
          <c:extLst>
            <c:ext xmlns:c16="http://schemas.microsoft.com/office/drawing/2014/chart" uri="{C3380CC4-5D6E-409C-BE32-E72D297353CC}">
              <c16:uniqueId val="{00000000-ACEF-4728-AC8E-4E9CEE74C38C}"/>
            </c:ext>
          </c:extLst>
        </c:ser>
        <c:dLbls>
          <c:showLegendKey val="0"/>
          <c:showVal val="0"/>
          <c:showCatName val="0"/>
          <c:showSerName val="0"/>
          <c:showPercent val="0"/>
          <c:showBubbleSize val="0"/>
        </c:dLbls>
        <c:gapWidth val="115"/>
        <c:overlap val="-20"/>
        <c:axId val="561602063"/>
        <c:axId val="561579503"/>
      </c:barChart>
      <c:catAx>
        <c:axId val="561602063"/>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579503"/>
        <c:crosses val="autoZero"/>
        <c:auto val="1"/>
        <c:lblAlgn val="ctr"/>
        <c:lblOffset val="100"/>
        <c:noMultiLvlLbl val="0"/>
      </c:catAx>
      <c:valAx>
        <c:axId val="5615795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60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9.xml"/><Relationship Id="rId7" Type="http://schemas.openxmlformats.org/officeDocument/2006/relationships/image" Target="../media/image1.jp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586740</xdr:colOff>
      <xdr:row>6</xdr:row>
      <xdr:rowOff>41910</xdr:rowOff>
    </xdr:from>
    <xdr:to>
      <xdr:col>11</xdr:col>
      <xdr:colOff>281940</xdr:colOff>
      <xdr:row>21</xdr:row>
      <xdr:rowOff>41910</xdr:rowOff>
    </xdr:to>
    <xdr:graphicFrame macro="">
      <xdr:nvGraphicFramePr>
        <xdr:cNvPr id="2" name="Chart 1">
          <a:extLst>
            <a:ext uri="{FF2B5EF4-FFF2-40B4-BE49-F238E27FC236}">
              <a16:creationId xmlns:a16="http://schemas.microsoft.com/office/drawing/2014/main" id="{644F1742-2051-1BE6-3E71-E2B417743E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541020</xdr:colOff>
      <xdr:row>6</xdr:row>
      <xdr:rowOff>41910</xdr:rowOff>
    </xdr:from>
    <xdr:to>
      <xdr:col>11</xdr:col>
      <xdr:colOff>236220</xdr:colOff>
      <xdr:row>21</xdr:row>
      <xdr:rowOff>41910</xdr:rowOff>
    </xdr:to>
    <xdr:graphicFrame macro="">
      <xdr:nvGraphicFramePr>
        <xdr:cNvPr id="3" name="Chart 2">
          <a:extLst>
            <a:ext uri="{FF2B5EF4-FFF2-40B4-BE49-F238E27FC236}">
              <a16:creationId xmlns:a16="http://schemas.microsoft.com/office/drawing/2014/main" id="{6EBC8BC4-84D2-9E15-8170-A511672937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541020</xdr:colOff>
      <xdr:row>6</xdr:row>
      <xdr:rowOff>41910</xdr:rowOff>
    </xdr:from>
    <xdr:to>
      <xdr:col>11</xdr:col>
      <xdr:colOff>236220</xdr:colOff>
      <xdr:row>21</xdr:row>
      <xdr:rowOff>41910</xdr:rowOff>
    </xdr:to>
    <xdr:graphicFrame macro="">
      <xdr:nvGraphicFramePr>
        <xdr:cNvPr id="2" name="Chart 1">
          <a:extLst>
            <a:ext uri="{FF2B5EF4-FFF2-40B4-BE49-F238E27FC236}">
              <a16:creationId xmlns:a16="http://schemas.microsoft.com/office/drawing/2014/main" id="{0F235346-F3D5-CCE0-2B9B-8EE697F561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586740</xdr:colOff>
      <xdr:row>6</xdr:row>
      <xdr:rowOff>41910</xdr:rowOff>
    </xdr:from>
    <xdr:to>
      <xdr:col>12</xdr:col>
      <xdr:colOff>152400</xdr:colOff>
      <xdr:row>21</xdr:row>
      <xdr:rowOff>41910</xdr:rowOff>
    </xdr:to>
    <xdr:graphicFrame macro="">
      <xdr:nvGraphicFramePr>
        <xdr:cNvPr id="4" name="Chart 3">
          <a:extLst>
            <a:ext uri="{FF2B5EF4-FFF2-40B4-BE49-F238E27FC236}">
              <a16:creationId xmlns:a16="http://schemas.microsoft.com/office/drawing/2014/main" id="{E315794B-F664-34CA-0219-751D78BE2A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518160</xdr:colOff>
      <xdr:row>6</xdr:row>
      <xdr:rowOff>41910</xdr:rowOff>
    </xdr:from>
    <xdr:to>
      <xdr:col>10</xdr:col>
      <xdr:colOff>213360</xdr:colOff>
      <xdr:row>21</xdr:row>
      <xdr:rowOff>41910</xdr:rowOff>
    </xdr:to>
    <xdr:graphicFrame macro="">
      <xdr:nvGraphicFramePr>
        <xdr:cNvPr id="2" name="Chart 1">
          <a:extLst>
            <a:ext uri="{FF2B5EF4-FFF2-40B4-BE49-F238E27FC236}">
              <a16:creationId xmlns:a16="http://schemas.microsoft.com/office/drawing/2014/main" id="{B980868E-C25E-BE95-6DFB-249C44B3E6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228600</xdr:colOff>
      <xdr:row>6</xdr:row>
      <xdr:rowOff>41910</xdr:rowOff>
    </xdr:from>
    <xdr:to>
      <xdr:col>9</xdr:col>
      <xdr:colOff>533400</xdr:colOff>
      <xdr:row>21</xdr:row>
      <xdr:rowOff>41910</xdr:rowOff>
    </xdr:to>
    <xdr:graphicFrame macro="">
      <xdr:nvGraphicFramePr>
        <xdr:cNvPr id="2" name="Chart 1">
          <a:extLst>
            <a:ext uri="{FF2B5EF4-FFF2-40B4-BE49-F238E27FC236}">
              <a16:creationId xmlns:a16="http://schemas.microsoft.com/office/drawing/2014/main" id="{44D47E30-2E8D-838C-379F-C8866D3798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13855</xdr:colOff>
      <xdr:row>1</xdr:row>
      <xdr:rowOff>34637</xdr:rowOff>
    </xdr:from>
    <xdr:to>
      <xdr:col>7</xdr:col>
      <xdr:colOff>62345</xdr:colOff>
      <xdr:row>16</xdr:row>
      <xdr:rowOff>13854</xdr:rowOff>
    </xdr:to>
    <xdr:sp macro="" textlink="">
      <xdr:nvSpPr>
        <xdr:cNvPr id="5" name="Rectangle: Rounded Corners 4">
          <a:extLst>
            <a:ext uri="{FF2B5EF4-FFF2-40B4-BE49-F238E27FC236}">
              <a16:creationId xmlns:a16="http://schemas.microsoft.com/office/drawing/2014/main" id="{C1D67953-ED66-560C-944D-670589D1FA15}"/>
            </a:ext>
          </a:extLst>
        </xdr:cNvPr>
        <xdr:cNvSpPr/>
      </xdr:nvSpPr>
      <xdr:spPr>
        <a:xfrm>
          <a:off x="13855" y="484910"/>
          <a:ext cx="4315690" cy="2680853"/>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117764</xdr:colOff>
      <xdr:row>2</xdr:row>
      <xdr:rowOff>83127</xdr:rowOff>
    </xdr:from>
    <xdr:to>
      <xdr:col>6</xdr:col>
      <xdr:colOff>540327</xdr:colOff>
      <xdr:row>15</xdr:row>
      <xdr:rowOff>6927</xdr:rowOff>
    </xdr:to>
    <xdr:graphicFrame macro="">
      <xdr:nvGraphicFramePr>
        <xdr:cNvPr id="6" name="Chart 5">
          <a:extLst>
            <a:ext uri="{FF2B5EF4-FFF2-40B4-BE49-F238E27FC236}">
              <a16:creationId xmlns:a16="http://schemas.microsoft.com/office/drawing/2014/main" id="{8A9A90F3-7B20-4990-B9FE-B6EB3B24DC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131619</xdr:colOff>
      <xdr:row>1</xdr:row>
      <xdr:rowOff>34635</xdr:rowOff>
    </xdr:from>
    <xdr:to>
      <xdr:col>14</xdr:col>
      <xdr:colOff>290945</xdr:colOff>
      <xdr:row>16</xdr:row>
      <xdr:rowOff>34636</xdr:rowOff>
    </xdr:to>
    <xdr:sp macro="" textlink="">
      <xdr:nvSpPr>
        <xdr:cNvPr id="7" name="Rectangle: Rounded Corners 6">
          <a:extLst>
            <a:ext uri="{FF2B5EF4-FFF2-40B4-BE49-F238E27FC236}">
              <a16:creationId xmlns:a16="http://schemas.microsoft.com/office/drawing/2014/main" id="{87EE40A0-BC45-48C6-423B-E1C1CB8B911B}"/>
            </a:ext>
          </a:extLst>
        </xdr:cNvPr>
        <xdr:cNvSpPr/>
      </xdr:nvSpPr>
      <xdr:spPr>
        <a:xfrm>
          <a:off x="4398819" y="484908"/>
          <a:ext cx="4426526" cy="2701637"/>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284019</xdr:colOff>
      <xdr:row>2</xdr:row>
      <xdr:rowOff>69271</xdr:rowOff>
    </xdr:from>
    <xdr:to>
      <xdr:col>14</xdr:col>
      <xdr:colOff>131618</xdr:colOff>
      <xdr:row>15</xdr:row>
      <xdr:rowOff>34636</xdr:rowOff>
    </xdr:to>
    <xdr:graphicFrame macro="">
      <xdr:nvGraphicFramePr>
        <xdr:cNvPr id="8" name="Chart 7">
          <a:extLst>
            <a:ext uri="{FF2B5EF4-FFF2-40B4-BE49-F238E27FC236}">
              <a16:creationId xmlns:a16="http://schemas.microsoft.com/office/drawing/2014/main" id="{178BF9A9-FDE4-4B4D-9400-1C73DEA048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387927</xdr:colOff>
      <xdr:row>1</xdr:row>
      <xdr:rowOff>27709</xdr:rowOff>
    </xdr:from>
    <xdr:to>
      <xdr:col>18</xdr:col>
      <xdr:colOff>2438400</xdr:colOff>
      <xdr:row>16</xdr:row>
      <xdr:rowOff>13854</xdr:rowOff>
    </xdr:to>
    <xdr:sp macro="" textlink="">
      <xdr:nvSpPr>
        <xdr:cNvPr id="9" name="Rectangle: Rounded Corners 8">
          <a:extLst>
            <a:ext uri="{FF2B5EF4-FFF2-40B4-BE49-F238E27FC236}">
              <a16:creationId xmlns:a16="http://schemas.microsoft.com/office/drawing/2014/main" id="{6CD53566-E185-F939-32D8-73BC5CC910AD}"/>
            </a:ext>
          </a:extLst>
        </xdr:cNvPr>
        <xdr:cNvSpPr/>
      </xdr:nvSpPr>
      <xdr:spPr>
        <a:xfrm>
          <a:off x="8922327" y="477982"/>
          <a:ext cx="4488873" cy="2687781"/>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609599</xdr:colOff>
      <xdr:row>2</xdr:row>
      <xdr:rowOff>20783</xdr:rowOff>
    </xdr:from>
    <xdr:to>
      <xdr:col>18</xdr:col>
      <xdr:colOff>2292927</xdr:colOff>
      <xdr:row>15</xdr:row>
      <xdr:rowOff>34637</xdr:rowOff>
    </xdr:to>
    <xdr:graphicFrame macro="">
      <xdr:nvGraphicFramePr>
        <xdr:cNvPr id="10" name="Chart 9">
          <a:extLst>
            <a:ext uri="{FF2B5EF4-FFF2-40B4-BE49-F238E27FC236}">
              <a16:creationId xmlns:a16="http://schemas.microsoft.com/office/drawing/2014/main" id="{CA3799F3-964C-4B91-9ED0-BF5FB0C04E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30480</xdr:colOff>
      <xdr:row>16</xdr:row>
      <xdr:rowOff>76200</xdr:rowOff>
    </xdr:from>
    <xdr:to>
      <xdr:col>7</xdr:col>
      <xdr:colOff>85726</xdr:colOff>
      <xdr:row>30</xdr:row>
      <xdr:rowOff>161925</xdr:rowOff>
    </xdr:to>
    <xdr:sp macro="" textlink="">
      <xdr:nvSpPr>
        <xdr:cNvPr id="11" name="Rectangle: Rounded Corners 10">
          <a:extLst>
            <a:ext uri="{FF2B5EF4-FFF2-40B4-BE49-F238E27FC236}">
              <a16:creationId xmlns:a16="http://schemas.microsoft.com/office/drawing/2014/main" id="{4B964AEE-5772-FFB7-4470-EEC130C17C53}"/>
            </a:ext>
          </a:extLst>
        </xdr:cNvPr>
        <xdr:cNvSpPr/>
      </xdr:nvSpPr>
      <xdr:spPr>
        <a:xfrm>
          <a:off x="30480" y="3238500"/>
          <a:ext cx="4322446" cy="2619375"/>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240030</xdr:colOff>
      <xdr:row>17</xdr:row>
      <xdr:rowOff>9526</xdr:rowOff>
    </xdr:from>
    <xdr:to>
      <xdr:col>6</xdr:col>
      <xdr:colOff>542926</xdr:colOff>
      <xdr:row>30</xdr:row>
      <xdr:rowOff>38101</xdr:rowOff>
    </xdr:to>
    <xdr:graphicFrame macro="">
      <xdr:nvGraphicFramePr>
        <xdr:cNvPr id="12" name="Chart 11">
          <a:extLst>
            <a:ext uri="{FF2B5EF4-FFF2-40B4-BE49-F238E27FC236}">
              <a16:creationId xmlns:a16="http://schemas.microsoft.com/office/drawing/2014/main" id="{53055305-3083-4F1F-81CA-13C0AD1640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161925</xdr:colOff>
      <xdr:row>16</xdr:row>
      <xdr:rowOff>95250</xdr:rowOff>
    </xdr:from>
    <xdr:to>
      <xdr:col>14</xdr:col>
      <xdr:colOff>333375</xdr:colOff>
      <xdr:row>30</xdr:row>
      <xdr:rowOff>142875</xdr:rowOff>
    </xdr:to>
    <xdr:sp macro="" textlink="">
      <xdr:nvSpPr>
        <xdr:cNvPr id="13" name="Rectangle: Rounded Corners 12">
          <a:extLst>
            <a:ext uri="{FF2B5EF4-FFF2-40B4-BE49-F238E27FC236}">
              <a16:creationId xmlns:a16="http://schemas.microsoft.com/office/drawing/2014/main" id="{EE309FBF-BB42-BACE-DB1E-06B539889224}"/>
            </a:ext>
          </a:extLst>
        </xdr:cNvPr>
        <xdr:cNvSpPr/>
      </xdr:nvSpPr>
      <xdr:spPr>
        <a:xfrm>
          <a:off x="4429125" y="3257550"/>
          <a:ext cx="4438650" cy="2581275"/>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333375</xdr:colOff>
      <xdr:row>17</xdr:row>
      <xdr:rowOff>28575</xdr:rowOff>
    </xdr:from>
    <xdr:to>
      <xdr:col>14</xdr:col>
      <xdr:colOff>171450</xdr:colOff>
      <xdr:row>30</xdr:row>
      <xdr:rowOff>38100</xdr:rowOff>
    </xdr:to>
    <xdr:graphicFrame macro="">
      <xdr:nvGraphicFramePr>
        <xdr:cNvPr id="14" name="Chart 13">
          <a:extLst>
            <a:ext uri="{FF2B5EF4-FFF2-40B4-BE49-F238E27FC236}">
              <a16:creationId xmlns:a16="http://schemas.microsoft.com/office/drawing/2014/main" id="{1099BA6F-13E0-4103-8780-3E970A8D08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457200</xdr:colOff>
      <xdr:row>16</xdr:row>
      <xdr:rowOff>95249</xdr:rowOff>
    </xdr:from>
    <xdr:to>
      <xdr:col>18</xdr:col>
      <xdr:colOff>2466976</xdr:colOff>
      <xdr:row>30</xdr:row>
      <xdr:rowOff>152400</xdr:rowOff>
    </xdr:to>
    <xdr:sp macro="" textlink="">
      <xdr:nvSpPr>
        <xdr:cNvPr id="15" name="Rectangle: Rounded Corners 14">
          <a:extLst>
            <a:ext uri="{FF2B5EF4-FFF2-40B4-BE49-F238E27FC236}">
              <a16:creationId xmlns:a16="http://schemas.microsoft.com/office/drawing/2014/main" id="{645A2911-5F5E-28D8-68D6-5D688AE0395D}"/>
            </a:ext>
          </a:extLst>
        </xdr:cNvPr>
        <xdr:cNvSpPr/>
      </xdr:nvSpPr>
      <xdr:spPr>
        <a:xfrm>
          <a:off x="8991600" y="3257549"/>
          <a:ext cx="4448176" cy="2590801"/>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571499</xdr:colOff>
      <xdr:row>17</xdr:row>
      <xdr:rowOff>57149</xdr:rowOff>
    </xdr:from>
    <xdr:to>
      <xdr:col>18</xdr:col>
      <xdr:colOff>2314575</xdr:colOff>
      <xdr:row>30</xdr:row>
      <xdr:rowOff>0</xdr:rowOff>
    </xdr:to>
    <xdr:graphicFrame macro="">
      <xdr:nvGraphicFramePr>
        <xdr:cNvPr id="16" name="Chart 15">
          <a:extLst>
            <a:ext uri="{FF2B5EF4-FFF2-40B4-BE49-F238E27FC236}">
              <a16:creationId xmlns:a16="http://schemas.microsoft.com/office/drawing/2014/main" id="{50565B21-6621-473C-A531-7CF3E36AE9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18</xdr:col>
      <xdr:colOff>2541270</xdr:colOff>
      <xdr:row>20</xdr:row>
      <xdr:rowOff>55245</xdr:rowOff>
    </xdr:from>
    <xdr:to>
      <xdr:col>18</xdr:col>
      <xdr:colOff>4295775</xdr:colOff>
      <xdr:row>30</xdr:row>
      <xdr:rowOff>152400</xdr:rowOff>
    </xdr:to>
    <mc:AlternateContent xmlns:mc="http://schemas.openxmlformats.org/markup-compatibility/2006" xmlns:a14="http://schemas.microsoft.com/office/drawing/2010/main">
      <mc:Choice Requires="a14">
        <xdr:graphicFrame macro="">
          <xdr:nvGraphicFramePr>
            <xdr:cNvPr id="17" name="Platform">
              <a:extLst>
                <a:ext uri="{FF2B5EF4-FFF2-40B4-BE49-F238E27FC236}">
                  <a16:creationId xmlns:a16="http://schemas.microsoft.com/office/drawing/2014/main" id="{6BF76458-C699-C32F-F02B-5A7A787E5E84}"/>
                </a:ext>
              </a:extLst>
            </xdr:cNvPr>
            <xdr:cNvGraphicFramePr/>
          </xdr:nvGraphicFramePr>
          <xdr:xfrm>
            <a:off x="0" y="0"/>
            <a:ext cx="0" cy="0"/>
          </xdr:xfrm>
          <a:graphic>
            <a:graphicData uri="http://schemas.microsoft.com/office/drawing/2010/slicer">
              <sle:slicer xmlns:sle="http://schemas.microsoft.com/office/drawing/2010/slicer" name="Platform"/>
            </a:graphicData>
          </a:graphic>
        </xdr:graphicFrame>
      </mc:Choice>
      <mc:Fallback xmlns="">
        <xdr:sp macro="" textlink="">
          <xdr:nvSpPr>
            <xdr:cNvPr id="0" name=""/>
            <xdr:cNvSpPr>
              <a:spLocks noTextEdit="1"/>
            </xdr:cNvSpPr>
          </xdr:nvSpPr>
          <xdr:spPr>
            <a:xfrm>
              <a:off x="13547937" y="4504949"/>
              <a:ext cx="1754505" cy="18845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2535556</xdr:colOff>
      <xdr:row>10</xdr:row>
      <xdr:rowOff>173355</xdr:rowOff>
    </xdr:from>
    <xdr:to>
      <xdr:col>18</xdr:col>
      <xdr:colOff>4276726</xdr:colOff>
      <xdr:row>20</xdr:row>
      <xdr:rowOff>0</xdr:rowOff>
    </xdr:to>
    <mc:AlternateContent xmlns:mc="http://schemas.openxmlformats.org/markup-compatibility/2006" xmlns:a14="http://schemas.microsoft.com/office/drawing/2010/main">
      <mc:Choice Requires="a14">
        <xdr:graphicFrame macro="">
          <xdr:nvGraphicFramePr>
            <xdr:cNvPr id="18" name="Post Type">
              <a:extLst>
                <a:ext uri="{FF2B5EF4-FFF2-40B4-BE49-F238E27FC236}">
                  <a16:creationId xmlns:a16="http://schemas.microsoft.com/office/drawing/2014/main" id="{5C607E59-22C4-C759-9EA7-CB29DE8AD371}"/>
                </a:ext>
              </a:extLst>
            </xdr:cNvPr>
            <xdr:cNvGraphicFramePr/>
          </xdr:nvGraphicFramePr>
          <xdr:xfrm>
            <a:off x="0" y="0"/>
            <a:ext cx="0" cy="0"/>
          </xdr:xfrm>
          <a:graphic>
            <a:graphicData uri="http://schemas.microsoft.com/office/drawing/2010/slicer">
              <sle:slicer xmlns:sle="http://schemas.microsoft.com/office/drawing/2010/slicer" name="Post Type"/>
            </a:graphicData>
          </a:graphic>
        </xdr:graphicFrame>
      </mc:Choice>
      <mc:Fallback xmlns="">
        <xdr:sp macro="" textlink="">
          <xdr:nvSpPr>
            <xdr:cNvPr id="0" name=""/>
            <xdr:cNvSpPr>
              <a:spLocks noTextEdit="1"/>
            </xdr:cNvSpPr>
          </xdr:nvSpPr>
          <xdr:spPr>
            <a:xfrm>
              <a:off x="13542223" y="2835651"/>
              <a:ext cx="1741170" cy="16140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2539365</xdr:colOff>
      <xdr:row>1</xdr:row>
      <xdr:rowOff>81915</xdr:rowOff>
    </xdr:from>
    <xdr:to>
      <xdr:col>18</xdr:col>
      <xdr:colOff>4295775</xdr:colOff>
      <xdr:row>10</xdr:row>
      <xdr:rowOff>123825</xdr:rowOff>
    </xdr:to>
    <mc:AlternateContent xmlns:mc="http://schemas.openxmlformats.org/markup-compatibility/2006" xmlns:a14="http://schemas.microsoft.com/office/drawing/2010/main">
      <mc:Choice Requires="a14">
        <xdr:graphicFrame macro="">
          <xdr:nvGraphicFramePr>
            <xdr:cNvPr id="19" name="Age Group">
              <a:extLst>
                <a:ext uri="{FF2B5EF4-FFF2-40B4-BE49-F238E27FC236}">
                  <a16:creationId xmlns:a16="http://schemas.microsoft.com/office/drawing/2014/main" id="{0E0C4BA7-8FC7-65A8-CF20-1D55B4681F0B}"/>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13546032" y="1135545"/>
              <a:ext cx="1756410" cy="16505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0</xdr:row>
      <xdr:rowOff>28576</xdr:rowOff>
    </xdr:from>
    <xdr:to>
      <xdr:col>1</xdr:col>
      <xdr:colOff>419099</xdr:colOff>
      <xdr:row>0</xdr:row>
      <xdr:rowOff>1028700</xdr:rowOff>
    </xdr:to>
    <xdr:pic>
      <xdr:nvPicPr>
        <xdr:cNvPr id="21" name="Picture 20">
          <a:extLst>
            <a:ext uri="{FF2B5EF4-FFF2-40B4-BE49-F238E27FC236}">
              <a16:creationId xmlns:a16="http://schemas.microsoft.com/office/drawing/2014/main" id="{FCAF3CDB-DD8F-D740-CD1E-A119D110363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8575" y="28576"/>
          <a:ext cx="1000124" cy="1000124"/>
        </a:xfrm>
        <a:prstGeom prst="rect">
          <a:avLst/>
        </a:prstGeom>
      </xdr:spPr>
    </xdr:pic>
    <xdr:clientData/>
  </xdr:twoCellAnchor>
  <xdr:twoCellAnchor editAs="oneCell">
    <xdr:from>
      <xdr:col>18</xdr:col>
      <xdr:colOff>3381375</xdr:colOff>
      <xdr:row>0</xdr:row>
      <xdr:rowOff>28575</xdr:rowOff>
    </xdr:from>
    <xdr:to>
      <xdr:col>18</xdr:col>
      <xdr:colOff>4381500</xdr:colOff>
      <xdr:row>0</xdr:row>
      <xdr:rowOff>1028700</xdr:rowOff>
    </xdr:to>
    <xdr:pic>
      <xdr:nvPicPr>
        <xdr:cNvPr id="23" name="Picture 22">
          <a:extLst>
            <a:ext uri="{FF2B5EF4-FFF2-40B4-BE49-F238E27FC236}">
              <a16:creationId xmlns:a16="http://schemas.microsoft.com/office/drawing/2014/main" id="{B02F6E71-FB87-5F5E-AA8A-E872852D1D1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354175" y="28575"/>
          <a:ext cx="1000125" cy="10001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YASH%20GHADGE\AppData\Local\Temp\08e6924e-2563-4ca7-86dc-1d03a7879565_archive%20(2).zip.565\social_media_engagement_data.xlsx" TargetMode="External"/><Relationship Id="rId1" Type="http://schemas.openxmlformats.org/officeDocument/2006/relationships/externalLinkPath" Target="/Users/YASH%20GHADGE/AppData/Local/Temp/08e6924e-2563-4ca7-86dc-1d03a7879565_archive%20(2).zip.565/social_media_engagement_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cial_media_engagement_data"/>
      <sheetName val="Working File"/>
      <sheetName val="Countries or Areas"/>
    </sheetNames>
    <sheetDataSet>
      <sheetData sheetId="0" refreshError="1"/>
      <sheetData sheetId="1"/>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H GHADGE" refreshedDate="45530.954175694445" createdVersion="8" refreshedVersion="8" minRefreshableVersion="3" recordCount="99" xr:uid="{699E0E31-EF01-4993-83D4-7CA1E99AE233}">
  <cacheSource type="worksheet">
    <worksheetSource ref="A1:U100" sheet="DATASET"/>
  </cacheSource>
  <cacheFields count="21">
    <cacheField name="Platform" numFmtId="0">
      <sharedItems count="4">
        <s v="Instagram"/>
        <s v="Facebook"/>
        <s v="Twitter"/>
        <s v="LinkedIn"/>
      </sharedItems>
    </cacheField>
    <cacheField name="Post Type" numFmtId="0">
      <sharedItems count="3">
        <s v="Video"/>
        <s v="Link"/>
        <s v="Image"/>
      </sharedItems>
    </cacheField>
    <cacheField name="Post Content" numFmtId="0">
      <sharedItems/>
    </cacheField>
    <cacheField name="Post Timestamp" numFmtId="22">
      <sharedItems containsSemiMixedTypes="0" containsNonDate="0" containsDate="1" containsString="0" minDate="2021-03-27T21:52:25" maxDate="2024-03-06T15:51:17"/>
    </cacheField>
    <cacheField name="Date" numFmtId="164">
      <sharedItems containsSemiMixedTypes="0" containsNonDate="0" containsDate="1" containsString="0" minDate="2021-03-27T00:00:00" maxDate="2024-03-07T00:00:00"/>
    </cacheField>
    <cacheField name="Weekday Type" numFmtId="1">
      <sharedItems count="2">
        <s v="Weekend"/>
        <s v="Weekday"/>
      </sharedItems>
    </cacheField>
    <cacheField name="Time" numFmtId="165">
      <sharedItems containsSemiMixedTypes="0" containsNonDate="0" containsDate="1" containsString="0" minDate="2021-03-27T21:52:25" maxDate="2024-03-06T15:51:17"/>
    </cacheField>
    <cacheField name="Time Periods" numFmtId="166">
      <sharedItems count="4">
        <s v="Morning"/>
        <s v="Afternoon"/>
        <s v="Evening"/>
        <s v="Night"/>
      </sharedItems>
    </cacheField>
    <cacheField name="Likes" numFmtId="0">
      <sharedItems containsSemiMixedTypes="0" containsString="0" containsNumber="1" containsInteger="1" minValue="34" maxValue="1000"/>
    </cacheField>
    <cacheField name="Comments" numFmtId="0">
      <sharedItems containsSemiMixedTypes="0" containsString="0" containsNumber="1" containsInteger="1" minValue="0" maxValue="495"/>
    </cacheField>
    <cacheField name="Shares" numFmtId="0">
      <sharedItems containsSemiMixedTypes="0" containsString="0" containsNumber="1" containsInteger="1" minValue="0" maxValue="200"/>
    </cacheField>
    <cacheField name="Impressions" numFmtId="0">
      <sharedItems containsSemiMixedTypes="0" containsString="0" containsNumber="1" containsInteger="1" minValue="1591" maxValue="4982"/>
    </cacheField>
    <cacheField name="Reach" numFmtId="0">
      <sharedItems containsSemiMixedTypes="0" containsString="0" containsNumber="1" containsInteger="1" minValue="1010" maxValue="4832"/>
    </cacheField>
    <cacheField name="Engagement Rate" numFmtId="167">
      <sharedItems containsSemiMixedTypes="0" containsString="0" containsNumber="1" minValue="7.8389830508474576" maxValue="124.79338842975207" count="99">
        <n v="91.414554374488972"/>
        <n v="45.815295815295812"/>
        <n v="22.813990461049286"/>
        <n v="70.951343500363109"/>
        <n v="40.225756798358134"/>
        <n v="26.270885175968715"/>
        <n v="42.479435957696829"/>
        <n v="59.900990099009896"/>
        <n v="25.23020257826888"/>
        <n v="64.902506963788298"/>
        <n v="48.205854579792259"/>
        <n v="25.08320726172466"/>
        <n v="39.800995024875625"/>
        <n v="30.627615062761503"/>
        <n v="75.952045133991547"/>
        <n v="59.784946236559144"/>
        <n v="37.75048480930834"/>
        <n v="26.007326007326011"/>
        <n v="7.8389830508474576"/>
        <n v="20.867579908675797"/>
        <n v="68.439468159552135"/>
        <n v="31.659574468085104"/>
        <n v="76.231884057971016"/>
        <n v="114.71442400774443"/>
        <n v="88.029589778076669"/>
        <n v="64.540495174150223"/>
        <n v="87.564766839378237"/>
        <n v="68.639455782312936"/>
        <n v="18.737864077669901"/>
        <n v="78.324468085106375"/>
        <n v="30.951647674776716"/>
        <n v="20.647149460708782"/>
        <n v="26.423841059602648"/>
        <n v="20.394289598912305"/>
        <n v="62.54807692307692"/>
        <n v="16.728232189973617"/>
        <n v="47.705314009661834"/>
        <n v="29.627570872707061"/>
        <n v="43.503039513677813"/>
        <n v="34.768533505988991"/>
        <n v="51.780049347902711"/>
        <n v="66.042510121457482"/>
        <n v="15.780035863717872"/>
        <n v="32.589182968929805"/>
        <n v="56.678383128295252"/>
        <n v="31.652068861371184"/>
        <n v="80.155979202772969"/>
        <n v="13.550444090184468"/>
        <n v="63.380890618244699"/>
        <n v="50.204708290685772"/>
        <n v="24.657052409426662"/>
        <n v="16.380449141347427"/>
        <n v="24.59605026929982"/>
        <n v="33.763996554694231"/>
        <n v="40.65894279507603"/>
        <n v="57.2841726618705"/>
        <n v="53.573054164770141"/>
        <n v="34.95145631067961"/>
        <n v="41.172240201366414"/>
        <n v="18.707360861759426"/>
        <n v="35.933806146572103"/>
        <n v="36.685047032111576"/>
        <n v="26.089159067882473"/>
        <n v="106.22119815668202"/>
        <n v="23.414401525989508"/>
        <n v="51.332288401253919"/>
        <n v="34.410548086866598"/>
        <n v="52.207428170988088"/>
        <n v="8.2168809390721069"/>
        <n v="22.544247787610619"/>
        <n v="62.557710064635273"/>
        <n v="41.422594142259413"/>
        <n v="32.800608828006091"/>
        <n v="29.272840273461775"/>
        <n v="23.491155046826222"/>
        <n v="56.754264638082063"/>
        <n v="19.975932611311674"/>
        <n v="64.68899521531101"/>
        <n v="28.541542139868497"/>
        <n v="24.344238137341588"/>
        <n v="27.39606126914661"/>
        <n v="32.940066068900428"/>
        <n v="24.172185430463578"/>
        <n v="46.169154228855717"/>
        <n v="54.81064483111566"/>
        <n v="10.909090909090908"/>
        <n v="30.919117647058826"/>
        <n v="124.79338842975207"/>
        <n v="81.707988980716252"/>
        <n v="18.44855305466238"/>
        <n v="73.034997131382667"/>
        <n v="73.62880886426592"/>
        <n v="116.78885630498534"/>
        <n v="34.782608695652172"/>
        <n v="43.051771117166211"/>
        <n v="20.425747592498734"/>
        <n v="57.295173961840632"/>
        <n v="23.474025974025974"/>
        <n v="37.477887288349763"/>
      </sharedItems>
    </cacheField>
    <cacheField name="Audience Age" numFmtId="0">
      <sharedItems containsSemiMixedTypes="0" containsString="0" containsNumber="1" containsInteger="1" minValue="18" maxValue="65" count="38">
        <n v="48"/>
        <n v="33"/>
        <n v="23"/>
        <n v="40"/>
        <n v="34"/>
        <n v="18"/>
        <n v="47"/>
        <n v="44"/>
        <n v="31"/>
        <n v="30"/>
        <n v="42"/>
        <n v="19"/>
        <n v="26"/>
        <n v="39"/>
        <n v="50"/>
        <n v="51"/>
        <n v="65"/>
        <n v="35"/>
        <n v="60"/>
        <n v="41"/>
        <n v="36"/>
        <n v="46"/>
        <n v="49"/>
        <n v="21"/>
        <n v="29"/>
        <n v="61"/>
        <n v="64"/>
        <n v="25"/>
        <n v="45"/>
        <n v="43"/>
        <n v="62"/>
        <n v="52"/>
        <n v="32"/>
        <n v="56"/>
        <n v="53"/>
        <n v="38"/>
        <n v="37"/>
        <n v="54"/>
      </sharedItems>
    </cacheField>
    <cacheField name="Age Group" numFmtId="0">
      <sharedItems count="3">
        <s v="Senior Adults"/>
        <s v="Mature Adults"/>
        <s v="Adolescent Adults"/>
      </sharedItems>
    </cacheField>
    <cacheField name="Audience Gender" numFmtId="0">
      <sharedItems count="3">
        <s v="Male"/>
        <s v="Female"/>
        <s v="Other"/>
      </sharedItems>
    </cacheField>
    <cacheField name="Audience Location" numFmtId="0">
      <sharedItems count="82">
        <s v="Greece"/>
        <s v="Lao People's Democratic Republic"/>
        <s v="Jordan"/>
        <s v="Sudan"/>
        <s v="Gabon"/>
        <s v="Afghanistan"/>
        <s v="Moldova"/>
        <s v="Hong Kong"/>
        <s v="Rwanda"/>
        <s v="United States Virgin Islands"/>
        <s v="Norfolk Island"/>
        <s v="Korea"/>
        <s v="Kazakhstan"/>
        <s v="Mali"/>
        <s v="Jersey"/>
        <s v="French Southern Territories"/>
        <s v="Ukraine"/>
        <s v="Denmark"/>
        <s v="Bolivia"/>
        <s v="Cameroon"/>
        <s v="Reunion"/>
        <s v="Botswana"/>
        <s v="Micronesia"/>
        <s v="Andorra"/>
        <s v="Ecuador"/>
        <s v="Christmas Island"/>
        <s v="Russian Federation"/>
        <s v="Cuba"/>
        <s v="Libyan Arab Jamahiriya"/>
        <s v="Anguilla"/>
        <s v="Greenland"/>
        <s v="Brunei Darussalam"/>
        <s v="Bhutan"/>
        <s v="Uruguay"/>
        <s v="Maldives"/>
        <s v="Cape Verde"/>
        <s v="Liechtenstein"/>
        <s v="Vietnam"/>
        <s v="Netherlands"/>
        <s v="Georgia"/>
        <s v="Sri Lanka"/>
        <s v="Kenya"/>
        <s v="Macao"/>
        <s v="Mayotte"/>
        <s v="Grenada"/>
        <s v="Malaysia"/>
        <s v="Jamaica"/>
        <s v="United Arab Emirates"/>
        <s v="Martinique"/>
        <s v="Tonga"/>
        <s v="Uganda"/>
        <s v="Belgium"/>
        <s v="Indonesia"/>
        <s v="Trinidad and Tobago"/>
        <s v="Saint Martin"/>
        <s v="Western Sahara"/>
        <s v="Sweden"/>
        <s v="Norway"/>
        <s v="Slovenia"/>
        <s v="Falkland Islands (Malvinas)"/>
        <s v="Palau"/>
        <s v="Venezuela"/>
        <s v="Hungary"/>
        <s v="Croatia"/>
        <s v="Tokelau"/>
        <s v="Sao Tome and Principe"/>
        <s v="Peru"/>
        <s v="Kiribati"/>
        <s v="Suriname"/>
        <s v="Nepal"/>
        <s v="Bosnia and Herzegovina"/>
        <s v="Malawi"/>
        <s v="Tajikistan"/>
        <s v="Timor-Leste"/>
        <s v="Cambodia"/>
        <s v="Aruba"/>
        <s v="Svalbard &amp; Jan Mayen Islands"/>
        <s v="Spain"/>
        <s v="South Africa"/>
        <s v="Algeria"/>
        <s v="Solomon Islands"/>
        <s v="Guinea"/>
      </sharedItems>
    </cacheField>
    <cacheField name="Audience Continent" numFmtId="49">
      <sharedItems count="6">
        <s v="Europe"/>
        <s v="Asia"/>
        <s v="Africa"/>
        <s v="NorthAmerica"/>
        <s v="Oceania"/>
        <s v="SouthAmerica"/>
      </sharedItems>
    </cacheField>
    <cacheField name="Audience Interests" numFmtId="0">
      <sharedItems/>
    </cacheField>
    <cacheField name="Sentiment" numFmtId="0">
      <sharedItems count="4">
        <s v="Neutral"/>
        <s v="Mixed"/>
        <s v="Positive"/>
        <s v="Negative"/>
      </sharedItems>
    </cacheField>
  </cacheFields>
  <extLst>
    <ext xmlns:x14="http://schemas.microsoft.com/office/spreadsheetml/2009/9/main" uri="{725AE2AE-9491-48be-B2B4-4EB974FC3084}">
      <x14:pivotCacheDefinition pivotCacheId="15303874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x v="0"/>
    <s v="Increase fast partner south."/>
    <d v="2023-07-30T06:40:06"/>
    <d v="2023-07-30T00:00:00"/>
    <x v="0"/>
    <d v="2023-07-30T06:40:06"/>
    <x v="0"/>
    <n v="908"/>
    <n v="125"/>
    <n v="85"/>
    <n v="3884"/>
    <n v="1223"/>
    <x v="0"/>
    <x v="0"/>
    <x v="0"/>
    <x v="0"/>
    <x v="0"/>
    <x v="0"/>
    <s v="population"/>
    <x v="0"/>
  </r>
  <r>
    <x v="1"/>
    <x v="1"/>
    <s v="Floor glass bring indicate seem detail."/>
    <d v="2022-06-19T14:16:00"/>
    <d v="2022-06-19T00:00:00"/>
    <x v="0"/>
    <d v="2022-06-19T14:16:00"/>
    <x v="1"/>
    <n v="604"/>
    <n v="29"/>
    <n v="2"/>
    <n v="1831"/>
    <n v="1386"/>
    <x v="1"/>
    <x v="1"/>
    <x v="1"/>
    <x v="1"/>
    <x v="1"/>
    <x v="1"/>
    <s v="attorney"/>
    <x v="1"/>
  </r>
  <r>
    <x v="2"/>
    <x v="2"/>
    <s v="Customer stop language everybody rest chance me."/>
    <d v="2022-06-04T06:19:50"/>
    <d v="2022-06-04T00:00:00"/>
    <x v="0"/>
    <d v="2022-06-04T06:19:50"/>
    <x v="0"/>
    <n v="288"/>
    <n v="230"/>
    <n v="56"/>
    <n v="3927"/>
    <n v="2516"/>
    <x v="2"/>
    <x v="2"/>
    <x v="2"/>
    <x v="2"/>
    <x v="2"/>
    <x v="1"/>
    <s v="affect"/>
    <x v="2"/>
  </r>
  <r>
    <x v="0"/>
    <x v="2"/>
    <s v="Town find identify game your."/>
    <d v="2022-05-12T15:41:22"/>
    <d v="2022-05-12T00:00:00"/>
    <x v="1"/>
    <d v="2022-05-12T15:41:22"/>
    <x v="1"/>
    <n v="870"/>
    <n v="92"/>
    <n v="15"/>
    <n v="4829"/>
    <n v="1377"/>
    <x v="3"/>
    <x v="0"/>
    <x v="0"/>
    <x v="0"/>
    <x v="3"/>
    <x v="2"/>
    <s v="money"/>
    <x v="2"/>
  </r>
  <r>
    <x v="3"/>
    <x v="1"/>
    <s v="Seem strategy you cup."/>
    <d v="2023-10-26T20:53:33"/>
    <d v="2023-10-26T00:00:00"/>
    <x v="1"/>
    <d v="2023-10-26T20:53:33"/>
    <x v="2"/>
    <n v="573"/>
    <n v="192"/>
    <n v="19"/>
    <n v="2797"/>
    <n v="1949"/>
    <x v="4"/>
    <x v="3"/>
    <x v="1"/>
    <x v="0"/>
    <x v="4"/>
    <x v="2"/>
    <s v="part"/>
    <x v="3"/>
  </r>
  <r>
    <x v="2"/>
    <x v="1"/>
    <s v="Inside name charge management adult."/>
    <d v="2024-01-17T15:38:39"/>
    <d v="2024-01-17T00:00:00"/>
    <x v="1"/>
    <d v="2024-01-17T15:38:39"/>
    <x v="1"/>
    <n v="430"/>
    <n v="223"/>
    <n v="86"/>
    <n v="3265"/>
    <n v="2813"/>
    <x v="5"/>
    <x v="1"/>
    <x v="1"/>
    <x v="2"/>
    <x v="5"/>
    <x v="1"/>
    <s v="several"/>
    <x v="0"/>
  </r>
  <r>
    <x v="2"/>
    <x v="2"/>
    <s v="Late event guess price."/>
    <d v="2022-07-12T08:53:49"/>
    <d v="2022-07-12T00:00:00"/>
    <x v="1"/>
    <d v="2022-07-12T08:53:49"/>
    <x v="0"/>
    <n v="973"/>
    <n v="309"/>
    <n v="164"/>
    <n v="3917"/>
    <n v="3404"/>
    <x v="6"/>
    <x v="4"/>
    <x v="1"/>
    <x v="1"/>
    <x v="6"/>
    <x v="0"/>
    <s v="husband"/>
    <x v="0"/>
  </r>
  <r>
    <x v="1"/>
    <x v="2"/>
    <s v="Attack agency benefit good."/>
    <d v="2021-08-21T05:48:54"/>
    <d v="2021-08-21T00:00:00"/>
    <x v="0"/>
    <d v="2021-08-21T05:48:54"/>
    <x v="3"/>
    <n v="137"/>
    <n v="327"/>
    <n v="141"/>
    <n v="4631"/>
    <n v="1010"/>
    <x v="7"/>
    <x v="5"/>
    <x v="2"/>
    <x v="0"/>
    <x v="7"/>
    <x v="1"/>
    <s v="coach"/>
    <x v="1"/>
  </r>
  <r>
    <x v="1"/>
    <x v="2"/>
    <s v="Company street those return."/>
    <d v="2022-04-12T16:30:04"/>
    <d v="2022-04-12T00:00:00"/>
    <x v="1"/>
    <d v="2022-04-12T16:30:04"/>
    <x v="1"/>
    <n v="658"/>
    <n v="36"/>
    <n v="128"/>
    <n v="3626"/>
    <n v="3258"/>
    <x v="8"/>
    <x v="6"/>
    <x v="0"/>
    <x v="2"/>
    <x v="8"/>
    <x v="2"/>
    <s v="standard"/>
    <x v="3"/>
  </r>
  <r>
    <x v="1"/>
    <x v="1"/>
    <s v="Mind still page food memory."/>
    <d v="2023-07-02T10:57:11"/>
    <d v="2023-07-02T00:00:00"/>
    <x v="0"/>
    <d v="2023-07-02T10:57:11"/>
    <x v="0"/>
    <n v="352"/>
    <n v="476"/>
    <n v="104"/>
    <n v="4242"/>
    <n v="1436"/>
    <x v="9"/>
    <x v="6"/>
    <x v="0"/>
    <x v="0"/>
    <x v="9"/>
    <x v="3"/>
    <s v="born"/>
    <x v="1"/>
  </r>
  <r>
    <x v="1"/>
    <x v="1"/>
    <s v="Question learn run nearly believe political series."/>
    <d v="2021-04-28T10:01:03"/>
    <d v="2021-04-28T00:00:00"/>
    <x v="1"/>
    <d v="2021-04-28T10:01:03"/>
    <x v="0"/>
    <n v="549"/>
    <n v="374"/>
    <n v="98"/>
    <n v="2409"/>
    <n v="2118"/>
    <x v="10"/>
    <x v="7"/>
    <x v="1"/>
    <x v="0"/>
    <x v="10"/>
    <x v="4"/>
    <s v="chair"/>
    <x v="1"/>
  </r>
  <r>
    <x v="1"/>
    <x v="0"/>
    <s v="Conference put put service."/>
    <d v="2022-07-11T13:56:43"/>
    <d v="2022-07-11T00:00:00"/>
    <x v="1"/>
    <d v="2022-07-11T13:56:43"/>
    <x v="1"/>
    <n v="206"/>
    <n v="442"/>
    <n v="181"/>
    <n v="4835"/>
    <n v="3305"/>
    <x v="11"/>
    <x v="8"/>
    <x v="1"/>
    <x v="1"/>
    <x v="11"/>
    <x v="1"/>
    <s v="citizen"/>
    <x v="1"/>
  </r>
  <r>
    <x v="3"/>
    <x v="1"/>
    <s v="Take cell cell certain decision."/>
    <d v="2021-11-28T01:54:40"/>
    <d v="2021-11-28T00:00:00"/>
    <x v="0"/>
    <d v="2021-11-28T01:54:40"/>
    <x v="3"/>
    <n v="742"/>
    <n v="198"/>
    <n v="20"/>
    <n v="2517"/>
    <n v="2412"/>
    <x v="12"/>
    <x v="9"/>
    <x v="2"/>
    <x v="0"/>
    <x v="12"/>
    <x v="1"/>
    <s v="actually"/>
    <x v="1"/>
  </r>
  <r>
    <x v="2"/>
    <x v="0"/>
    <s v="Experience direction production later attorney."/>
    <d v="2021-12-05T00:54:58"/>
    <d v="2021-12-05T00:00:00"/>
    <x v="0"/>
    <d v="2021-12-05T00:54:58"/>
    <x v="3"/>
    <n v="585"/>
    <n v="459"/>
    <n v="54"/>
    <n v="4951"/>
    <n v="3585"/>
    <x v="13"/>
    <x v="10"/>
    <x v="1"/>
    <x v="2"/>
    <x v="13"/>
    <x v="2"/>
    <s v="far"/>
    <x v="1"/>
  </r>
  <r>
    <x v="1"/>
    <x v="1"/>
    <s v="Ability trial impact young technology."/>
    <d v="2023-02-08T20:52:13"/>
    <d v="2023-02-08T00:00:00"/>
    <x v="1"/>
    <d v="2023-02-08T20:52:13"/>
    <x v="2"/>
    <n v="528"/>
    <n v="463"/>
    <n v="86"/>
    <n v="1828"/>
    <n v="1418"/>
    <x v="14"/>
    <x v="11"/>
    <x v="2"/>
    <x v="2"/>
    <x v="14"/>
    <x v="0"/>
    <s v="hotel"/>
    <x v="2"/>
  </r>
  <r>
    <x v="3"/>
    <x v="1"/>
    <s v="Buy prove some."/>
    <d v="2024-01-19T03:42:41"/>
    <d v="2024-01-19T00:00:00"/>
    <x v="1"/>
    <d v="2024-01-19T03:42:41"/>
    <x v="3"/>
    <n v="440"/>
    <n v="255"/>
    <n v="139"/>
    <n v="3722"/>
    <n v="1395"/>
    <x v="15"/>
    <x v="10"/>
    <x v="1"/>
    <x v="2"/>
    <x v="15"/>
    <x v="2"/>
    <s v="home"/>
    <x v="0"/>
  </r>
  <r>
    <x v="0"/>
    <x v="1"/>
    <s v="Trip star keep purpose a social."/>
    <d v="2023-11-28T08:11:32"/>
    <d v="2023-11-28T00:00:00"/>
    <x v="1"/>
    <d v="2023-11-28T08:11:32"/>
    <x v="0"/>
    <n v="281"/>
    <n v="199"/>
    <n v="104"/>
    <n v="4528"/>
    <n v="1547"/>
    <x v="16"/>
    <x v="12"/>
    <x v="2"/>
    <x v="0"/>
    <x v="16"/>
    <x v="0"/>
    <s v="son"/>
    <x v="1"/>
  </r>
  <r>
    <x v="0"/>
    <x v="2"/>
    <s v="Win offer physical shake one everything campaign."/>
    <d v="2022-11-03T22:45:48"/>
    <d v="2022-11-03T00:00:00"/>
    <x v="1"/>
    <d v="2022-11-03T22:45:48"/>
    <x v="3"/>
    <n v="34"/>
    <n v="458"/>
    <n v="5"/>
    <n v="2047"/>
    <n v="1911"/>
    <x v="17"/>
    <x v="2"/>
    <x v="2"/>
    <x v="2"/>
    <x v="17"/>
    <x v="0"/>
    <s v="cultural"/>
    <x v="0"/>
  </r>
  <r>
    <x v="1"/>
    <x v="0"/>
    <s v="Stop tree cell camera mouth what."/>
    <d v="2022-09-10T04:47:42"/>
    <d v="2022-09-10T00:00:00"/>
    <x v="0"/>
    <d v="2022-09-10T04:47:42"/>
    <x v="3"/>
    <n v="143"/>
    <n v="8"/>
    <n v="34"/>
    <n v="3433"/>
    <n v="2360"/>
    <x v="18"/>
    <x v="13"/>
    <x v="1"/>
    <x v="0"/>
    <x v="18"/>
    <x v="5"/>
    <s v="major"/>
    <x v="1"/>
  </r>
  <r>
    <x v="1"/>
    <x v="0"/>
    <s v="Billion plant student station."/>
    <d v="2021-08-30T08:41:25"/>
    <d v="2021-08-30T00:00:00"/>
    <x v="1"/>
    <d v="2021-08-30T08:41:25"/>
    <x v="0"/>
    <n v="230"/>
    <n v="194"/>
    <n v="33"/>
    <n v="2516"/>
    <n v="2190"/>
    <x v="19"/>
    <x v="14"/>
    <x v="0"/>
    <x v="2"/>
    <x v="19"/>
    <x v="2"/>
    <s v="my"/>
    <x v="0"/>
  </r>
  <r>
    <x v="1"/>
    <x v="1"/>
    <s v="Nothing later draw some some that."/>
    <d v="2023-07-07T05:15:02"/>
    <d v="2023-07-07T00:00:00"/>
    <x v="1"/>
    <d v="2023-07-07T05:15:02"/>
    <x v="3"/>
    <n v="574"/>
    <n v="218"/>
    <n v="186"/>
    <n v="2551"/>
    <n v="1429"/>
    <x v="20"/>
    <x v="15"/>
    <x v="0"/>
    <x v="0"/>
    <x v="16"/>
    <x v="0"/>
    <s v="or"/>
    <x v="0"/>
  </r>
  <r>
    <x v="0"/>
    <x v="2"/>
    <s v="Establish both least total."/>
    <d v="2023-08-14T22:53:20"/>
    <d v="2023-08-14T00:00:00"/>
    <x v="1"/>
    <d v="2023-08-14T22:53:20"/>
    <x v="3"/>
    <n v="737"/>
    <n v="4"/>
    <n v="3"/>
    <n v="3137"/>
    <n v="2350"/>
    <x v="21"/>
    <x v="16"/>
    <x v="0"/>
    <x v="1"/>
    <x v="20"/>
    <x v="2"/>
    <s v="perhaps"/>
    <x v="0"/>
  </r>
  <r>
    <x v="2"/>
    <x v="1"/>
    <s v="Garden debate interesting pick improve as rock."/>
    <d v="2022-05-12T19:41:03"/>
    <d v="2022-05-12T00:00:00"/>
    <x v="1"/>
    <d v="2022-05-12T19:41:03"/>
    <x v="2"/>
    <n v="355"/>
    <n v="320"/>
    <n v="114"/>
    <n v="3421"/>
    <n v="1035"/>
    <x v="22"/>
    <x v="17"/>
    <x v="1"/>
    <x v="0"/>
    <x v="21"/>
    <x v="2"/>
    <s v="nature"/>
    <x v="1"/>
  </r>
  <r>
    <x v="0"/>
    <x v="0"/>
    <s v="Cause clearly school require that talk certainly."/>
    <d v="2023-11-13T01:16:22"/>
    <d v="2023-11-13T00:00:00"/>
    <x v="1"/>
    <d v="2023-11-13T01:16:22"/>
    <x v="3"/>
    <n v="882"/>
    <n v="182"/>
    <n v="121"/>
    <n v="2594"/>
    <n v="1033"/>
    <x v="23"/>
    <x v="18"/>
    <x v="0"/>
    <x v="1"/>
    <x v="22"/>
    <x v="4"/>
    <s v="treat"/>
    <x v="2"/>
  </r>
  <r>
    <x v="1"/>
    <x v="0"/>
    <s v="Miss wall whose serious natural."/>
    <d v="2021-12-08T14:40:01"/>
    <d v="2021-12-08T00:00:00"/>
    <x v="1"/>
    <d v="2021-12-08T14:40:01"/>
    <x v="1"/>
    <n v="838"/>
    <n v="336"/>
    <n v="135"/>
    <n v="1591"/>
    <n v="1487"/>
    <x v="24"/>
    <x v="9"/>
    <x v="2"/>
    <x v="2"/>
    <x v="23"/>
    <x v="0"/>
    <s v="event"/>
    <x v="1"/>
  </r>
  <r>
    <x v="2"/>
    <x v="0"/>
    <s v="Light accept decision grow air."/>
    <d v="2024-03-06T15:51:17"/>
    <d v="2024-03-06T00:00:00"/>
    <x v="1"/>
    <d v="2024-03-06T15:51:17"/>
    <x v="1"/>
    <n v="905"/>
    <n v="442"/>
    <n v="191"/>
    <n v="4279"/>
    <n v="2383"/>
    <x v="25"/>
    <x v="16"/>
    <x v="0"/>
    <x v="1"/>
    <x v="24"/>
    <x v="5"/>
    <s v="positive"/>
    <x v="2"/>
  </r>
  <r>
    <x v="2"/>
    <x v="2"/>
    <s v="Speech player daughter design."/>
    <d v="2023-12-08T12:43:15"/>
    <d v="2023-12-08T00:00:00"/>
    <x v="1"/>
    <d v="2023-12-08T12:43:15"/>
    <x v="1"/>
    <n v="810"/>
    <n v="473"/>
    <n v="69"/>
    <n v="3738"/>
    <n v="1544"/>
    <x v="26"/>
    <x v="19"/>
    <x v="1"/>
    <x v="0"/>
    <x v="25"/>
    <x v="4"/>
    <s v="light"/>
    <x v="0"/>
  </r>
  <r>
    <x v="2"/>
    <x v="1"/>
    <s v="Age exactly economy dream rate amount thank conference."/>
    <d v="2022-12-22T16:22:50"/>
    <d v="2022-12-22T00:00:00"/>
    <x v="1"/>
    <d v="2022-12-22T16:22:50"/>
    <x v="1"/>
    <n v="750"/>
    <n v="159"/>
    <n v="100"/>
    <n v="3134"/>
    <n v="1470"/>
    <x v="27"/>
    <x v="8"/>
    <x v="1"/>
    <x v="0"/>
    <x v="26"/>
    <x v="0"/>
    <s v="name"/>
    <x v="1"/>
  </r>
  <r>
    <x v="0"/>
    <x v="0"/>
    <s v="Modern yet arm man third."/>
    <d v="2023-07-14T12:13:57"/>
    <d v="2023-07-14T00:00:00"/>
    <x v="1"/>
    <d v="2023-07-14T12:13:57"/>
    <x v="1"/>
    <n v="365"/>
    <n v="10"/>
    <n v="11"/>
    <n v="4828"/>
    <n v="2060"/>
    <x v="28"/>
    <x v="6"/>
    <x v="0"/>
    <x v="0"/>
    <x v="27"/>
    <x v="3"/>
    <s v="training"/>
    <x v="1"/>
  </r>
  <r>
    <x v="1"/>
    <x v="0"/>
    <s v="Hope war book religious training hot."/>
    <d v="2023-02-18T23:59:43"/>
    <d v="2023-02-18T00:00:00"/>
    <x v="0"/>
    <d v="2023-02-18T23:59:43"/>
    <x v="3"/>
    <n v="915"/>
    <n v="255"/>
    <n v="8"/>
    <n v="1837"/>
    <n v="1504"/>
    <x v="29"/>
    <x v="20"/>
    <x v="1"/>
    <x v="1"/>
    <x v="28"/>
    <x v="2"/>
    <s v="husband"/>
    <x v="1"/>
  </r>
  <r>
    <x v="3"/>
    <x v="2"/>
    <s v="Fight deal share mind leave another."/>
    <d v="2022-12-23T15:43:08"/>
    <d v="2022-12-23T00:00:00"/>
    <x v="1"/>
    <d v="2022-12-23T15:43:08"/>
    <x v="1"/>
    <n v="576"/>
    <n v="232"/>
    <n v="197"/>
    <n v="3742"/>
    <n v="3247"/>
    <x v="30"/>
    <x v="21"/>
    <x v="0"/>
    <x v="0"/>
    <x v="29"/>
    <x v="3"/>
    <s v="in"/>
    <x v="0"/>
  </r>
  <r>
    <x v="0"/>
    <x v="1"/>
    <s v="Act choice series main none us consider."/>
    <d v="2021-05-12T10:35:52"/>
    <d v="2021-05-12T00:00:00"/>
    <x v="1"/>
    <d v="2021-05-12T10:35:52"/>
    <x v="0"/>
    <n v="93"/>
    <n v="89"/>
    <n v="86"/>
    <n v="1758"/>
    <n v="1298"/>
    <x v="31"/>
    <x v="5"/>
    <x v="2"/>
    <x v="2"/>
    <x v="30"/>
    <x v="3"/>
    <s v="mother"/>
    <x v="1"/>
  </r>
  <r>
    <x v="2"/>
    <x v="2"/>
    <s v="Such pay everyone financial."/>
    <d v="2023-05-26T08:10:25"/>
    <d v="2023-05-26T00:00:00"/>
    <x v="1"/>
    <d v="2023-05-26T08:10:25"/>
    <x v="0"/>
    <n v="856"/>
    <n v="243"/>
    <n v="98"/>
    <n v="4692"/>
    <n v="4530"/>
    <x v="32"/>
    <x v="3"/>
    <x v="1"/>
    <x v="2"/>
    <x v="31"/>
    <x v="1"/>
    <s v="far"/>
    <x v="1"/>
  </r>
  <r>
    <x v="2"/>
    <x v="2"/>
    <s v="Dinner health stuff position notice."/>
    <d v="2021-12-14T09:22:31"/>
    <d v="2021-12-14T00:00:00"/>
    <x v="1"/>
    <d v="2021-12-14T09:22:31"/>
    <x v="0"/>
    <n v="108"/>
    <n v="133"/>
    <n v="59"/>
    <n v="4358"/>
    <n v="1471"/>
    <x v="33"/>
    <x v="19"/>
    <x v="1"/>
    <x v="1"/>
    <x v="32"/>
    <x v="1"/>
    <s v="American"/>
    <x v="1"/>
  </r>
  <r>
    <x v="2"/>
    <x v="1"/>
    <s v="Than course here hope trouble magazine."/>
    <d v="2022-10-08T00:45:11"/>
    <d v="2022-10-08T00:00:00"/>
    <x v="0"/>
    <d v="2022-10-08T00:45:11"/>
    <x v="3"/>
    <n v="830"/>
    <n v="393"/>
    <n v="78"/>
    <n v="4982"/>
    <n v="2080"/>
    <x v="34"/>
    <x v="17"/>
    <x v="1"/>
    <x v="2"/>
    <x v="33"/>
    <x v="5"/>
    <s v="operation"/>
    <x v="3"/>
  </r>
  <r>
    <x v="3"/>
    <x v="2"/>
    <s v="Out wide both billion ahead each."/>
    <d v="2023-09-16T07:19:33"/>
    <d v="2023-09-16T00:00:00"/>
    <x v="0"/>
    <d v="2023-09-16T07:19:33"/>
    <x v="0"/>
    <n v="495"/>
    <n v="56"/>
    <n v="83"/>
    <n v="4104"/>
    <n v="3790"/>
    <x v="35"/>
    <x v="22"/>
    <x v="0"/>
    <x v="1"/>
    <x v="34"/>
    <x v="1"/>
    <s v="enjoy"/>
    <x v="1"/>
  </r>
  <r>
    <x v="0"/>
    <x v="2"/>
    <s v="Stand high describe."/>
    <d v="2024-01-07T11:26:34"/>
    <d v="2024-01-07T00:00:00"/>
    <x v="0"/>
    <d v="2024-01-07T11:26:34"/>
    <x v="0"/>
    <n v="676"/>
    <n v="0"/>
    <n v="114"/>
    <n v="3576"/>
    <n v="1656"/>
    <x v="36"/>
    <x v="18"/>
    <x v="0"/>
    <x v="1"/>
    <x v="35"/>
    <x v="2"/>
    <s v="choose"/>
    <x v="1"/>
  </r>
  <r>
    <x v="2"/>
    <x v="2"/>
    <s v="Camera leader million ask anyone."/>
    <d v="2023-04-14T15:12:55"/>
    <d v="2023-04-14T00:00:00"/>
    <x v="1"/>
    <d v="2023-04-14T15:12:55"/>
    <x v="1"/>
    <n v="849"/>
    <n v="39"/>
    <n v="178"/>
    <n v="3633"/>
    <n v="3598"/>
    <x v="37"/>
    <x v="12"/>
    <x v="2"/>
    <x v="2"/>
    <x v="36"/>
    <x v="0"/>
    <s v="strong"/>
    <x v="1"/>
  </r>
  <r>
    <x v="2"/>
    <x v="0"/>
    <s v="Under again fight hand."/>
    <d v="2023-05-09T00:00:51"/>
    <d v="2023-05-09T00:00:00"/>
    <x v="1"/>
    <d v="2023-05-09T00:00:51"/>
    <x v="3"/>
    <n v="731"/>
    <n v="369"/>
    <n v="45"/>
    <n v="2698"/>
    <n v="2632"/>
    <x v="38"/>
    <x v="9"/>
    <x v="2"/>
    <x v="0"/>
    <x v="37"/>
    <x v="1"/>
    <s v="her"/>
    <x v="0"/>
  </r>
  <r>
    <x v="3"/>
    <x v="2"/>
    <s v="Child throughout senior available."/>
    <d v="2022-04-06T14:23:49"/>
    <d v="2022-04-06T00:00:00"/>
    <x v="1"/>
    <d v="2022-04-06T14:23:49"/>
    <x v="1"/>
    <n v="727"/>
    <n v="319"/>
    <n v="28"/>
    <n v="4117"/>
    <n v="3089"/>
    <x v="39"/>
    <x v="16"/>
    <x v="0"/>
    <x v="2"/>
    <x v="8"/>
    <x v="2"/>
    <s v="once"/>
    <x v="1"/>
  </r>
  <r>
    <x v="0"/>
    <x v="1"/>
    <s v="Leader key other mother long."/>
    <d v="2021-04-09T20:27:41"/>
    <d v="2021-04-09T00:00:00"/>
    <x v="1"/>
    <d v="2021-04-09T20:27:41"/>
    <x v="2"/>
    <n v="971"/>
    <n v="489"/>
    <n v="9"/>
    <n v="3862"/>
    <n v="2837"/>
    <x v="40"/>
    <x v="17"/>
    <x v="1"/>
    <x v="1"/>
    <x v="20"/>
    <x v="2"/>
    <s v="modern"/>
    <x v="1"/>
  </r>
  <r>
    <x v="0"/>
    <x v="2"/>
    <s v="Million despite military."/>
    <d v="2022-07-28T22:23:11"/>
    <d v="2022-07-28T00:00:00"/>
    <x v="1"/>
    <d v="2022-07-28T22:23:11"/>
    <x v="3"/>
    <n v="716"/>
    <n v="470"/>
    <n v="119"/>
    <n v="2889"/>
    <n v="1976"/>
    <x v="41"/>
    <x v="13"/>
    <x v="1"/>
    <x v="1"/>
    <x v="38"/>
    <x v="0"/>
    <s v="shoulder"/>
    <x v="1"/>
  </r>
  <r>
    <x v="2"/>
    <x v="1"/>
    <s v="Individual draw star blood Republican."/>
    <d v="2023-06-25T12:18:45"/>
    <d v="2023-06-25T00:00:00"/>
    <x v="0"/>
    <d v="2023-06-25T12:18:45"/>
    <x v="1"/>
    <n v="78"/>
    <n v="78"/>
    <n v="108"/>
    <n v="4815"/>
    <n v="1673"/>
    <x v="42"/>
    <x v="9"/>
    <x v="2"/>
    <x v="1"/>
    <x v="39"/>
    <x v="1"/>
    <s v="produce"/>
    <x v="0"/>
  </r>
  <r>
    <x v="3"/>
    <x v="0"/>
    <s v="Enjoy structure ahead manager three majority."/>
    <d v="2023-09-12T01:23:07"/>
    <d v="2023-09-12T00:00:00"/>
    <x v="1"/>
    <d v="2023-09-12T01:23:07"/>
    <x v="3"/>
    <n v="928"/>
    <n v="409"/>
    <n v="79"/>
    <n v="4767"/>
    <n v="4345"/>
    <x v="43"/>
    <x v="19"/>
    <x v="1"/>
    <x v="0"/>
    <x v="34"/>
    <x v="1"/>
    <s v="their"/>
    <x v="0"/>
  </r>
  <r>
    <x v="1"/>
    <x v="0"/>
    <s v="Center article improve kid all though trial."/>
    <d v="2021-08-21T22:18:38"/>
    <d v="2021-08-21T00:00:00"/>
    <x v="0"/>
    <d v="2021-08-21T22:18:38"/>
    <x v="3"/>
    <n v="227"/>
    <n v="244"/>
    <n v="174"/>
    <n v="3482"/>
    <n v="1138"/>
    <x v="44"/>
    <x v="23"/>
    <x v="2"/>
    <x v="2"/>
    <x v="40"/>
    <x v="1"/>
    <s v="adult"/>
    <x v="3"/>
  </r>
  <r>
    <x v="1"/>
    <x v="2"/>
    <s v="Direction enjoy shake director factor."/>
    <d v="2023-06-14T16:39:45"/>
    <d v="2023-06-14T00:00:00"/>
    <x v="1"/>
    <d v="2023-06-14T16:39:45"/>
    <x v="1"/>
    <n v="660"/>
    <n v="212"/>
    <n v="176"/>
    <n v="4978"/>
    <n v="3311"/>
    <x v="45"/>
    <x v="9"/>
    <x v="2"/>
    <x v="2"/>
    <x v="41"/>
    <x v="2"/>
    <s v="turn"/>
    <x v="1"/>
  </r>
  <r>
    <x v="0"/>
    <x v="1"/>
    <s v="Product include police agency consumer hard."/>
    <d v="2024-01-04T09:26:32"/>
    <d v="2024-01-04T00:00:00"/>
    <x v="1"/>
    <d v="2024-01-04T09:26:32"/>
    <x v="0"/>
    <n v="631"/>
    <n v="152"/>
    <n v="142"/>
    <n v="2863"/>
    <n v="1154"/>
    <x v="46"/>
    <x v="24"/>
    <x v="2"/>
    <x v="0"/>
    <x v="5"/>
    <x v="1"/>
    <s v="enjoy"/>
    <x v="3"/>
  </r>
  <r>
    <x v="0"/>
    <x v="2"/>
    <s v="Hour appear recent majority word however father then."/>
    <d v="2021-11-08T22:08:31"/>
    <d v="2021-11-08T00:00:00"/>
    <x v="1"/>
    <d v="2021-11-08T22:08:31"/>
    <x v="3"/>
    <n v="44"/>
    <n v="426"/>
    <n v="125"/>
    <n v="4653"/>
    <n v="4391"/>
    <x v="47"/>
    <x v="12"/>
    <x v="2"/>
    <x v="2"/>
    <x v="42"/>
    <x v="1"/>
    <s v="American"/>
    <x v="1"/>
  </r>
  <r>
    <x v="3"/>
    <x v="2"/>
    <s v="Discuss just phone nice former since woman common."/>
    <d v="2023-04-13T03:03:32"/>
    <d v="2023-04-13T00:00:00"/>
    <x v="1"/>
    <d v="2023-04-13T03:03:32"/>
    <x v="3"/>
    <n v="1000"/>
    <n v="306"/>
    <n v="160"/>
    <n v="3682"/>
    <n v="2313"/>
    <x v="48"/>
    <x v="6"/>
    <x v="0"/>
    <x v="1"/>
    <x v="43"/>
    <x v="2"/>
    <s v="account"/>
    <x v="1"/>
  </r>
  <r>
    <x v="1"/>
    <x v="0"/>
    <s v="Bag body hour threat."/>
    <d v="2024-02-19T11:38:32"/>
    <d v="2024-02-19T00:00:00"/>
    <x v="1"/>
    <d v="2024-02-19T11:38:32"/>
    <x v="0"/>
    <n v="726"/>
    <n v="221"/>
    <n v="34"/>
    <n v="2360"/>
    <n v="1954"/>
    <x v="49"/>
    <x v="4"/>
    <x v="1"/>
    <x v="0"/>
    <x v="44"/>
    <x v="3"/>
    <s v="year"/>
    <x v="0"/>
  </r>
  <r>
    <x v="0"/>
    <x v="1"/>
    <s v="Individual management on can pick enough series."/>
    <d v="2023-10-04T20:55:12"/>
    <d v="2023-10-04T00:00:00"/>
    <x v="1"/>
    <d v="2023-10-04T20:55:12"/>
    <x v="2"/>
    <n v="610"/>
    <n v="33"/>
    <n v="58"/>
    <n v="2946"/>
    <n v="2843"/>
    <x v="50"/>
    <x v="5"/>
    <x v="2"/>
    <x v="0"/>
    <x v="27"/>
    <x v="3"/>
    <s v="usually"/>
    <x v="1"/>
  </r>
  <r>
    <x v="1"/>
    <x v="2"/>
    <s v="Trouble high image population discuss physical security."/>
    <d v="2021-12-30T21:58:18"/>
    <d v="2021-12-30T00:00:00"/>
    <x v="1"/>
    <d v="2021-12-30T21:58:18"/>
    <x v="2"/>
    <n v="341"/>
    <n v="302"/>
    <n v="101"/>
    <n v="4639"/>
    <n v="4542"/>
    <x v="51"/>
    <x v="9"/>
    <x v="2"/>
    <x v="1"/>
    <x v="45"/>
    <x v="1"/>
    <s v="almost"/>
    <x v="1"/>
  </r>
  <r>
    <x v="0"/>
    <x v="1"/>
    <s v="Against wind amount cell usually key plan."/>
    <d v="2022-02-14T22:12:13"/>
    <d v="2022-02-14T00:00:00"/>
    <x v="1"/>
    <d v="2022-02-14T22:12:13"/>
    <x v="3"/>
    <n v="105"/>
    <n v="35"/>
    <n v="134"/>
    <n v="2407"/>
    <n v="1114"/>
    <x v="52"/>
    <x v="3"/>
    <x v="1"/>
    <x v="2"/>
    <x v="46"/>
    <x v="3"/>
    <s v="recent"/>
    <x v="1"/>
  </r>
  <r>
    <x v="1"/>
    <x v="2"/>
    <s v="Matter group pressure large."/>
    <d v="2022-03-14T01:18:28"/>
    <d v="2022-03-14T00:00:00"/>
    <x v="1"/>
    <d v="2022-03-14T01:18:28"/>
    <x v="3"/>
    <n v="620"/>
    <n v="51"/>
    <n v="113"/>
    <n v="4890"/>
    <n v="2322"/>
    <x v="53"/>
    <x v="25"/>
    <x v="0"/>
    <x v="1"/>
    <x v="47"/>
    <x v="1"/>
    <s v="job"/>
    <x v="1"/>
  </r>
  <r>
    <x v="1"/>
    <x v="2"/>
    <s v="Democratic respond key record late institution."/>
    <d v="2024-01-27T20:44:23"/>
    <d v="2024-01-27T00:00:00"/>
    <x v="0"/>
    <d v="2024-01-27T20:44:23"/>
    <x v="2"/>
    <n v="469"/>
    <n v="491"/>
    <n v="163"/>
    <n v="4727"/>
    <n v="2762"/>
    <x v="54"/>
    <x v="21"/>
    <x v="0"/>
    <x v="2"/>
    <x v="48"/>
    <x v="3"/>
    <s v="whole"/>
    <x v="2"/>
  </r>
  <r>
    <x v="1"/>
    <x v="2"/>
    <s v="For born everyone bed."/>
    <d v="2022-01-28T08:52:44"/>
    <d v="2022-01-28T00:00:00"/>
    <x v="1"/>
    <d v="2022-01-28T08:52:44"/>
    <x v="0"/>
    <n v="166"/>
    <n v="368"/>
    <n v="103"/>
    <n v="4547"/>
    <n v="1112"/>
    <x v="55"/>
    <x v="4"/>
    <x v="1"/>
    <x v="1"/>
    <x v="49"/>
    <x v="4"/>
    <s v="rich"/>
    <x v="1"/>
  </r>
  <r>
    <x v="1"/>
    <x v="0"/>
    <s v="Buy state approach decide."/>
    <d v="2023-11-29T21:35:09"/>
    <d v="2023-11-29T00:00:00"/>
    <x v="1"/>
    <d v="2023-11-29T21:35:09"/>
    <x v="2"/>
    <n v="792"/>
    <n v="244"/>
    <n v="141"/>
    <n v="2560"/>
    <n v="2197"/>
    <x v="56"/>
    <x v="26"/>
    <x v="0"/>
    <x v="2"/>
    <x v="50"/>
    <x v="2"/>
    <s v="account"/>
    <x v="3"/>
  </r>
  <r>
    <x v="3"/>
    <x v="2"/>
    <s v="Work whole manage put."/>
    <d v="2024-02-23T16:41:38"/>
    <d v="2024-02-23T00:00:00"/>
    <x v="1"/>
    <d v="2024-02-23T16:41:38"/>
    <x v="1"/>
    <n v="178"/>
    <n v="188"/>
    <n v="138"/>
    <n v="2925"/>
    <n v="1442"/>
    <x v="57"/>
    <x v="5"/>
    <x v="2"/>
    <x v="2"/>
    <x v="32"/>
    <x v="1"/>
    <s v="piece"/>
    <x v="2"/>
  </r>
  <r>
    <x v="0"/>
    <x v="2"/>
    <s v="My collection foreign everybody staff spend."/>
    <d v="2023-07-08T20:59:03"/>
    <d v="2023-07-08T00:00:00"/>
    <x v="0"/>
    <d v="2023-07-08T20:59:03"/>
    <x v="2"/>
    <n v="543"/>
    <n v="473"/>
    <n v="129"/>
    <n v="4194"/>
    <n v="2781"/>
    <x v="58"/>
    <x v="27"/>
    <x v="2"/>
    <x v="1"/>
    <x v="51"/>
    <x v="0"/>
    <s v="your"/>
    <x v="2"/>
  </r>
  <r>
    <x v="1"/>
    <x v="0"/>
    <s v="Station most gas support."/>
    <d v="2021-03-27T21:52:25"/>
    <d v="2021-03-27T00:00:00"/>
    <x v="0"/>
    <d v="2021-03-27T21:52:25"/>
    <x v="2"/>
    <n v="188"/>
    <n v="325"/>
    <n v="8"/>
    <n v="4409"/>
    <n v="2785"/>
    <x v="59"/>
    <x v="3"/>
    <x v="1"/>
    <x v="2"/>
    <x v="52"/>
    <x v="1"/>
    <s v="leave"/>
    <x v="0"/>
  </r>
  <r>
    <x v="1"/>
    <x v="2"/>
    <s v="Together rate thing forward lawyer mother."/>
    <d v="2022-10-31T23:16:31"/>
    <d v="2022-10-31T00:00:00"/>
    <x v="1"/>
    <d v="2022-10-31T23:16:31"/>
    <x v="3"/>
    <n v="318"/>
    <n v="128"/>
    <n v="162"/>
    <n v="4003"/>
    <n v="1692"/>
    <x v="60"/>
    <x v="25"/>
    <x v="0"/>
    <x v="0"/>
    <x v="53"/>
    <x v="3"/>
    <s v="around"/>
    <x v="0"/>
  </r>
  <r>
    <x v="1"/>
    <x v="2"/>
    <s v="Show note necessary yes."/>
    <d v="2024-02-05T04:10:07"/>
    <d v="2024-02-05T00:00:00"/>
    <x v="1"/>
    <d v="2024-02-05T04:10:07"/>
    <x v="3"/>
    <n v="751"/>
    <n v="234"/>
    <n v="146"/>
    <n v="4232"/>
    <n v="3083"/>
    <x v="61"/>
    <x v="10"/>
    <x v="1"/>
    <x v="2"/>
    <x v="54"/>
    <x v="3"/>
    <s v="report"/>
    <x v="1"/>
  </r>
  <r>
    <x v="1"/>
    <x v="2"/>
    <s v="Full option car and."/>
    <d v="2021-06-30T06:02:14"/>
    <d v="2021-06-30T00:00:00"/>
    <x v="1"/>
    <d v="2021-06-30T06:02:14"/>
    <x v="0"/>
    <n v="73"/>
    <n v="435"/>
    <n v="7"/>
    <n v="3273"/>
    <n v="1974"/>
    <x v="62"/>
    <x v="28"/>
    <x v="1"/>
    <x v="2"/>
    <x v="55"/>
    <x v="2"/>
    <s v="study"/>
    <x v="3"/>
  </r>
  <r>
    <x v="1"/>
    <x v="1"/>
    <s v="Agree key live cost down step."/>
    <d v="2021-09-04T19:19:24"/>
    <d v="2021-09-04T00:00:00"/>
    <x v="0"/>
    <d v="2021-09-04T19:19:24"/>
    <x v="2"/>
    <n v="899"/>
    <n v="477"/>
    <n v="7"/>
    <n v="4669"/>
    <n v="1302"/>
    <x v="63"/>
    <x v="10"/>
    <x v="1"/>
    <x v="1"/>
    <x v="23"/>
    <x v="0"/>
    <s v="member"/>
    <x v="1"/>
  </r>
  <r>
    <x v="2"/>
    <x v="1"/>
    <s v="Relate rock talk hot board political believe inside."/>
    <d v="2023-01-20T16:21:33"/>
    <d v="2023-01-20T00:00:00"/>
    <x v="1"/>
    <d v="2023-01-20T16:21:33"/>
    <x v="1"/>
    <n v="398"/>
    <n v="495"/>
    <n v="89"/>
    <n v="4935"/>
    <n v="4194"/>
    <x v="64"/>
    <x v="7"/>
    <x v="1"/>
    <x v="2"/>
    <x v="41"/>
    <x v="2"/>
    <s v="personal"/>
    <x v="0"/>
  </r>
  <r>
    <x v="2"/>
    <x v="2"/>
    <s v="Their finally say adult."/>
    <d v="2021-08-03T18:44:07"/>
    <d v="2021-08-03T00:00:00"/>
    <x v="1"/>
    <d v="2021-08-03T18:44:07"/>
    <x v="2"/>
    <n v="800"/>
    <n v="355"/>
    <n v="155"/>
    <n v="3619"/>
    <n v="2552"/>
    <x v="65"/>
    <x v="12"/>
    <x v="2"/>
    <x v="2"/>
    <x v="56"/>
    <x v="0"/>
    <s v="old"/>
    <x v="1"/>
  </r>
  <r>
    <x v="2"/>
    <x v="1"/>
    <s v="Despite attorney technology late."/>
    <d v="2021-04-17T03:06:28"/>
    <d v="2021-04-17T00:00:00"/>
    <x v="0"/>
    <d v="2021-04-17T03:06:28"/>
    <x v="3"/>
    <n v="954"/>
    <n v="236"/>
    <n v="141"/>
    <n v="4759"/>
    <n v="3868"/>
    <x v="66"/>
    <x v="28"/>
    <x v="1"/>
    <x v="0"/>
    <x v="57"/>
    <x v="0"/>
    <s v="yes"/>
    <x v="3"/>
  </r>
  <r>
    <x v="1"/>
    <x v="0"/>
    <s v="Yes police hair can either service."/>
    <d v="2023-01-06T07:22:03"/>
    <d v="2023-01-06T00:00:00"/>
    <x v="1"/>
    <d v="2023-01-06T07:22:03"/>
    <x v="0"/>
    <n v="641"/>
    <n v="1"/>
    <n v="103"/>
    <n v="2708"/>
    <n v="1427"/>
    <x v="67"/>
    <x v="29"/>
    <x v="1"/>
    <x v="1"/>
    <x v="42"/>
    <x v="1"/>
    <s v="medical"/>
    <x v="1"/>
  </r>
  <r>
    <x v="2"/>
    <x v="1"/>
    <s v="Could skill debate interesting detail office able put."/>
    <d v="2022-06-12T19:34:48"/>
    <d v="2022-06-12T00:00:00"/>
    <x v="0"/>
    <d v="2022-06-12T19:34:48"/>
    <x v="2"/>
    <n v="158"/>
    <n v="38"/>
    <n v="98"/>
    <n v="4414"/>
    <n v="3578"/>
    <x v="68"/>
    <x v="28"/>
    <x v="1"/>
    <x v="1"/>
    <x v="10"/>
    <x v="4"/>
    <s v="rate"/>
    <x v="1"/>
  </r>
  <r>
    <x v="0"/>
    <x v="1"/>
    <s v="Cold yourself bit."/>
    <d v="2021-05-15T13:56:48"/>
    <d v="2021-05-15T00:00:00"/>
    <x v="0"/>
    <d v="2021-05-15T13:56:48"/>
    <x v="1"/>
    <n v="481"/>
    <n v="485"/>
    <n v="53"/>
    <n v="4588"/>
    <n v="4520"/>
    <x v="69"/>
    <x v="30"/>
    <x v="0"/>
    <x v="2"/>
    <x v="58"/>
    <x v="0"/>
    <s v="travel"/>
    <x v="1"/>
  </r>
  <r>
    <x v="0"/>
    <x v="2"/>
    <s v="Imagine suggest forget particular hope within both shoulder."/>
    <d v="2024-01-21T00:22:15"/>
    <d v="2024-01-21T00:00:00"/>
    <x v="0"/>
    <d v="2024-01-21T00:22:15"/>
    <x v="3"/>
    <n v="932"/>
    <n v="380"/>
    <n v="43"/>
    <n v="4588"/>
    <n v="2166"/>
    <x v="70"/>
    <x v="0"/>
    <x v="0"/>
    <x v="1"/>
    <x v="59"/>
    <x v="5"/>
    <s v="without"/>
    <x v="3"/>
  </r>
  <r>
    <x v="3"/>
    <x v="1"/>
    <s v="Positive ten one."/>
    <d v="2021-05-30T17:41:57"/>
    <d v="2021-05-30T00:00:00"/>
    <x v="0"/>
    <d v="2021-05-30T17:41:57"/>
    <x v="1"/>
    <n v="378"/>
    <n v="347"/>
    <n v="166"/>
    <n v="4486"/>
    <n v="2151"/>
    <x v="71"/>
    <x v="31"/>
    <x v="0"/>
    <x v="0"/>
    <x v="60"/>
    <x v="4"/>
    <s v="let"/>
    <x v="1"/>
  </r>
  <r>
    <x v="0"/>
    <x v="1"/>
    <s v="Foreign from grow tend hit million military."/>
    <d v="2021-11-13T05:13:44"/>
    <d v="2021-11-13T00:00:00"/>
    <x v="0"/>
    <d v="2021-11-13T05:13:44"/>
    <x v="3"/>
    <n v="412"/>
    <n v="9"/>
    <n v="10"/>
    <n v="2248"/>
    <n v="1314"/>
    <x v="72"/>
    <x v="32"/>
    <x v="1"/>
    <x v="1"/>
    <x v="61"/>
    <x v="5"/>
    <s v="write"/>
    <x v="1"/>
  </r>
  <r>
    <x v="2"/>
    <x v="1"/>
    <s v="Large authority history lot end seem agreement bed."/>
    <d v="2021-10-08T07:50:37"/>
    <d v="2021-10-08T00:00:00"/>
    <x v="1"/>
    <d v="2021-10-08T07:50:37"/>
    <x v="0"/>
    <n v="333"/>
    <n v="93"/>
    <n v="45"/>
    <n v="1836"/>
    <n v="1609"/>
    <x v="73"/>
    <x v="0"/>
    <x v="0"/>
    <x v="1"/>
    <x v="62"/>
    <x v="0"/>
    <s v="size"/>
    <x v="2"/>
  </r>
  <r>
    <x v="0"/>
    <x v="0"/>
    <s v="Color when fish last they into."/>
    <d v="2022-03-10T15:13:40"/>
    <d v="2022-03-10T00:00:00"/>
    <x v="1"/>
    <d v="2022-03-10T15:13:40"/>
    <x v="1"/>
    <n v="407"/>
    <n v="372"/>
    <n v="124"/>
    <n v="3924"/>
    <n v="3844"/>
    <x v="74"/>
    <x v="33"/>
    <x v="0"/>
    <x v="0"/>
    <x v="63"/>
    <x v="0"/>
    <s v="movie"/>
    <x v="0"/>
  </r>
  <r>
    <x v="2"/>
    <x v="0"/>
    <s v="Sister morning red maybe."/>
    <d v="2021-12-19T05:04:28"/>
    <d v="2021-12-19T00:00:00"/>
    <x v="0"/>
    <d v="2021-12-19T05:04:28"/>
    <x v="3"/>
    <n v="751"/>
    <n v="435"/>
    <n v="45"/>
    <n v="3612"/>
    <n v="2169"/>
    <x v="75"/>
    <x v="34"/>
    <x v="0"/>
    <x v="0"/>
    <x v="64"/>
    <x v="4"/>
    <s v="trial"/>
    <x v="0"/>
  </r>
  <r>
    <x v="0"/>
    <x v="0"/>
    <s v="Science half important model role."/>
    <d v="2023-08-07T19:46:12"/>
    <d v="2023-08-07T00:00:00"/>
    <x v="1"/>
    <d v="2023-08-07T19:46:12"/>
    <x v="2"/>
    <n v="263"/>
    <n v="190"/>
    <n v="45"/>
    <n v="4574"/>
    <n v="2493"/>
    <x v="76"/>
    <x v="23"/>
    <x v="2"/>
    <x v="2"/>
    <x v="65"/>
    <x v="2"/>
    <s v="trade"/>
    <x v="0"/>
  </r>
  <r>
    <x v="3"/>
    <x v="2"/>
    <s v="Article prepare human trouble issue opportunity Mr time."/>
    <d v="2023-10-01T03:14:15"/>
    <d v="2023-10-01T00:00:00"/>
    <x v="0"/>
    <d v="2023-10-01T03:14:15"/>
    <x v="3"/>
    <n v="312"/>
    <n v="171"/>
    <n v="193"/>
    <n v="3866"/>
    <n v="1045"/>
    <x v="77"/>
    <x v="35"/>
    <x v="1"/>
    <x v="1"/>
    <x v="66"/>
    <x v="5"/>
    <s v="customer"/>
    <x v="0"/>
  </r>
  <r>
    <x v="1"/>
    <x v="1"/>
    <s v="Detail personal product something social nearly."/>
    <d v="2021-09-11T15:59:03"/>
    <d v="2021-09-11T00:00:00"/>
    <x v="0"/>
    <d v="2021-09-11T15:59:03"/>
    <x v="1"/>
    <n v="528"/>
    <n v="300"/>
    <n v="127"/>
    <n v="4980"/>
    <n v="3346"/>
    <x v="78"/>
    <x v="0"/>
    <x v="0"/>
    <x v="0"/>
    <x v="67"/>
    <x v="4"/>
    <s v="city"/>
    <x v="3"/>
  </r>
  <r>
    <x v="1"/>
    <x v="0"/>
    <s v="Film including should public will."/>
    <d v="2022-07-16T03:27:24"/>
    <d v="2022-07-16T00:00:00"/>
    <x v="0"/>
    <d v="2022-07-16T03:27:24"/>
    <x v="3"/>
    <n v="420"/>
    <n v="296"/>
    <n v="110"/>
    <n v="4792"/>
    <n v="3393"/>
    <x v="79"/>
    <x v="23"/>
    <x v="2"/>
    <x v="2"/>
    <x v="68"/>
    <x v="5"/>
    <s v="trouble"/>
    <x v="1"/>
  </r>
  <r>
    <x v="0"/>
    <x v="2"/>
    <s v="Music on by energy back protect."/>
    <d v="2022-11-06T01:49:30"/>
    <d v="2022-11-06T00:00:00"/>
    <x v="0"/>
    <d v="2022-11-06T01:49:30"/>
    <x v="3"/>
    <n v="406"/>
    <n v="161"/>
    <n v="59"/>
    <n v="4487"/>
    <n v="2285"/>
    <x v="80"/>
    <x v="0"/>
    <x v="0"/>
    <x v="0"/>
    <x v="69"/>
    <x v="1"/>
    <s v="play"/>
    <x v="3"/>
  </r>
  <r>
    <x v="0"/>
    <x v="2"/>
    <s v="Court movement red section."/>
    <d v="2021-12-17T20:38:56"/>
    <d v="2021-12-17T00:00:00"/>
    <x v="1"/>
    <d v="2021-12-17T20:38:56"/>
    <x v="2"/>
    <n v="187"/>
    <n v="441"/>
    <n v="70"/>
    <n v="4670"/>
    <n v="2119"/>
    <x v="81"/>
    <x v="28"/>
    <x v="1"/>
    <x v="0"/>
    <x v="70"/>
    <x v="0"/>
    <s v="city"/>
    <x v="0"/>
  </r>
  <r>
    <x v="0"/>
    <x v="0"/>
    <s v="One significant ahead speech."/>
    <d v="2023-07-19T16:44:53"/>
    <d v="2023-07-19T00:00:00"/>
    <x v="1"/>
    <d v="2023-07-19T16:44:53"/>
    <x v="1"/>
    <n v="855"/>
    <n v="203"/>
    <n v="110"/>
    <n v="4966"/>
    <n v="4832"/>
    <x v="82"/>
    <x v="26"/>
    <x v="0"/>
    <x v="1"/>
    <x v="66"/>
    <x v="5"/>
    <s v="seem"/>
    <x v="0"/>
  </r>
  <r>
    <x v="2"/>
    <x v="2"/>
    <s v="Whether approach growth."/>
    <d v="2022-03-22T10:12:54"/>
    <d v="2022-03-22T00:00:00"/>
    <x v="1"/>
    <d v="2022-03-22T10:12:54"/>
    <x v="0"/>
    <n v="738"/>
    <n v="138"/>
    <n v="52"/>
    <n v="2795"/>
    <n v="2010"/>
    <x v="83"/>
    <x v="26"/>
    <x v="0"/>
    <x v="2"/>
    <x v="71"/>
    <x v="2"/>
    <s v="player"/>
    <x v="1"/>
  </r>
  <r>
    <x v="1"/>
    <x v="1"/>
    <s v="Race group method especially five education a."/>
    <d v="2023-11-25T20:07:11"/>
    <d v="2023-11-25T00:00:00"/>
    <x v="0"/>
    <d v="2023-11-25T20:07:11"/>
    <x v="2"/>
    <n v="765"/>
    <n v="306"/>
    <n v="0"/>
    <n v="4412"/>
    <n v="1954"/>
    <x v="84"/>
    <x v="30"/>
    <x v="0"/>
    <x v="1"/>
    <x v="72"/>
    <x v="1"/>
    <s v="another"/>
    <x v="1"/>
  </r>
  <r>
    <x v="2"/>
    <x v="0"/>
    <s v="Move fall until itself garden admit."/>
    <d v="2022-05-19T07:28:53"/>
    <d v="2022-05-19T00:00:00"/>
    <x v="1"/>
    <d v="2022-05-19T07:28:53"/>
    <x v="0"/>
    <n v="83"/>
    <n v="137"/>
    <n v="20"/>
    <n v="4320"/>
    <n v="2200"/>
    <x v="85"/>
    <x v="3"/>
    <x v="1"/>
    <x v="1"/>
    <x v="65"/>
    <x v="2"/>
    <s v="line"/>
    <x v="1"/>
  </r>
  <r>
    <x v="1"/>
    <x v="1"/>
    <s v="Purpose likely walk know four."/>
    <d v="2022-11-04T20:42:55"/>
    <d v="2022-11-04T00:00:00"/>
    <x v="1"/>
    <d v="2022-11-04T20:42:55"/>
    <x v="2"/>
    <n v="702"/>
    <n v="38"/>
    <n v="101"/>
    <n v="2770"/>
    <n v="2720"/>
    <x v="86"/>
    <x v="33"/>
    <x v="0"/>
    <x v="0"/>
    <x v="73"/>
    <x v="1"/>
    <s v="one"/>
    <x v="1"/>
  </r>
  <r>
    <x v="1"/>
    <x v="1"/>
    <s v="Capital campaign this gas if state loss."/>
    <d v="2023-04-12T07:55:55"/>
    <d v="2023-04-12T00:00:00"/>
    <x v="1"/>
    <d v="2023-04-12T07:55:55"/>
    <x v="0"/>
    <n v="998"/>
    <n v="262"/>
    <n v="99"/>
    <n v="1740"/>
    <n v="1089"/>
    <x v="87"/>
    <x v="28"/>
    <x v="1"/>
    <x v="1"/>
    <x v="74"/>
    <x v="1"/>
    <s v="view"/>
    <x v="1"/>
  </r>
  <r>
    <x v="0"/>
    <x v="2"/>
    <s v="Culture knowledge identify customer about poor."/>
    <d v="2022-12-22T03:06:15"/>
    <d v="2022-12-22T00:00:00"/>
    <x v="1"/>
    <d v="2022-12-22T03:06:15"/>
    <x v="3"/>
    <n v="946"/>
    <n v="387"/>
    <n v="150"/>
    <n v="4420"/>
    <n v="1815"/>
    <x v="88"/>
    <x v="30"/>
    <x v="0"/>
    <x v="1"/>
    <x v="75"/>
    <x v="3"/>
    <s v="key"/>
    <x v="2"/>
  </r>
  <r>
    <x v="2"/>
    <x v="0"/>
    <s v="Modern imagine strong one partner."/>
    <d v="2022-01-25T21:34:15"/>
    <d v="2022-01-25T00:00:00"/>
    <x v="1"/>
    <d v="2022-01-25T21:34:15"/>
    <x v="2"/>
    <n v="92"/>
    <n v="318"/>
    <n v="49"/>
    <n v="2913"/>
    <n v="2488"/>
    <x v="89"/>
    <x v="7"/>
    <x v="1"/>
    <x v="1"/>
    <x v="76"/>
    <x v="0"/>
    <s v="single"/>
    <x v="3"/>
  </r>
  <r>
    <x v="0"/>
    <x v="1"/>
    <s v="Worry policy table east."/>
    <d v="2023-08-11T04:47:03"/>
    <d v="2023-08-11T00:00:00"/>
    <x v="1"/>
    <d v="2023-08-11T04:47:03"/>
    <x v="3"/>
    <n v="632"/>
    <n v="465"/>
    <n v="176"/>
    <n v="3123"/>
    <n v="1743"/>
    <x v="90"/>
    <x v="36"/>
    <x v="1"/>
    <x v="2"/>
    <x v="77"/>
    <x v="0"/>
    <s v="movie"/>
    <x v="0"/>
  </r>
  <r>
    <x v="0"/>
    <x v="2"/>
    <s v="Glass as culture eight."/>
    <d v="2024-01-15T00:51:50"/>
    <d v="2024-01-15T00:00:00"/>
    <x v="1"/>
    <d v="2024-01-15T00:51:50"/>
    <x v="3"/>
    <n v="821"/>
    <n v="382"/>
    <n v="126"/>
    <n v="2455"/>
    <n v="1805"/>
    <x v="91"/>
    <x v="35"/>
    <x v="1"/>
    <x v="2"/>
    <x v="78"/>
    <x v="2"/>
    <s v="particular"/>
    <x v="1"/>
  </r>
  <r>
    <x v="1"/>
    <x v="1"/>
    <s v="Order against sign surface election."/>
    <d v="2022-09-21T09:43:18"/>
    <d v="2022-09-21T00:00:00"/>
    <x v="1"/>
    <d v="2022-09-21T09:43:18"/>
    <x v="0"/>
    <n v="972"/>
    <n v="421"/>
    <n v="200"/>
    <n v="3367"/>
    <n v="1364"/>
    <x v="92"/>
    <x v="35"/>
    <x v="1"/>
    <x v="0"/>
    <x v="34"/>
    <x v="1"/>
    <s v="yeah"/>
    <x v="1"/>
  </r>
  <r>
    <x v="3"/>
    <x v="1"/>
    <s v="Their people spend whatever sell across eye."/>
    <d v="2023-07-02T18:21:24"/>
    <d v="2023-07-02T00:00:00"/>
    <x v="0"/>
    <d v="2023-07-02T18:21:24"/>
    <x v="2"/>
    <n v="363"/>
    <n v="480"/>
    <n v="53"/>
    <n v="4507"/>
    <n v="2576"/>
    <x v="93"/>
    <x v="31"/>
    <x v="0"/>
    <x v="2"/>
    <x v="79"/>
    <x v="2"/>
    <s v="option"/>
    <x v="1"/>
  </r>
  <r>
    <x v="0"/>
    <x v="0"/>
    <s v="Civil house budget born seat accept."/>
    <d v="2022-06-20T20:55:55"/>
    <d v="2022-06-20T00:00:00"/>
    <x v="1"/>
    <d v="2022-06-20T20:55:55"/>
    <x v="2"/>
    <n v="454"/>
    <n v="126"/>
    <n v="52"/>
    <n v="3107"/>
    <n v="1468"/>
    <x v="94"/>
    <x v="35"/>
    <x v="1"/>
    <x v="0"/>
    <x v="60"/>
    <x v="4"/>
    <s v="whether"/>
    <x v="2"/>
  </r>
  <r>
    <x v="1"/>
    <x v="1"/>
    <s v="Bed play really name more school."/>
    <d v="2021-06-20T20:04:02"/>
    <d v="2021-06-20T00:00:00"/>
    <x v="0"/>
    <d v="2021-06-20T20:04:02"/>
    <x v="2"/>
    <n v="172"/>
    <n v="43"/>
    <n v="188"/>
    <n v="3330"/>
    <n v="1973"/>
    <x v="95"/>
    <x v="33"/>
    <x v="0"/>
    <x v="2"/>
    <x v="80"/>
    <x v="4"/>
    <s v="music"/>
    <x v="2"/>
  </r>
  <r>
    <x v="3"/>
    <x v="0"/>
    <s v="Happen tend loss woman everybody miss audience."/>
    <d v="2022-08-09T01:59:18"/>
    <d v="2022-08-09T00:00:00"/>
    <x v="1"/>
    <d v="2022-08-09T01:59:18"/>
    <x v="3"/>
    <n v="597"/>
    <n v="354"/>
    <n v="70"/>
    <n v="4885"/>
    <n v="1782"/>
    <x v="96"/>
    <x v="21"/>
    <x v="0"/>
    <x v="1"/>
    <x v="81"/>
    <x v="2"/>
    <s v="pretty"/>
    <x v="0"/>
  </r>
  <r>
    <x v="1"/>
    <x v="2"/>
    <s v="Significant simply product street small discussion right road."/>
    <d v="2023-08-23T20:26:01"/>
    <d v="2023-08-23T00:00:00"/>
    <x v="1"/>
    <d v="2023-08-23T20:26:01"/>
    <x v="2"/>
    <n v="207"/>
    <n v="421"/>
    <n v="95"/>
    <n v="3815"/>
    <n v="3080"/>
    <x v="97"/>
    <x v="37"/>
    <x v="0"/>
    <x v="2"/>
    <x v="41"/>
    <x v="2"/>
    <s v="let"/>
    <x v="0"/>
  </r>
  <r>
    <x v="3"/>
    <x v="0"/>
    <s v="Add read outside first dinner goal water."/>
    <d v="2022-10-30T05:28:57"/>
    <d v="2022-10-30T00:00:00"/>
    <x v="0"/>
    <d v="2022-10-30T05:28:57"/>
    <x v="3"/>
    <n v="932"/>
    <n v="421"/>
    <n v="130"/>
    <n v="4946"/>
    <n v="3957"/>
    <x v="98"/>
    <x v="28"/>
    <x v="1"/>
    <x v="2"/>
    <x v="14"/>
    <x v="0"/>
    <s v="should"/>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DEC7EC-7856-4FFB-8CC6-2152A682753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4" firstHeaderRow="0" firstDataRow="1" firstDataCol="0" rowPageCount="1" colPageCount="1"/>
  <pivotFields count="21">
    <pivotField showAll="0">
      <items count="5">
        <item x="1"/>
        <item x="0"/>
        <item x="3"/>
        <item x="2"/>
        <item t="default"/>
      </items>
    </pivotField>
    <pivotField axis="axisPage" showAll="0">
      <items count="4">
        <item x="2"/>
        <item x="1"/>
        <item x="0"/>
        <item t="default"/>
      </items>
    </pivotField>
    <pivotField showAll="0"/>
    <pivotField numFmtId="22" showAll="0"/>
    <pivotField numFmtId="164" showAll="0"/>
    <pivotField showAll="0"/>
    <pivotField numFmtId="165" showAll="0"/>
    <pivotField showAll="0"/>
    <pivotField dataField="1" showAll="0"/>
    <pivotField dataField="1" showAll="0"/>
    <pivotField showAll="0"/>
    <pivotField showAll="0"/>
    <pivotField showAll="0"/>
    <pivotField numFmtId="167" showAll="0"/>
    <pivotField showAll="0"/>
    <pivotField showAll="0">
      <items count="4">
        <item x="2"/>
        <item x="1"/>
        <item x="0"/>
        <item t="default"/>
      </items>
    </pivotField>
    <pivotField showAll="0"/>
    <pivotField showAll="0"/>
    <pivotField showAll="0"/>
    <pivotField showAll="0"/>
    <pivotField showAll="0"/>
  </pivotFields>
  <rowItems count="1">
    <i/>
  </rowItems>
  <colFields count="1">
    <field x="-2"/>
  </colFields>
  <colItems count="2">
    <i>
      <x/>
    </i>
    <i i="1">
      <x v="1"/>
    </i>
  </colItems>
  <pageFields count="1">
    <pageField fld="1" hier="-1"/>
  </pageFields>
  <dataFields count="2">
    <dataField name="Sum of Likes" fld="8" baseField="0" baseItem="0"/>
    <dataField name="Sum of Comments" fld="9"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8E5A68-8DEC-40C2-8C4D-FEF76CC9185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rowPageCount="1" colPageCount="1"/>
  <pivotFields count="21">
    <pivotField axis="axisPage" showAll="0">
      <items count="5">
        <item x="1"/>
        <item x="0"/>
        <item x="3"/>
        <item x="2"/>
        <item t="default"/>
      </items>
    </pivotField>
    <pivotField showAll="0">
      <items count="4">
        <item x="2"/>
        <item x="1"/>
        <item x="0"/>
        <item t="default"/>
      </items>
    </pivotField>
    <pivotField showAll="0"/>
    <pivotField numFmtId="22" showAll="0"/>
    <pivotField numFmtId="164" showAll="0"/>
    <pivotField showAll="0"/>
    <pivotField numFmtId="165" showAll="0"/>
    <pivotField showAll="0"/>
    <pivotField showAll="0"/>
    <pivotField showAll="0"/>
    <pivotField showAll="0"/>
    <pivotField showAll="0"/>
    <pivotField showAll="0"/>
    <pivotField dataField="1" numFmtId="167" showAll="0"/>
    <pivotField showAll="0"/>
    <pivotField showAll="0">
      <items count="4">
        <item x="2"/>
        <item x="1"/>
        <item x="0"/>
        <item t="default"/>
      </items>
    </pivotField>
    <pivotField axis="axisRow" showAll="0">
      <items count="4">
        <item x="1"/>
        <item x="0"/>
        <item x="2"/>
        <item t="default"/>
      </items>
    </pivotField>
    <pivotField showAll="0"/>
    <pivotField showAll="0"/>
    <pivotField showAll="0"/>
    <pivotField showAll="0"/>
  </pivotFields>
  <rowFields count="1">
    <field x="16"/>
  </rowFields>
  <rowItems count="4">
    <i>
      <x/>
    </i>
    <i>
      <x v="1"/>
    </i>
    <i>
      <x v="2"/>
    </i>
    <i t="grand">
      <x/>
    </i>
  </rowItems>
  <colItems count="1">
    <i/>
  </colItems>
  <pageFields count="1">
    <pageField fld="0" hier="-1"/>
  </pageFields>
  <dataFields count="1">
    <dataField name="Average of Engagement Rate" fld="13" subtotal="average" baseField="0" baseItem="0"/>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6" count="1" selected="0">
            <x v="0"/>
          </reference>
        </references>
      </pivotArea>
    </chartFormat>
    <chartFormat chart="1" format="2">
      <pivotArea type="data" outline="0" fieldPosition="0">
        <references count="2">
          <reference field="4294967294" count="1" selected="0">
            <x v="0"/>
          </reference>
          <reference field="16" count="1" selected="0">
            <x v="1"/>
          </reference>
        </references>
      </pivotArea>
    </chartFormat>
    <chartFormat chart="1" format="3">
      <pivotArea type="data" outline="0" fieldPosition="0">
        <references count="2">
          <reference field="4294967294" count="1" selected="0">
            <x v="0"/>
          </reference>
          <reference field="16"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16" count="1" selected="0">
            <x v="0"/>
          </reference>
        </references>
      </pivotArea>
    </chartFormat>
    <chartFormat chart="6" format="10">
      <pivotArea type="data" outline="0" fieldPosition="0">
        <references count="2">
          <reference field="4294967294" count="1" selected="0">
            <x v="0"/>
          </reference>
          <reference field="16" count="1" selected="0">
            <x v="1"/>
          </reference>
        </references>
      </pivotArea>
    </chartFormat>
    <chartFormat chart="6" format="11">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2B3991-AE41-4F34-90EF-E24FDA803DC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A4" firstHeaderRow="1" firstDataRow="1" firstDataCol="0" rowPageCount="1" colPageCount="1"/>
  <pivotFields count="21">
    <pivotField showAll="0">
      <items count="5">
        <item x="1"/>
        <item x="0"/>
        <item x="3"/>
        <item x="2"/>
        <item t="default"/>
      </items>
    </pivotField>
    <pivotField showAll="0">
      <items count="4">
        <item x="2"/>
        <item x="1"/>
        <item x="0"/>
        <item t="default"/>
      </items>
    </pivotField>
    <pivotField showAll="0"/>
    <pivotField numFmtId="22" showAll="0"/>
    <pivotField numFmtId="164" showAll="0"/>
    <pivotField showAll="0"/>
    <pivotField numFmtId="165" showAll="0"/>
    <pivotField showAll="0"/>
    <pivotField showAll="0"/>
    <pivotField showAll="0"/>
    <pivotField showAll="0"/>
    <pivotField showAll="0"/>
    <pivotField showAll="0"/>
    <pivotField dataField="1" numFmtId="167" showAll="0"/>
    <pivotField axis="axisPage" showAll="0">
      <items count="39">
        <item x="5"/>
        <item x="11"/>
        <item x="23"/>
        <item x="2"/>
        <item x="27"/>
        <item x="12"/>
        <item x="24"/>
        <item x="9"/>
        <item x="8"/>
        <item x="32"/>
        <item x="1"/>
        <item x="4"/>
        <item x="17"/>
        <item x="20"/>
        <item x="36"/>
        <item x="35"/>
        <item x="13"/>
        <item x="3"/>
        <item x="19"/>
        <item x="10"/>
        <item x="29"/>
        <item x="7"/>
        <item x="28"/>
        <item x="21"/>
        <item x="6"/>
        <item x="0"/>
        <item x="22"/>
        <item x="14"/>
        <item x="15"/>
        <item x="31"/>
        <item x="34"/>
        <item x="37"/>
        <item x="33"/>
        <item x="18"/>
        <item x="25"/>
        <item x="30"/>
        <item x="26"/>
        <item x="16"/>
        <item t="default"/>
      </items>
    </pivotField>
    <pivotField showAll="0">
      <items count="4">
        <item x="2"/>
        <item x="1"/>
        <item x="0"/>
        <item t="default"/>
      </items>
    </pivotField>
    <pivotField showAll="0"/>
    <pivotField showAll="0"/>
    <pivotField showAll="0"/>
    <pivotField showAll="0"/>
    <pivotField showAll="0"/>
  </pivotFields>
  <rowItems count="1">
    <i/>
  </rowItems>
  <colItems count="1">
    <i/>
  </colItems>
  <pageFields count="1">
    <pageField fld="14" hier="-1"/>
  </pageFields>
  <dataFields count="1">
    <dataField name="Average of Engagement Rate" fld="13" subtotal="average" baseField="0"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4B9319-0C61-4C2C-BCEF-67ED0EF37E6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4:B8" firstHeaderRow="1" firstDataRow="1" firstDataCol="1" rowPageCount="1" colPageCount="1"/>
  <pivotFields count="21">
    <pivotField showAll="0">
      <items count="5">
        <item x="1"/>
        <item x="0"/>
        <item x="3"/>
        <item x="2"/>
        <item t="default"/>
      </items>
    </pivotField>
    <pivotField axis="axisRow" showAll="0">
      <items count="4">
        <item x="2"/>
        <item x="1"/>
        <item x="0"/>
        <item t="default"/>
      </items>
    </pivotField>
    <pivotField showAll="0"/>
    <pivotField numFmtId="22" showAll="0"/>
    <pivotField numFmtId="164" showAll="0"/>
    <pivotField showAll="0"/>
    <pivotField numFmtId="165" showAll="0"/>
    <pivotField axis="axisPage" showAll="0">
      <items count="5">
        <item x="1"/>
        <item x="2"/>
        <item x="0"/>
        <item x="3"/>
        <item t="default"/>
      </items>
    </pivotField>
    <pivotField showAll="0"/>
    <pivotField showAll="0"/>
    <pivotField showAll="0"/>
    <pivotField showAll="0"/>
    <pivotField dataField="1" showAll="0"/>
    <pivotField numFmtId="167" showAll="0"/>
    <pivotField showAll="0"/>
    <pivotField showAll="0">
      <items count="4">
        <item x="2"/>
        <item x="1"/>
        <item x="0"/>
        <item t="default"/>
      </items>
    </pivotField>
    <pivotField showAll="0"/>
    <pivotField showAll="0"/>
    <pivotField showAll="0"/>
    <pivotField showAll="0"/>
    <pivotField showAll="0"/>
  </pivotFields>
  <rowFields count="1">
    <field x="1"/>
  </rowFields>
  <rowItems count="4">
    <i>
      <x/>
    </i>
    <i>
      <x v="1"/>
    </i>
    <i>
      <x v="2"/>
    </i>
    <i t="grand">
      <x/>
    </i>
  </rowItems>
  <colItems count="1">
    <i/>
  </colItems>
  <pageFields count="1">
    <pageField fld="7" item="1" hier="-1"/>
  </pageFields>
  <dataFields count="1">
    <dataField name="Sum of Reach" fld="12"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2"/>
          </reference>
        </references>
      </pivotArea>
    </chartFormat>
    <chartFormat chart="2"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2291C6-793C-41A8-9C47-64F33627D11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rowPageCount="1" colPageCount="1"/>
  <pivotFields count="21">
    <pivotField showAll="0">
      <items count="5">
        <item x="1"/>
        <item x="0"/>
        <item x="3"/>
        <item x="2"/>
        <item t="default"/>
      </items>
    </pivotField>
    <pivotField showAll="0">
      <items count="4">
        <item x="2"/>
        <item x="1"/>
        <item x="0"/>
        <item t="default"/>
      </items>
    </pivotField>
    <pivotField showAll="0"/>
    <pivotField numFmtId="22" showAll="0"/>
    <pivotField numFmtId="164" showAll="0"/>
    <pivotField axis="axisPage" showAll="0">
      <items count="3">
        <item x="1"/>
        <item x="0"/>
        <item t="default"/>
      </items>
    </pivotField>
    <pivotField numFmtId="165" showAll="0"/>
    <pivotField showAll="0"/>
    <pivotField showAll="0"/>
    <pivotField showAll="0"/>
    <pivotField showAll="0"/>
    <pivotField showAll="0"/>
    <pivotField showAll="0"/>
    <pivotField dataField="1" numFmtId="167" showAll="0"/>
    <pivotField showAll="0"/>
    <pivotField axis="axisRow" showAll="0">
      <items count="4">
        <item x="2"/>
        <item x="1"/>
        <item x="0"/>
        <item t="default"/>
      </items>
    </pivotField>
    <pivotField showAll="0"/>
    <pivotField showAll="0"/>
    <pivotField showAll="0"/>
    <pivotField showAll="0"/>
    <pivotField showAll="0"/>
  </pivotFields>
  <rowFields count="1">
    <field x="15"/>
  </rowFields>
  <rowItems count="4">
    <i>
      <x/>
    </i>
    <i>
      <x v="1"/>
    </i>
    <i>
      <x v="2"/>
    </i>
    <i t="grand">
      <x/>
    </i>
  </rowItems>
  <colItems count="1">
    <i/>
  </colItems>
  <pageFields count="1">
    <pageField fld="5" item="0" hier="-1"/>
  </pageFields>
  <dataFields count="1">
    <dataField name="Sum of Engagement Rate" fld="13"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5" count="1" selected="0">
            <x v="0"/>
          </reference>
        </references>
      </pivotArea>
    </chartFormat>
    <chartFormat chart="0" format="2">
      <pivotArea type="data" outline="0" fieldPosition="0">
        <references count="2">
          <reference field="4294967294" count="1" selected="0">
            <x v="0"/>
          </reference>
          <reference field="15" count="1" selected="0">
            <x v="1"/>
          </reference>
        </references>
      </pivotArea>
    </chartFormat>
    <chartFormat chart="0" format="3">
      <pivotArea type="data" outline="0" fieldPosition="0">
        <references count="2">
          <reference field="4294967294" count="1" selected="0">
            <x v="0"/>
          </reference>
          <reference field="15"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15" count="1" selected="0">
            <x v="0"/>
          </reference>
        </references>
      </pivotArea>
    </chartFormat>
    <chartFormat chart="7" format="10">
      <pivotArea type="data" outline="0" fieldPosition="0">
        <references count="2">
          <reference field="4294967294" count="1" selected="0">
            <x v="0"/>
          </reference>
          <reference field="15" count="1" selected="0">
            <x v="1"/>
          </reference>
        </references>
      </pivotArea>
    </chartFormat>
    <chartFormat chart="7" format="11">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101C239-B0BE-4D15-8942-8BF9E43867D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B8" firstHeaderRow="1" firstDataRow="1" firstDataCol="1" rowPageCount="1" colPageCount="1"/>
  <pivotFields count="21">
    <pivotField showAll="0">
      <items count="5">
        <item x="1"/>
        <item x="0"/>
        <item x="3"/>
        <item x="2"/>
        <item t="default"/>
      </items>
    </pivotField>
    <pivotField showAll="0">
      <items count="4">
        <item x="2"/>
        <item x="1"/>
        <item x="0"/>
        <item t="default"/>
      </items>
    </pivotField>
    <pivotField showAll="0"/>
    <pivotField numFmtId="22" showAll="0"/>
    <pivotField numFmtId="164" showAll="0"/>
    <pivotField showAll="0"/>
    <pivotField numFmtId="165" showAll="0"/>
    <pivotField showAll="0"/>
    <pivotField showAll="0"/>
    <pivotField showAll="0"/>
    <pivotField showAll="0"/>
    <pivotField showAll="0"/>
    <pivotField showAll="0"/>
    <pivotField dataField="1" numFmtId="167" showAll="0">
      <items count="100">
        <item x="18"/>
        <item x="68"/>
        <item x="85"/>
        <item x="47"/>
        <item x="42"/>
        <item x="51"/>
        <item x="35"/>
        <item x="89"/>
        <item x="59"/>
        <item x="28"/>
        <item x="76"/>
        <item x="33"/>
        <item x="95"/>
        <item x="31"/>
        <item x="19"/>
        <item x="69"/>
        <item x="2"/>
        <item x="64"/>
        <item x="97"/>
        <item x="74"/>
        <item x="82"/>
        <item x="79"/>
        <item x="52"/>
        <item x="50"/>
        <item x="11"/>
        <item x="8"/>
        <item x="17"/>
        <item x="62"/>
        <item x="5"/>
        <item x="32"/>
        <item x="80"/>
        <item x="78"/>
        <item x="73"/>
        <item x="37"/>
        <item x="13"/>
        <item x="86"/>
        <item x="30"/>
        <item x="45"/>
        <item x="21"/>
        <item x="43"/>
        <item x="72"/>
        <item x="81"/>
        <item x="53"/>
        <item x="66"/>
        <item x="39"/>
        <item x="93"/>
        <item x="57"/>
        <item x="60"/>
        <item x="61"/>
        <item x="98"/>
        <item x="16"/>
        <item x="12"/>
        <item x="4"/>
        <item x="54"/>
        <item x="58"/>
        <item x="71"/>
        <item x="6"/>
        <item x="94"/>
        <item x="38"/>
        <item x="1"/>
        <item x="83"/>
        <item x="36"/>
        <item x="10"/>
        <item x="49"/>
        <item x="65"/>
        <item x="40"/>
        <item x="67"/>
        <item x="56"/>
        <item x="84"/>
        <item x="44"/>
        <item x="75"/>
        <item x="55"/>
        <item x="96"/>
        <item x="15"/>
        <item x="7"/>
        <item x="34"/>
        <item x="70"/>
        <item x="48"/>
        <item x="25"/>
        <item x="77"/>
        <item x="9"/>
        <item x="41"/>
        <item x="20"/>
        <item x="27"/>
        <item x="3"/>
        <item x="90"/>
        <item x="91"/>
        <item x="14"/>
        <item x="22"/>
        <item x="29"/>
        <item x="46"/>
        <item x="88"/>
        <item x="26"/>
        <item x="24"/>
        <item x="0"/>
        <item x="63"/>
        <item x="23"/>
        <item x="92"/>
        <item x="87"/>
        <item t="default"/>
      </items>
    </pivotField>
    <pivotField showAll="0"/>
    <pivotField showAll="0">
      <items count="4">
        <item x="2"/>
        <item x="1"/>
        <item x="0"/>
        <item t="default"/>
      </items>
    </pivotField>
    <pivotField axis="axisRow" showAll="0">
      <items count="4">
        <item x="1"/>
        <item x="0"/>
        <item x="2"/>
        <item t="default"/>
      </items>
    </pivotField>
    <pivotField showAll="0">
      <items count="83">
        <item x="5"/>
        <item x="79"/>
        <item x="23"/>
        <item x="29"/>
        <item x="75"/>
        <item x="51"/>
        <item x="32"/>
        <item x="18"/>
        <item x="70"/>
        <item x="21"/>
        <item x="31"/>
        <item x="74"/>
        <item x="19"/>
        <item x="35"/>
        <item x="25"/>
        <item x="63"/>
        <item x="27"/>
        <item x="17"/>
        <item x="24"/>
        <item x="59"/>
        <item x="15"/>
        <item x="4"/>
        <item x="39"/>
        <item x="0"/>
        <item x="30"/>
        <item x="44"/>
        <item x="81"/>
        <item x="7"/>
        <item x="62"/>
        <item x="52"/>
        <item x="46"/>
        <item x="14"/>
        <item x="2"/>
        <item x="12"/>
        <item x="41"/>
        <item x="67"/>
        <item x="11"/>
        <item x="1"/>
        <item x="28"/>
        <item x="36"/>
        <item x="42"/>
        <item x="71"/>
        <item x="45"/>
        <item x="34"/>
        <item x="13"/>
        <item x="48"/>
        <item x="43"/>
        <item x="22"/>
        <item x="6"/>
        <item x="69"/>
        <item x="38"/>
        <item x="10"/>
        <item x="57"/>
        <item x="60"/>
        <item x="66"/>
        <item x="20"/>
        <item x="26"/>
        <item x="8"/>
        <item x="54"/>
        <item x="65"/>
        <item x="58"/>
        <item x="80"/>
        <item x="78"/>
        <item x="77"/>
        <item x="40"/>
        <item x="3"/>
        <item x="68"/>
        <item x="76"/>
        <item x="56"/>
        <item x="72"/>
        <item x="73"/>
        <item x="64"/>
        <item x="49"/>
        <item x="53"/>
        <item x="50"/>
        <item x="16"/>
        <item x="47"/>
        <item x="9"/>
        <item x="33"/>
        <item x="61"/>
        <item x="37"/>
        <item x="55"/>
        <item t="default"/>
      </items>
    </pivotField>
    <pivotField axis="axisPage" showAll="0">
      <items count="7">
        <item x="2"/>
        <item x="1"/>
        <item x="0"/>
        <item x="3"/>
        <item x="4"/>
        <item x="5"/>
        <item t="default"/>
      </items>
    </pivotField>
    <pivotField showAll="0"/>
    <pivotField showAll="0">
      <items count="5">
        <item x="1"/>
        <item x="3"/>
        <item x="0"/>
        <item x="2"/>
        <item t="default"/>
      </items>
    </pivotField>
  </pivotFields>
  <rowFields count="1">
    <field x="16"/>
  </rowFields>
  <rowItems count="4">
    <i>
      <x/>
    </i>
    <i>
      <x v="1"/>
    </i>
    <i>
      <x v="2"/>
    </i>
    <i t="grand">
      <x/>
    </i>
  </rowItems>
  <colItems count="1">
    <i/>
  </colItems>
  <pageFields count="1">
    <pageField fld="18" hier="-1"/>
  </pageFields>
  <dataFields count="1">
    <dataField name="Sum of Engagement Rate" fld="13"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tform" xr10:uid="{CC91D2E9-011D-41DF-BF42-AD6E49CDBAE7}" sourceName="Platform">
  <pivotTables>
    <pivotTable tabId="6" name="PivotTable5"/>
    <pivotTable tabId="4" name="PivotTable3"/>
    <pivotTable tabId="7" name="PivotTable6"/>
    <pivotTable tabId="2" name="PivotTable1"/>
    <pivotTable tabId="5" name="PivotTable4"/>
    <pivotTable tabId="3" name="PivotTable2"/>
  </pivotTables>
  <data>
    <tabular pivotCacheId="1530387428">
      <items count="4">
        <i x="1" s="1"/>
        <i x="0"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t_Type" xr10:uid="{50548B3B-6683-47D9-9486-4C4109184AFF}" sourceName="Post Type">
  <pivotTables>
    <pivotTable tabId="6" name="PivotTable5"/>
    <pivotTable tabId="4" name="PivotTable3"/>
    <pivotTable tabId="7" name="PivotTable6"/>
    <pivotTable tabId="2" name="PivotTable1"/>
    <pivotTable tabId="5" name="PivotTable4"/>
    <pivotTable tabId="3" name="PivotTable2"/>
  </pivotTables>
  <data>
    <tabular pivotCacheId="153038742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8D3600BA-08EC-4CD5-A7CE-48F1243FBE2F}" sourceName="Age Group">
  <pivotTables>
    <pivotTable tabId="6" name="PivotTable5"/>
    <pivotTable tabId="4" name="PivotTable3"/>
    <pivotTable tabId="7" name="PivotTable6"/>
    <pivotTable tabId="2" name="PivotTable1"/>
    <pivotTable tabId="5" name="PivotTable4"/>
    <pivotTable tabId="3" name="PivotTable2"/>
  </pivotTables>
  <data>
    <tabular pivotCacheId="1530387428">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tform" xr10:uid="{363ABEEA-7023-4629-B6E0-AE7492734F82}" cache="Slicer_Platform" caption="Platform" rowHeight="234950"/>
  <slicer name="Post Type" xr10:uid="{D9BAB52B-6DA3-4280-BF46-AF2F8336ECBE}" cache="Slicer_Post_Type" caption="Post Type" rowHeight="234950"/>
  <slicer name="Age Group" xr10:uid="{A545AAAD-BA4A-424C-833E-6CEAFFC873E5}" cache="Slicer_Age_Group" caption="Age Group"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D6356-A2C1-4DB4-A17C-27430516BAF2}">
  <dimension ref="A1:B4"/>
  <sheetViews>
    <sheetView workbookViewId="0">
      <selection activeCell="N5" sqref="N5"/>
    </sheetView>
  </sheetViews>
  <sheetFormatPr defaultRowHeight="14.4" x14ac:dyDescent="0.3"/>
  <cols>
    <col min="1" max="1" width="11.5546875" bestFit="1" customWidth="1"/>
    <col min="2" max="2" width="16.6640625" bestFit="1" customWidth="1"/>
  </cols>
  <sheetData>
    <row r="1" spans="1:2" x14ac:dyDescent="0.3">
      <c r="A1" s="27" t="s">
        <v>1</v>
      </c>
      <c r="B1" t="s">
        <v>314</v>
      </c>
    </row>
    <row r="3" spans="1:2" x14ac:dyDescent="0.3">
      <c r="A3" t="s">
        <v>315</v>
      </c>
      <c r="B3" t="s">
        <v>316</v>
      </c>
    </row>
    <row r="4" spans="1:2" x14ac:dyDescent="0.3">
      <c r="A4">
        <v>53727</v>
      </c>
      <c r="B4">
        <v>25859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B0C95-514D-40EA-A33A-5B56FD906376}">
  <dimension ref="A1:B7"/>
  <sheetViews>
    <sheetView workbookViewId="0">
      <selection activeCell="B16" sqref="B16"/>
    </sheetView>
  </sheetViews>
  <sheetFormatPr defaultRowHeight="14.4" x14ac:dyDescent="0.3"/>
  <cols>
    <col min="1" max="1" width="12.5546875" bestFit="1" customWidth="1"/>
    <col min="2" max="2" width="25.77734375" bestFit="1" customWidth="1"/>
  </cols>
  <sheetData>
    <row r="1" spans="1:2" x14ac:dyDescent="0.3">
      <c r="A1" s="27" t="s">
        <v>0</v>
      </c>
      <c r="B1" t="s">
        <v>314</v>
      </c>
    </row>
    <row r="3" spans="1:2" x14ac:dyDescent="0.3">
      <c r="A3" s="27" t="s">
        <v>320</v>
      </c>
      <c r="B3" t="s">
        <v>318</v>
      </c>
    </row>
    <row r="4" spans="1:2" x14ac:dyDescent="0.3">
      <c r="A4" s="28" t="s">
        <v>32</v>
      </c>
      <c r="B4">
        <v>48.785367760148446</v>
      </c>
    </row>
    <row r="5" spans="1:2" x14ac:dyDescent="0.3">
      <c r="A5" s="28" t="s">
        <v>24</v>
      </c>
      <c r="B5">
        <v>48.848912928571551</v>
      </c>
    </row>
    <row r="6" spans="1:2" x14ac:dyDescent="0.3">
      <c r="A6" s="28" t="s">
        <v>40</v>
      </c>
      <c r="B6">
        <v>37.148490471798063</v>
      </c>
    </row>
    <row r="7" spans="1:2" x14ac:dyDescent="0.3">
      <c r="A7" s="28" t="s">
        <v>319</v>
      </c>
      <c r="B7">
        <v>44.573674000961603</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F5DD-231B-4D27-9914-B0D8C3186B79}">
  <dimension ref="A1:B4"/>
  <sheetViews>
    <sheetView workbookViewId="0">
      <selection activeCell="M12" sqref="M12"/>
    </sheetView>
  </sheetViews>
  <sheetFormatPr defaultRowHeight="14.4" x14ac:dyDescent="0.3"/>
  <cols>
    <col min="1" max="1" width="25.77734375" bestFit="1" customWidth="1"/>
    <col min="2" max="2" width="6.33203125" bestFit="1" customWidth="1"/>
  </cols>
  <sheetData>
    <row r="1" spans="1:2" x14ac:dyDescent="0.3">
      <c r="A1" s="27" t="s">
        <v>14</v>
      </c>
      <c r="B1" t="s">
        <v>314</v>
      </c>
    </row>
    <row r="3" spans="1:2" x14ac:dyDescent="0.3">
      <c r="A3" t="s">
        <v>318</v>
      </c>
    </row>
    <row r="4" spans="1:2" x14ac:dyDescent="0.3">
      <c r="A4">
        <v>44.573674000961589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1F7F2-4516-42EE-9046-2FEF4F798822}">
  <dimension ref="A2:B8"/>
  <sheetViews>
    <sheetView workbookViewId="0">
      <selection activeCell="N23" sqref="N23"/>
    </sheetView>
  </sheetViews>
  <sheetFormatPr defaultRowHeight="14.4" x14ac:dyDescent="0.3"/>
  <cols>
    <col min="1" max="2" width="12.5546875" bestFit="1" customWidth="1"/>
    <col min="3" max="4" width="6" bestFit="1" customWidth="1"/>
    <col min="5" max="5" width="10.77734375" bestFit="1" customWidth="1"/>
  </cols>
  <sheetData>
    <row r="2" spans="1:2" x14ac:dyDescent="0.3">
      <c r="A2" s="27" t="s">
        <v>7</v>
      </c>
      <c r="B2" t="s">
        <v>321</v>
      </c>
    </row>
    <row r="4" spans="1:2" x14ac:dyDescent="0.3">
      <c r="A4" s="27" t="s">
        <v>320</v>
      </c>
      <c r="B4" t="s">
        <v>317</v>
      </c>
    </row>
    <row r="5" spans="1:2" x14ac:dyDescent="0.3">
      <c r="A5" s="28" t="s">
        <v>38</v>
      </c>
      <c r="B5">
        <v>17836</v>
      </c>
    </row>
    <row r="6" spans="1:2" x14ac:dyDescent="0.3">
      <c r="A6" s="28" t="s">
        <v>30</v>
      </c>
      <c r="B6">
        <v>24185</v>
      </c>
    </row>
    <row r="7" spans="1:2" x14ac:dyDescent="0.3">
      <c r="A7" s="28" t="s">
        <v>22</v>
      </c>
      <c r="B7">
        <v>11431</v>
      </c>
    </row>
    <row r="8" spans="1:2" x14ac:dyDescent="0.3">
      <c r="A8" s="28" t="s">
        <v>319</v>
      </c>
      <c r="B8">
        <v>53452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5CA86-FE76-4E8D-B00C-1C7AE05AF5CF}">
  <dimension ref="A1:B7"/>
  <sheetViews>
    <sheetView workbookViewId="0">
      <selection activeCell="B17" sqref="B17"/>
    </sheetView>
  </sheetViews>
  <sheetFormatPr defaultRowHeight="14.4" x14ac:dyDescent="0.3"/>
  <cols>
    <col min="1" max="1" width="15.5546875" bestFit="1" customWidth="1"/>
    <col min="2" max="2" width="22.5546875" bestFit="1" customWidth="1"/>
  </cols>
  <sheetData>
    <row r="1" spans="1:2" x14ac:dyDescent="0.3">
      <c r="A1" s="27" t="s">
        <v>5</v>
      </c>
      <c r="B1" t="s">
        <v>325</v>
      </c>
    </row>
    <row r="3" spans="1:2" x14ac:dyDescent="0.3">
      <c r="A3" s="27" t="s">
        <v>320</v>
      </c>
      <c r="B3" t="s">
        <v>313</v>
      </c>
    </row>
    <row r="4" spans="1:2" x14ac:dyDescent="0.3">
      <c r="A4" s="28" t="s">
        <v>322</v>
      </c>
      <c r="B4">
        <v>594.17287660414411</v>
      </c>
    </row>
    <row r="5" spans="1:2" x14ac:dyDescent="0.3">
      <c r="A5" s="28" t="s">
        <v>323</v>
      </c>
      <c r="B5">
        <v>1435.7925646856008</v>
      </c>
    </row>
    <row r="6" spans="1:2" x14ac:dyDescent="0.3">
      <c r="A6" s="28" t="s">
        <v>324</v>
      </c>
      <c r="B6">
        <v>984.01452208280546</v>
      </c>
    </row>
    <row r="7" spans="1:2" x14ac:dyDescent="0.3">
      <c r="A7" s="28" t="s">
        <v>319</v>
      </c>
      <c r="B7">
        <v>3013.9799633725502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08247-1293-4137-97DF-678D27B3C4CF}">
  <dimension ref="A2:B8"/>
  <sheetViews>
    <sheetView workbookViewId="0">
      <selection activeCell="K9" sqref="K9"/>
    </sheetView>
  </sheetViews>
  <sheetFormatPr defaultRowHeight="14.4" x14ac:dyDescent="0.3"/>
  <cols>
    <col min="1" max="1" width="17" bestFit="1" customWidth="1"/>
    <col min="2" max="2" width="22.5546875" bestFit="1" customWidth="1"/>
  </cols>
  <sheetData>
    <row r="2" spans="1:2" x14ac:dyDescent="0.3">
      <c r="A2" s="27" t="s">
        <v>18</v>
      </c>
      <c r="B2" t="s">
        <v>314</v>
      </c>
    </row>
    <row r="4" spans="1:2" x14ac:dyDescent="0.3">
      <c r="A4" s="27" t="s">
        <v>320</v>
      </c>
      <c r="B4" t="s">
        <v>313</v>
      </c>
    </row>
    <row r="5" spans="1:2" x14ac:dyDescent="0.3">
      <c r="A5" s="28" t="s">
        <v>32</v>
      </c>
      <c r="B5">
        <v>1561.1317683247503</v>
      </c>
    </row>
    <row r="6" spans="1:2" x14ac:dyDescent="0.3">
      <c r="A6" s="28" t="s">
        <v>24</v>
      </c>
      <c r="B6">
        <v>1514.3163007857181</v>
      </c>
    </row>
    <row r="7" spans="1:2" x14ac:dyDescent="0.3">
      <c r="A7" s="28" t="s">
        <v>40</v>
      </c>
      <c r="B7">
        <v>1337.3456569847303</v>
      </c>
    </row>
    <row r="8" spans="1:2" x14ac:dyDescent="0.3">
      <c r="A8" s="28" t="s">
        <v>319</v>
      </c>
      <c r="B8">
        <v>4412.7937260951985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4926D-BBF4-43E6-990A-367BD9F49FAC}">
  <dimension ref="A1:U100"/>
  <sheetViews>
    <sheetView workbookViewId="0">
      <selection activeCell="D16" sqref="A1:U100"/>
    </sheetView>
  </sheetViews>
  <sheetFormatPr defaultRowHeight="14.4" x14ac:dyDescent="0.3"/>
  <cols>
    <col min="3" max="3" width="13.109375" customWidth="1"/>
    <col min="4" max="4" width="19.5546875" customWidth="1"/>
    <col min="5" max="5" width="21.44140625" customWidth="1"/>
    <col min="6" max="6" width="18.77734375" customWidth="1"/>
    <col min="8" max="8" width="13.5546875" customWidth="1"/>
    <col min="15" max="15" width="15.5546875" customWidth="1"/>
    <col min="16" max="16" width="12.109375" customWidth="1"/>
    <col min="17" max="17" width="15.88671875" customWidth="1"/>
    <col min="18" max="18" width="16.5546875" customWidth="1"/>
    <col min="21" max="21" width="12.77734375" customWidth="1"/>
  </cols>
  <sheetData>
    <row r="1" spans="1:21" x14ac:dyDescent="0.3">
      <c r="A1" s="1" t="s">
        <v>0</v>
      </c>
      <c r="B1" s="2" t="s">
        <v>1</v>
      </c>
      <c r="C1" s="2" t="s">
        <v>2</v>
      </c>
      <c r="D1" s="2" t="s">
        <v>3</v>
      </c>
      <c r="E1" s="3" t="s">
        <v>4</v>
      </c>
      <c r="F1" s="4" t="s">
        <v>5</v>
      </c>
      <c r="G1" s="5" t="s">
        <v>6</v>
      </c>
      <c r="H1" s="6" t="s">
        <v>7</v>
      </c>
      <c r="I1" s="2" t="s">
        <v>8</v>
      </c>
      <c r="J1" s="2" t="s">
        <v>9</v>
      </c>
      <c r="K1" s="2" t="s">
        <v>10</v>
      </c>
      <c r="L1" s="2" t="s">
        <v>11</v>
      </c>
      <c r="M1" s="2" t="s">
        <v>12</v>
      </c>
      <c r="N1" s="7" t="s">
        <v>13</v>
      </c>
      <c r="O1" s="2" t="s">
        <v>14</v>
      </c>
      <c r="P1" s="2" t="s">
        <v>15</v>
      </c>
      <c r="Q1" s="2" t="s">
        <v>16</v>
      </c>
      <c r="R1" s="2" t="s">
        <v>17</v>
      </c>
      <c r="S1" s="8" t="s">
        <v>18</v>
      </c>
      <c r="T1" s="2" t="s">
        <v>19</v>
      </c>
      <c r="U1" s="2" t="s">
        <v>20</v>
      </c>
    </row>
    <row r="2" spans="1:21" x14ac:dyDescent="0.3">
      <c r="A2" s="9" t="s">
        <v>21</v>
      </c>
      <c r="B2" s="10" t="s">
        <v>22</v>
      </c>
      <c r="C2" s="10" t="s">
        <v>23</v>
      </c>
      <c r="D2" s="11">
        <v>45137.277851342595</v>
      </c>
      <c r="E2" s="12">
        <v>45137</v>
      </c>
      <c r="F2" s="13" t="str">
        <f>IF(WEEKDAY([1]!social_media_engagement_data[[#This Row],[Date]], 2) &lt;= 5, "Weekday", "Weekend")</f>
        <v>Weekend</v>
      </c>
      <c r="G2" s="14">
        <v>45137.277851342595</v>
      </c>
      <c r="H2" s="15" t="str">
        <f t="shared" ref="H2:H65" si="0">IF(HOUR(G2) &gt;= 6, IF(HOUR(G2) &lt; 12, "Morning", IF(HOUR(G2) &lt; 18, "Afternoon", IF(HOUR(G2) &lt; 22, "Evening", "Night"))), "Night")</f>
        <v>Morning</v>
      </c>
      <c r="I2" s="10">
        <v>908</v>
      </c>
      <c r="J2" s="10">
        <v>125</v>
      </c>
      <c r="K2" s="10">
        <v>85</v>
      </c>
      <c r="L2" s="10">
        <v>3884</v>
      </c>
      <c r="M2" s="10">
        <v>1223</v>
      </c>
      <c r="N2" s="16">
        <f>(SUM([1]!social_media_engagement_data[[#This Row],[Likes]:[Shares]])/[1]!social_media_engagement_data[[#This Row],[Reach]])*100</f>
        <v>91.414554374488972</v>
      </c>
      <c r="O2" s="10">
        <v>48</v>
      </c>
      <c r="P2" t="str" cm="1">
        <f t="array" ref="P2">_xlfn.IFS(O2&gt;45,"Senior Adults",O2&gt;=31,"Mature Adults",O2&lt;=30,"Adolescent Adults")</f>
        <v>Senior Adults</v>
      </c>
      <c r="Q2" s="10" t="s">
        <v>24</v>
      </c>
      <c r="R2" s="10" t="s">
        <v>25</v>
      </c>
      <c r="S2" s="17" t="s">
        <v>26</v>
      </c>
      <c r="T2" s="10" t="s">
        <v>27</v>
      </c>
      <c r="U2" s="10" t="s">
        <v>28</v>
      </c>
    </row>
    <row r="3" spans="1:21" x14ac:dyDescent="0.3">
      <c r="A3" s="18" t="s">
        <v>29</v>
      </c>
      <c r="B3" s="19" t="s">
        <v>30</v>
      </c>
      <c r="C3" s="19" t="s">
        <v>31</v>
      </c>
      <c r="D3" s="20">
        <v>44731.594442511574</v>
      </c>
      <c r="E3" s="21">
        <v>44731</v>
      </c>
      <c r="F3" s="22" t="str">
        <f>IF(WEEKDAY([1]!social_media_engagement_data[[#This Row],[Date]], 2) &lt;= 5, "Weekday", "Weekend")</f>
        <v>Weekend</v>
      </c>
      <c r="G3" s="23">
        <v>44731.594442511574</v>
      </c>
      <c r="H3" s="24" t="str">
        <f t="shared" si="0"/>
        <v>Afternoon</v>
      </c>
      <c r="I3" s="19">
        <v>604</v>
      </c>
      <c r="J3" s="19">
        <v>29</v>
      </c>
      <c r="K3" s="19">
        <v>2</v>
      </c>
      <c r="L3" s="19">
        <v>1831</v>
      </c>
      <c r="M3" s="19">
        <v>1386</v>
      </c>
      <c r="N3" s="25">
        <f>(SUM([1]!social_media_engagement_data[[#This Row],[Likes]:[Shares]])/[1]!social_media_engagement_data[[#This Row],[Reach]])*100</f>
        <v>45.815295815295812</v>
      </c>
      <c r="O3" s="19">
        <v>33</v>
      </c>
      <c r="P3" t="str" cm="1">
        <f t="array" ref="P3">_xlfn.IFS(O3&gt;45,"Senior Adults",O3&gt;=31,"Mature Adults",O3&lt;=30,"Adolescent Adults")</f>
        <v>Mature Adults</v>
      </c>
      <c r="Q3" s="19" t="s">
        <v>32</v>
      </c>
      <c r="R3" s="19" t="s">
        <v>33</v>
      </c>
      <c r="S3" s="26" t="s">
        <v>34</v>
      </c>
      <c r="T3" s="19" t="s">
        <v>35</v>
      </c>
      <c r="U3" s="19" t="s">
        <v>36</v>
      </c>
    </row>
    <row r="4" spans="1:21" x14ac:dyDescent="0.3">
      <c r="A4" s="9" t="s">
        <v>37</v>
      </c>
      <c r="B4" s="10" t="s">
        <v>38</v>
      </c>
      <c r="C4" s="10" t="s">
        <v>39</v>
      </c>
      <c r="D4" s="11">
        <v>44716.263777812499</v>
      </c>
      <c r="E4" s="12">
        <v>44716</v>
      </c>
      <c r="F4" s="13" t="str">
        <f>IF(WEEKDAY([1]!social_media_engagement_data[[#This Row],[Date]], 2) &lt;= 5, "Weekday", "Weekend")</f>
        <v>Weekend</v>
      </c>
      <c r="G4" s="14">
        <v>44716.263777812499</v>
      </c>
      <c r="H4" s="15" t="str">
        <f t="shared" si="0"/>
        <v>Morning</v>
      </c>
      <c r="I4" s="10">
        <v>288</v>
      </c>
      <c r="J4" s="10">
        <v>230</v>
      </c>
      <c r="K4" s="10">
        <v>56</v>
      </c>
      <c r="L4" s="10">
        <v>3927</v>
      </c>
      <c r="M4" s="10">
        <v>2516</v>
      </c>
      <c r="N4" s="16">
        <f>(SUM([1]!social_media_engagement_data[[#This Row],[Likes]:[Shares]])/[1]!social_media_engagement_data[[#This Row],[Reach]])*100</f>
        <v>22.813990461049286</v>
      </c>
      <c r="O4" s="10">
        <v>23</v>
      </c>
      <c r="P4" t="str" cm="1">
        <f t="array" ref="P4">_xlfn.IFS(O4&gt;45,"Senior Adults",O4&gt;=31,"Mature Adults",O4&lt;=30,"Adolescent Adults")</f>
        <v>Adolescent Adults</v>
      </c>
      <c r="Q4" s="10" t="s">
        <v>40</v>
      </c>
      <c r="R4" s="10" t="s">
        <v>41</v>
      </c>
      <c r="S4" s="17" t="s">
        <v>34</v>
      </c>
      <c r="T4" s="10" t="s">
        <v>42</v>
      </c>
      <c r="U4" s="10" t="s">
        <v>43</v>
      </c>
    </row>
    <row r="5" spans="1:21" x14ac:dyDescent="0.3">
      <c r="A5" s="18" t="s">
        <v>21</v>
      </c>
      <c r="B5" s="19" t="s">
        <v>38</v>
      </c>
      <c r="C5" s="19" t="s">
        <v>44</v>
      </c>
      <c r="D5" s="20">
        <v>44693.653725717595</v>
      </c>
      <c r="E5" s="21">
        <v>44693</v>
      </c>
      <c r="F5" s="22" t="str">
        <f>IF(WEEKDAY([1]!social_media_engagement_data[[#This Row],[Date]], 2) &lt;= 5, "Weekday", "Weekend")</f>
        <v>Weekday</v>
      </c>
      <c r="G5" s="23">
        <v>44693.653725717595</v>
      </c>
      <c r="H5" s="24" t="str">
        <f t="shared" si="0"/>
        <v>Afternoon</v>
      </c>
      <c r="I5" s="19">
        <v>870</v>
      </c>
      <c r="J5" s="19">
        <v>92</v>
      </c>
      <c r="K5" s="19">
        <v>15</v>
      </c>
      <c r="L5" s="19">
        <v>4829</v>
      </c>
      <c r="M5" s="19">
        <v>1377</v>
      </c>
      <c r="N5" s="25">
        <f>(SUM([1]!social_media_engagement_data[[#This Row],[Likes]:[Shares]])/[1]!social_media_engagement_data[[#This Row],[Reach]])*100</f>
        <v>70.951343500363109</v>
      </c>
      <c r="O5" s="19">
        <v>48</v>
      </c>
      <c r="P5" t="str" cm="1">
        <f t="array" ref="P5">_xlfn.IFS(O5&gt;45,"Senior Adults",O5&gt;=31,"Mature Adults",O5&lt;=30,"Adolescent Adults")</f>
        <v>Senior Adults</v>
      </c>
      <c r="Q5" s="19" t="s">
        <v>24</v>
      </c>
      <c r="R5" s="19" t="s">
        <v>45</v>
      </c>
      <c r="S5" s="26" t="s">
        <v>46</v>
      </c>
      <c r="T5" s="19" t="s">
        <v>47</v>
      </c>
      <c r="U5" s="19" t="s">
        <v>43</v>
      </c>
    </row>
    <row r="6" spans="1:21" x14ac:dyDescent="0.3">
      <c r="A6" s="9" t="s">
        <v>48</v>
      </c>
      <c r="B6" s="10" t="s">
        <v>30</v>
      </c>
      <c r="C6" s="10" t="s">
        <v>49</v>
      </c>
      <c r="D6" s="11">
        <v>45225.870522395831</v>
      </c>
      <c r="E6" s="12">
        <v>45225</v>
      </c>
      <c r="F6" s="13" t="str">
        <f>IF(WEEKDAY([1]!social_media_engagement_data[[#This Row],[Date]], 2) &lt;= 5, "Weekday", "Weekend")</f>
        <v>Weekday</v>
      </c>
      <c r="G6" s="14">
        <v>45225.870522395831</v>
      </c>
      <c r="H6" s="15" t="str">
        <f t="shared" si="0"/>
        <v>Evening</v>
      </c>
      <c r="I6" s="10">
        <v>573</v>
      </c>
      <c r="J6" s="10">
        <v>192</v>
      </c>
      <c r="K6" s="10">
        <v>19</v>
      </c>
      <c r="L6" s="10">
        <v>2797</v>
      </c>
      <c r="M6" s="10">
        <v>1949</v>
      </c>
      <c r="N6" s="16">
        <f>(SUM([1]!social_media_engagement_data[[#This Row],[Likes]:[Shares]])/[1]!social_media_engagement_data[[#This Row],[Reach]])*100</f>
        <v>40.225756798358134</v>
      </c>
      <c r="O6" s="10">
        <v>40</v>
      </c>
      <c r="P6" t="str" cm="1">
        <f t="array" ref="P6">_xlfn.IFS(O6&gt;45,"Senior Adults",O6&gt;=31,"Mature Adults",O6&lt;=30,"Adolescent Adults")</f>
        <v>Mature Adults</v>
      </c>
      <c r="Q6" s="10" t="s">
        <v>24</v>
      </c>
      <c r="R6" s="10" t="s">
        <v>50</v>
      </c>
      <c r="S6" s="17" t="s">
        <v>46</v>
      </c>
      <c r="T6" s="10" t="s">
        <v>51</v>
      </c>
      <c r="U6" s="10" t="s">
        <v>52</v>
      </c>
    </row>
    <row r="7" spans="1:21" x14ac:dyDescent="0.3">
      <c r="A7" s="18" t="s">
        <v>37</v>
      </c>
      <c r="B7" s="19" t="s">
        <v>30</v>
      </c>
      <c r="C7" s="19" t="s">
        <v>53</v>
      </c>
      <c r="D7" s="20">
        <v>45308.651837939811</v>
      </c>
      <c r="E7" s="21">
        <v>45308</v>
      </c>
      <c r="F7" s="22" t="str">
        <f>IF(WEEKDAY([1]!social_media_engagement_data[[#This Row],[Date]], 2) &lt;= 5, "Weekday", "Weekend")</f>
        <v>Weekday</v>
      </c>
      <c r="G7" s="23">
        <v>45308.651837939811</v>
      </c>
      <c r="H7" s="24" t="str">
        <f t="shared" si="0"/>
        <v>Afternoon</v>
      </c>
      <c r="I7" s="19">
        <v>430</v>
      </c>
      <c r="J7" s="19">
        <v>223</v>
      </c>
      <c r="K7" s="19">
        <v>86</v>
      </c>
      <c r="L7" s="19">
        <v>3265</v>
      </c>
      <c r="M7" s="19">
        <v>2813</v>
      </c>
      <c r="N7" s="25">
        <f>(SUM([1]!social_media_engagement_data[[#This Row],[Likes]:[Shares]])/[1]!social_media_engagement_data[[#This Row],[Reach]])*100</f>
        <v>26.270885175968715</v>
      </c>
      <c r="O7" s="19">
        <v>33</v>
      </c>
      <c r="P7" t="str" cm="1">
        <f t="array" ref="P7">_xlfn.IFS(O7&gt;45,"Senior Adults",O7&gt;=31,"Mature Adults",O7&lt;=30,"Adolescent Adults")</f>
        <v>Mature Adults</v>
      </c>
      <c r="Q7" s="19" t="s">
        <v>40</v>
      </c>
      <c r="R7" s="19" t="s">
        <v>54</v>
      </c>
      <c r="S7" s="26" t="s">
        <v>34</v>
      </c>
      <c r="T7" s="19" t="s">
        <v>55</v>
      </c>
      <c r="U7" s="19" t="s">
        <v>28</v>
      </c>
    </row>
    <row r="8" spans="1:21" x14ac:dyDescent="0.3">
      <c r="A8" s="9" t="s">
        <v>37</v>
      </c>
      <c r="B8" s="10" t="s">
        <v>38</v>
      </c>
      <c r="C8" s="10" t="s">
        <v>56</v>
      </c>
      <c r="D8" s="11">
        <v>44754.370701539352</v>
      </c>
      <c r="E8" s="12">
        <v>44754</v>
      </c>
      <c r="F8" s="13" t="str">
        <f>IF(WEEKDAY([1]!social_media_engagement_data[[#This Row],[Date]], 2) &lt;= 5, "Weekday", "Weekend")</f>
        <v>Weekday</v>
      </c>
      <c r="G8" s="14">
        <v>44754.370701539352</v>
      </c>
      <c r="H8" s="15" t="str">
        <f t="shared" si="0"/>
        <v>Morning</v>
      </c>
      <c r="I8" s="10">
        <v>973</v>
      </c>
      <c r="J8" s="10">
        <v>309</v>
      </c>
      <c r="K8" s="10">
        <v>164</v>
      </c>
      <c r="L8" s="10">
        <v>3917</v>
      </c>
      <c r="M8" s="10">
        <v>3404</v>
      </c>
      <c r="N8" s="16">
        <f>(SUM([1]!social_media_engagement_data[[#This Row],[Likes]:[Shares]])/[1]!social_media_engagement_data[[#This Row],[Reach]])*100</f>
        <v>42.479435957696829</v>
      </c>
      <c r="O8" s="10">
        <v>34</v>
      </c>
      <c r="P8" t="str" cm="1">
        <f t="array" ref="P8">_xlfn.IFS(O8&gt;45,"Senior Adults",O8&gt;=31,"Mature Adults",O8&lt;=30,"Adolescent Adults")</f>
        <v>Mature Adults</v>
      </c>
      <c r="Q8" s="10" t="s">
        <v>32</v>
      </c>
      <c r="R8" s="10" t="s">
        <v>57</v>
      </c>
      <c r="S8" s="17" t="s">
        <v>26</v>
      </c>
      <c r="T8" s="10" t="s">
        <v>58</v>
      </c>
      <c r="U8" s="10" t="s">
        <v>28</v>
      </c>
    </row>
    <row r="9" spans="1:21" x14ac:dyDescent="0.3">
      <c r="A9" s="18" t="s">
        <v>29</v>
      </c>
      <c r="B9" s="19" t="s">
        <v>38</v>
      </c>
      <c r="C9" s="19" t="s">
        <v>59</v>
      </c>
      <c r="D9" s="20">
        <v>44429.242293657408</v>
      </c>
      <c r="E9" s="21">
        <v>44429</v>
      </c>
      <c r="F9" s="22" t="str">
        <f>IF(WEEKDAY([1]!social_media_engagement_data[[#This Row],[Date]], 2) &lt;= 5, "Weekday", "Weekend")</f>
        <v>Weekend</v>
      </c>
      <c r="G9" s="23">
        <v>44429.242293657408</v>
      </c>
      <c r="H9" s="24" t="str">
        <f t="shared" si="0"/>
        <v>Night</v>
      </c>
      <c r="I9" s="19">
        <v>137</v>
      </c>
      <c r="J9" s="19">
        <v>327</v>
      </c>
      <c r="K9" s="19">
        <v>141</v>
      </c>
      <c r="L9" s="19">
        <v>4631</v>
      </c>
      <c r="M9" s="19">
        <v>1010</v>
      </c>
      <c r="N9" s="25">
        <f>(SUM([1]!social_media_engagement_data[[#This Row],[Likes]:[Shares]])/[1]!social_media_engagement_data[[#This Row],[Reach]])*100</f>
        <v>59.900990099009896</v>
      </c>
      <c r="O9" s="19">
        <v>18</v>
      </c>
      <c r="P9" t="str" cm="1">
        <f t="array" ref="P9">_xlfn.IFS(O9&gt;45,"Senior Adults",O9&gt;=31,"Mature Adults",O9&lt;=30,"Adolescent Adults")</f>
        <v>Adolescent Adults</v>
      </c>
      <c r="Q9" s="19" t="s">
        <v>24</v>
      </c>
      <c r="R9" s="19" t="s">
        <v>60</v>
      </c>
      <c r="S9" s="26" t="s">
        <v>34</v>
      </c>
      <c r="T9" s="19" t="s">
        <v>61</v>
      </c>
      <c r="U9" s="19" t="s">
        <v>36</v>
      </c>
    </row>
    <row r="10" spans="1:21" x14ac:dyDescent="0.3">
      <c r="A10" s="9" t="s">
        <v>29</v>
      </c>
      <c r="B10" s="10" t="s">
        <v>38</v>
      </c>
      <c r="C10" s="10" t="s">
        <v>62</v>
      </c>
      <c r="D10" s="11">
        <v>44663.687549351853</v>
      </c>
      <c r="E10" s="12">
        <v>44663</v>
      </c>
      <c r="F10" s="13" t="str">
        <f>IF(WEEKDAY([1]!social_media_engagement_data[[#This Row],[Date]], 2) &lt;= 5, "Weekday", "Weekend")</f>
        <v>Weekday</v>
      </c>
      <c r="G10" s="14">
        <v>44663.687549351853</v>
      </c>
      <c r="H10" s="15" t="str">
        <f t="shared" si="0"/>
        <v>Afternoon</v>
      </c>
      <c r="I10" s="10">
        <v>658</v>
      </c>
      <c r="J10" s="10">
        <v>36</v>
      </c>
      <c r="K10" s="10">
        <v>128</v>
      </c>
      <c r="L10" s="10">
        <v>3626</v>
      </c>
      <c r="M10" s="10">
        <v>3258</v>
      </c>
      <c r="N10" s="16">
        <f>(SUM([1]!social_media_engagement_data[[#This Row],[Likes]:[Shares]])/[1]!social_media_engagement_data[[#This Row],[Reach]])*100</f>
        <v>25.23020257826888</v>
      </c>
      <c r="O10" s="10">
        <v>47</v>
      </c>
      <c r="P10" t="str" cm="1">
        <f t="array" ref="P10">_xlfn.IFS(O10&gt;45,"Senior Adults",O10&gt;=31,"Mature Adults",O10&lt;=30,"Adolescent Adults")</f>
        <v>Senior Adults</v>
      </c>
      <c r="Q10" s="10" t="s">
        <v>40</v>
      </c>
      <c r="R10" s="10" t="s">
        <v>63</v>
      </c>
      <c r="S10" s="17" t="s">
        <v>46</v>
      </c>
      <c r="T10" s="10" t="s">
        <v>64</v>
      </c>
      <c r="U10" s="10" t="s">
        <v>52</v>
      </c>
    </row>
    <row r="11" spans="1:21" x14ac:dyDescent="0.3">
      <c r="A11" s="18" t="s">
        <v>29</v>
      </c>
      <c r="B11" s="19" t="s">
        <v>30</v>
      </c>
      <c r="C11" s="19" t="s">
        <v>65</v>
      </c>
      <c r="D11" s="20">
        <v>45109.456374189816</v>
      </c>
      <c r="E11" s="21">
        <v>45109</v>
      </c>
      <c r="F11" s="22" t="str">
        <f>IF(WEEKDAY([1]!social_media_engagement_data[[#This Row],[Date]], 2) &lt;= 5, "Weekday", "Weekend")</f>
        <v>Weekend</v>
      </c>
      <c r="G11" s="23">
        <v>45109.456374189816</v>
      </c>
      <c r="H11" s="24" t="str">
        <f t="shared" si="0"/>
        <v>Morning</v>
      </c>
      <c r="I11" s="19">
        <v>352</v>
      </c>
      <c r="J11" s="19">
        <v>476</v>
      </c>
      <c r="K11" s="19">
        <v>104</v>
      </c>
      <c r="L11" s="19">
        <v>4242</v>
      </c>
      <c r="M11" s="19">
        <v>1436</v>
      </c>
      <c r="N11" s="25">
        <f>(SUM([1]!social_media_engagement_data[[#This Row],[Likes]:[Shares]])/[1]!social_media_engagement_data[[#This Row],[Reach]])*100</f>
        <v>64.902506963788298</v>
      </c>
      <c r="O11" s="19">
        <v>47</v>
      </c>
      <c r="P11" t="str" cm="1">
        <f t="array" ref="P11">_xlfn.IFS(O11&gt;45,"Senior Adults",O11&gt;=31,"Mature Adults",O11&lt;=30,"Adolescent Adults")</f>
        <v>Senior Adults</v>
      </c>
      <c r="Q11" s="19" t="s">
        <v>24</v>
      </c>
      <c r="R11" s="19" t="s">
        <v>66</v>
      </c>
      <c r="S11" s="26" t="s">
        <v>67</v>
      </c>
      <c r="T11" s="19" t="s">
        <v>68</v>
      </c>
      <c r="U11" s="19" t="s">
        <v>36</v>
      </c>
    </row>
    <row r="12" spans="1:21" x14ac:dyDescent="0.3">
      <c r="A12" s="9" t="s">
        <v>29</v>
      </c>
      <c r="B12" s="10" t="s">
        <v>30</v>
      </c>
      <c r="C12" s="10" t="s">
        <v>69</v>
      </c>
      <c r="D12" s="11">
        <v>44314.41739667824</v>
      </c>
      <c r="E12" s="12">
        <v>44314</v>
      </c>
      <c r="F12" s="13" t="str">
        <f>IF(WEEKDAY([1]!social_media_engagement_data[[#This Row],[Date]], 2) &lt;= 5, "Weekday", "Weekend")</f>
        <v>Weekday</v>
      </c>
      <c r="G12" s="14">
        <v>44314.41739667824</v>
      </c>
      <c r="H12" s="15" t="str">
        <f t="shared" si="0"/>
        <v>Morning</v>
      </c>
      <c r="I12" s="10">
        <v>549</v>
      </c>
      <c r="J12" s="10">
        <v>374</v>
      </c>
      <c r="K12" s="10">
        <v>98</v>
      </c>
      <c r="L12" s="10">
        <v>2409</v>
      </c>
      <c r="M12" s="10">
        <v>2118</v>
      </c>
      <c r="N12" s="16">
        <f>(SUM([1]!social_media_engagement_data[[#This Row],[Likes]:[Shares]])/[1]!social_media_engagement_data[[#This Row],[Reach]])*100</f>
        <v>48.205854579792259</v>
      </c>
      <c r="O12" s="10">
        <v>44</v>
      </c>
      <c r="P12" t="str" cm="1">
        <f t="array" ref="P12">_xlfn.IFS(O12&gt;45,"Senior Adults",O12&gt;=31,"Mature Adults",O12&lt;=30,"Adolescent Adults")</f>
        <v>Mature Adults</v>
      </c>
      <c r="Q12" s="10" t="s">
        <v>24</v>
      </c>
      <c r="R12" s="10" t="s">
        <v>70</v>
      </c>
      <c r="S12" s="17" t="s">
        <v>71</v>
      </c>
      <c r="T12" s="10" t="s">
        <v>72</v>
      </c>
      <c r="U12" s="10" t="s">
        <v>36</v>
      </c>
    </row>
    <row r="13" spans="1:21" x14ac:dyDescent="0.3">
      <c r="A13" s="18" t="s">
        <v>29</v>
      </c>
      <c r="B13" s="19" t="s">
        <v>22</v>
      </c>
      <c r="C13" s="19" t="s">
        <v>73</v>
      </c>
      <c r="D13" s="20">
        <v>44753.581051493056</v>
      </c>
      <c r="E13" s="21">
        <v>44753</v>
      </c>
      <c r="F13" s="22" t="str">
        <f>IF(WEEKDAY([1]!social_media_engagement_data[[#This Row],[Date]], 2) &lt;= 5, "Weekday", "Weekend")</f>
        <v>Weekday</v>
      </c>
      <c r="G13" s="23">
        <v>44753.581051493056</v>
      </c>
      <c r="H13" s="24" t="str">
        <f t="shared" si="0"/>
        <v>Afternoon</v>
      </c>
      <c r="I13" s="19">
        <v>206</v>
      </c>
      <c r="J13" s="19">
        <v>442</v>
      </c>
      <c r="K13" s="19">
        <v>181</v>
      </c>
      <c r="L13" s="19">
        <v>4835</v>
      </c>
      <c r="M13" s="19">
        <v>3305</v>
      </c>
      <c r="N13" s="25">
        <f>(SUM([1]!social_media_engagement_data[[#This Row],[Likes]:[Shares]])/[1]!social_media_engagement_data[[#This Row],[Reach]])*100</f>
        <v>25.08320726172466</v>
      </c>
      <c r="O13" s="19">
        <v>31</v>
      </c>
      <c r="P13" t="str" cm="1">
        <f t="array" ref="P13">_xlfn.IFS(O13&gt;45,"Senior Adults",O13&gt;=31,"Mature Adults",O13&lt;=30,"Adolescent Adults")</f>
        <v>Mature Adults</v>
      </c>
      <c r="Q13" s="19" t="s">
        <v>32</v>
      </c>
      <c r="R13" s="19" t="s">
        <v>74</v>
      </c>
      <c r="S13" s="26" t="s">
        <v>34</v>
      </c>
      <c r="T13" s="19" t="s">
        <v>75</v>
      </c>
      <c r="U13" s="19" t="s">
        <v>36</v>
      </c>
    </row>
    <row r="14" spans="1:21" x14ac:dyDescent="0.3">
      <c r="A14" s="9" t="s">
        <v>48</v>
      </c>
      <c r="B14" s="10" t="s">
        <v>30</v>
      </c>
      <c r="C14" s="10" t="s">
        <v>76</v>
      </c>
      <c r="D14" s="11">
        <v>44528.079628518521</v>
      </c>
      <c r="E14" s="12">
        <v>44528</v>
      </c>
      <c r="F14" s="13" t="str">
        <f>IF(WEEKDAY([1]!social_media_engagement_data[[#This Row],[Date]], 2) &lt;= 5, "Weekday", "Weekend")</f>
        <v>Weekend</v>
      </c>
      <c r="G14" s="14">
        <v>44528.079628518521</v>
      </c>
      <c r="H14" s="15" t="str">
        <f t="shared" si="0"/>
        <v>Night</v>
      </c>
      <c r="I14" s="10">
        <v>742</v>
      </c>
      <c r="J14" s="10">
        <v>198</v>
      </c>
      <c r="K14" s="10">
        <v>20</v>
      </c>
      <c r="L14" s="10">
        <v>2517</v>
      </c>
      <c r="M14" s="10">
        <v>2412</v>
      </c>
      <c r="N14" s="16">
        <f>(SUM([1]!social_media_engagement_data[[#This Row],[Likes]:[Shares]])/[1]!social_media_engagement_data[[#This Row],[Reach]])*100</f>
        <v>39.800995024875625</v>
      </c>
      <c r="O14" s="10">
        <v>30</v>
      </c>
      <c r="P14" t="str" cm="1">
        <f t="array" ref="P14">_xlfn.IFS(O14&gt;45,"Senior Adults",O14&gt;=31,"Mature Adults",O14&lt;=30,"Adolescent Adults")</f>
        <v>Adolescent Adults</v>
      </c>
      <c r="Q14" s="10" t="s">
        <v>24</v>
      </c>
      <c r="R14" s="10" t="s">
        <v>77</v>
      </c>
      <c r="S14" s="17" t="s">
        <v>34</v>
      </c>
      <c r="T14" s="10" t="s">
        <v>78</v>
      </c>
      <c r="U14" s="10" t="s">
        <v>36</v>
      </c>
    </row>
    <row r="15" spans="1:21" x14ac:dyDescent="0.3">
      <c r="A15" s="18" t="s">
        <v>37</v>
      </c>
      <c r="B15" s="19" t="s">
        <v>22</v>
      </c>
      <c r="C15" s="19" t="s">
        <v>79</v>
      </c>
      <c r="D15" s="20">
        <v>44535.038173020832</v>
      </c>
      <c r="E15" s="21">
        <v>44535</v>
      </c>
      <c r="F15" s="22" t="str">
        <f>IF(WEEKDAY([1]!social_media_engagement_data[[#This Row],[Date]], 2) &lt;= 5, "Weekday", "Weekend")</f>
        <v>Weekend</v>
      </c>
      <c r="G15" s="23">
        <v>44535.038173020832</v>
      </c>
      <c r="H15" s="24" t="str">
        <f t="shared" si="0"/>
        <v>Night</v>
      </c>
      <c r="I15" s="19">
        <v>585</v>
      </c>
      <c r="J15" s="19">
        <v>459</v>
      </c>
      <c r="K15" s="19">
        <v>54</v>
      </c>
      <c r="L15" s="19">
        <v>4951</v>
      </c>
      <c r="M15" s="19">
        <v>3585</v>
      </c>
      <c r="N15" s="25">
        <f>(SUM([1]!social_media_engagement_data[[#This Row],[Likes]:[Shares]])/[1]!social_media_engagement_data[[#This Row],[Reach]])*100</f>
        <v>30.627615062761503</v>
      </c>
      <c r="O15" s="19">
        <v>42</v>
      </c>
      <c r="P15" t="str" cm="1">
        <f t="array" ref="P15">_xlfn.IFS(O15&gt;45,"Senior Adults",O15&gt;=31,"Mature Adults",O15&lt;=30,"Adolescent Adults")</f>
        <v>Mature Adults</v>
      </c>
      <c r="Q15" s="19" t="s">
        <v>40</v>
      </c>
      <c r="R15" s="19" t="s">
        <v>80</v>
      </c>
      <c r="S15" s="26" t="s">
        <v>46</v>
      </c>
      <c r="T15" s="19" t="s">
        <v>81</v>
      </c>
      <c r="U15" s="19" t="s">
        <v>36</v>
      </c>
    </row>
    <row r="16" spans="1:21" x14ac:dyDescent="0.3">
      <c r="A16" s="9" t="s">
        <v>29</v>
      </c>
      <c r="B16" s="10" t="s">
        <v>30</v>
      </c>
      <c r="C16" s="10" t="s">
        <v>82</v>
      </c>
      <c r="D16" s="11">
        <v>44965.86959790509</v>
      </c>
      <c r="E16" s="12">
        <v>44965</v>
      </c>
      <c r="F16" s="13" t="str">
        <f>IF(WEEKDAY([1]!social_media_engagement_data[[#This Row],[Date]], 2) &lt;= 5, "Weekday", "Weekend")</f>
        <v>Weekday</v>
      </c>
      <c r="G16" s="14">
        <v>44965.86959790509</v>
      </c>
      <c r="H16" s="15" t="str">
        <f t="shared" si="0"/>
        <v>Evening</v>
      </c>
      <c r="I16" s="10">
        <v>528</v>
      </c>
      <c r="J16" s="10">
        <v>463</v>
      </c>
      <c r="K16" s="10">
        <v>86</v>
      </c>
      <c r="L16" s="10">
        <v>1828</v>
      </c>
      <c r="M16" s="10">
        <v>1418</v>
      </c>
      <c r="N16" s="16">
        <f>(SUM([1]!social_media_engagement_data[[#This Row],[Likes]:[Shares]])/[1]!social_media_engagement_data[[#This Row],[Reach]])*100</f>
        <v>75.952045133991547</v>
      </c>
      <c r="O16" s="10">
        <v>19</v>
      </c>
      <c r="P16" t="str" cm="1">
        <f t="array" ref="P16">_xlfn.IFS(O16&gt;45,"Senior Adults",O16&gt;=31,"Mature Adults",O16&lt;=30,"Adolescent Adults")</f>
        <v>Adolescent Adults</v>
      </c>
      <c r="Q16" s="10" t="s">
        <v>40</v>
      </c>
      <c r="R16" s="10" t="s">
        <v>83</v>
      </c>
      <c r="S16" s="17" t="s">
        <v>26</v>
      </c>
      <c r="T16" s="10" t="s">
        <v>84</v>
      </c>
      <c r="U16" s="10" t="s">
        <v>43</v>
      </c>
    </row>
    <row r="17" spans="1:21" x14ac:dyDescent="0.3">
      <c r="A17" s="18" t="s">
        <v>48</v>
      </c>
      <c r="B17" s="19" t="s">
        <v>30</v>
      </c>
      <c r="C17" s="19" t="s">
        <v>85</v>
      </c>
      <c r="D17" s="20">
        <v>45310.154639895831</v>
      </c>
      <c r="E17" s="21">
        <v>45310</v>
      </c>
      <c r="F17" s="22" t="str">
        <f>IF(WEEKDAY([1]!social_media_engagement_data[[#This Row],[Date]], 2) &lt;= 5, "Weekday", "Weekend")</f>
        <v>Weekday</v>
      </c>
      <c r="G17" s="23">
        <v>45310.154639895831</v>
      </c>
      <c r="H17" s="24" t="str">
        <f t="shared" si="0"/>
        <v>Night</v>
      </c>
      <c r="I17" s="19">
        <v>440</v>
      </c>
      <c r="J17" s="19">
        <v>255</v>
      </c>
      <c r="K17" s="19">
        <v>139</v>
      </c>
      <c r="L17" s="19">
        <v>3722</v>
      </c>
      <c r="M17" s="19">
        <v>1395</v>
      </c>
      <c r="N17" s="25">
        <f>(SUM([1]!social_media_engagement_data[[#This Row],[Likes]:[Shares]])/[1]!social_media_engagement_data[[#This Row],[Reach]])*100</f>
        <v>59.784946236559144</v>
      </c>
      <c r="O17" s="19">
        <v>42</v>
      </c>
      <c r="P17" t="str" cm="1">
        <f t="array" ref="P17">_xlfn.IFS(O17&gt;45,"Senior Adults",O17&gt;=31,"Mature Adults",O17&lt;=30,"Adolescent Adults")</f>
        <v>Mature Adults</v>
      </c>
      <c r="Q17" s="19" t="s">
        <v>40</v>
      </c>
      <c r="R17" s="19" t="s">
        <v>86</v>
      </c>
      <c r="S17" s="26" t="s">
        <v>46</v>
      </c>
      <c r="T17" s="19" t="s">
        <v>87</v>
      </c>
      <c r="U17" s="19" t="s">
        <v>28</v>
      </c>
    </row>
    <row r="18" spans="1:21" x14ac:dyDescent="0.3">
      <c r="A18" s="9" t="s">
        <v>21</v>
      </c>
      <c r="B18" s="10" t="s">
        <v>30</v>
      </c>
      <c r="C18" s="10" t="s">
        <v>88</v>
      </c>
      <c r="D18" s="11">
        <v>45258.341341296298</v>
      </c>
      <c r="E18" s="12">
        <v>45258</v>
      </c>
      <c r="F18" s="13" t="str">
        <f>IF(WEEKDAY([1]!social_media_engagement_data[[#This Row],[Date]], 2) &lt;= 5, "Weekday", "Weekend")</f>
        <v>Weekday</v>
      </c>
      <c r="G18" s="14">
        <v>45258.341341296298</v>
      </c>
      <c r="H18" s="15" t="str">
        <f t="shared" si="0"/>
        <v>Morning</v>
      </c>
      <c r="I18" s="10">
        <v>281</v>
      </c>
      <c r="J18" s="10">
        <v>199</v>
      </c>
      <c r="K18" s="10">
        <v>104</v>
      </c>
      <c r="L18" s="10">
        <v>4528</v>
      </c>
      <c r="M18" s="10">
        <v>1547</v>
      </c>
      <c r="N18" s="16">
        <f>(SUM([1]!social_media_engagement_data[[#This Row],[Likes]:[Shares]])/[1]!social_media_engagement_data[[#This Row],[Reach]])*100</f>
        <v>37.75048480930834</v>
      </c>
      <c r="O18" s="10">
        <v>26</v>
      </c>
      <c r="P18" t="str" cm="1">
        <f t="array" ref="P18">_xlfn.IFS(O18&gt;45,"Senior Adults",O18&gt;=31,"Mature Adults",O18&lt;=30,"Adolescent Adults")</f>
        <v>Adolescent Adults</v>
      </c>
      <c r="Q18" s="10" t="s">
        <v>24</v>
      </c>
      <c r="R18" s="10" t="s">
        <v>89</v>
      </c>
      <c r="S18" s="17" t="s">
        <v>26</v>
      </c>
      <c r="T18" s="10" t="s">
        <v>90</v>
      </c>
      <c r="U18" s="10" t="s">
        <v>36</v>
      </c>
    </row>
    <row r="19" spans="1:21" x14ac:dyDescent="0.3">
      <c r="A19" s="18" t="s">
        <v>21</v>
      </c>
      <c r="B19" s="19" t="s">
        <v>38</v>
      </c>
      <c r="C19" s="19" t="s">
        <v>91</v>
      </c>
      <c r="D19" s="20">
        <v>44868.948469363429</v>
      </c>
      <c r="E19" s="21">
        <v>44868</v>
      </c>
      <c r="F19" s="22" t="str">
        <f>IF(WEEKDAY([1]!social_media_engagement_data[[#This Row],[Date]], 2) &lt;= 5, "Weekday", "Weekend")</f>
        <v>Weekday</v>
      </c>
      <c r="G19" s="23">
        <v>44868.948469363429</v>
      </c>
      <c r="H19" s="24" t="str">
        <f t="shared" si="0"/>
        <v>Night</v>
      </c>
      <c r="I19" s="19">
        <v>34</v>
      </c>
      <c r="J19" s="19">
        <v>458</v>
      </c>
      <c r="K19" s="19">
        <v>5</v>
      </c>
      <c r="L19" s="19">
        <v>2047</v>
      </c>
      <c r="M19" s="19">
        <v>1911</v>
      </c>
      <c r="N19" s="25">
        <f>(SUM([1]!social_media_engagement_data[[#This Row],[Likes]:[Shares]])/[1]!social_media_engagement_data[[#This Row],[Reach]])*100</f>
        <v>26.007326007326011</v>
      </c>
      <c r="O19" s="19">
        <v>23</v>
      </c>
      <c r="P19" t="str" cm="1">
        <f t="array" ref="P19">_xlfn.IFS(O19&gt;45,"Senior Adults",O19&gt;=31,"Mature Adults",O19&lt;=30,"Adolescent Adults")</f>
        <v>Adolescent Adults</v>
      </c>
      <c r="Q19" s="19" t="s">
        <v>40</v>
      </c>
      <c r="R19" s="19" t="s">
        <v>92</v>
      </c>
      <c r="S19" s="26" t="s">
        <v>26</v>
      </c>
      <c r="T19" s="19" t="s">
        <v>93</v>
      </c>
      <c r="U19" s="19" t="s">
        <v>28</v>
      </c>
    </row>
    <row r="20" spans="1:21" x14ac:dyDescent="0.3">
      <c r="A20" s="9" t="s">
        <v>29</v>
      </c>
      <c r="B20" s="10" t="s">
        <v>22</v>
      </c>
      <c r="C20" s="10" t="s">
        <v>94</v>
      </c>
      <c r="D20" s="11">
        <v>44814.199786631943</v>
      </c>
      <c r="E20" s="12">
        <v>44814</v>
      </c>
      <c r="F20" s="13" t="str">
        <f>IF(WEEKDAY([1]!social_media_engagement_data[[#This Row],[Date]], 2) &lt;= 5, "Weekday", "Weekend")</f>
        <v>Weekend</v>
      </c>
      <c r="G20" s="14">
        <v>44814.199786631943</v>
      </c>
      <c r="H20" s="15" t="str">
        <f t="shared" si="0"/>
        <v>Night</v>
      </c>
      <c r="I20" s="10">
        <v>143</v>
      </c>
      <c r="J20" s="10">
        <v>8</v>
      </c>
      <c r="K20" s="10">
        <v>34</v>
      </c>
      <c r="L20" s="10">
        <v>3433</v>
      </c>
      <c r="M20" s="10">
        <v>2360</v>
      </c>
      <c r="N20" s="16">
        <f>(SUM([1]!social_media_engagement_data[[#This Row],[Likes]:[Shares]])/[1]!social_media_engagement_data[[#This Row],[Reach]])*100</f>
        <v>7.8389830508474576</v>
      </c>
      <c r="O20" s="10">
        <v>39</v>
      </c>
      <c r="P20" t="str" cm="1">
        <f t="array" ref="P20">_xlfn.IFS(O20&gt;45,"Senior Adults",O20&gt;=31,"Mature Adults",O20&lt;=30,"Adolescent Adults")</f>
        <v>Mature Adults</v>
      </c>
      <c r="Q20" s="10" t="s">
        <v>24</v>
      </c>
      <c r="R20" s="10" t="s">
        <v>95</v>
      </c>
      <c r="S20" s="17" t="s">
        <v>96</v>
      </c>
      <c r="T20" s="10" t="s">
        <v>97</v>
      </c>
      <c r="U20" s="10" t="s">
        <v>36</v>
      </c>
    </row>
    <row r="21" spans="1:21" x14ac:dyDescent="0.3">
      <c r="A21" s="18" t="s">
        <v>29</v>
      </c>
      <c r="B21" s="19" t="s">
        <v>22</v>
      </c>
      <c r="C21" s="19" t="s">
        <v>98</v>
      </c>
      <c r="D21" s="20">
        <v>44438.362095787037</v>
      </c>
      <c r="E21" s="21">
        <v>44438</v>
      </c>
      <c r="F21" s="22" t="str">
        <f>IF(WEEKDAY([1]!social_media_engagement_data[[#This Row],[Date]], 2) &lt;= 5, "Weekday", "Weekend")</f>
        <v>Weekday</v>
      </c>
      <c r="G21" s="23">
        <v>44438.362095787037</v>
      </c>
      <c r="H21" s="24" t="str">
        <f t="shared" si="0"/>
        <v>Morning</v>
      </c>
      <c r="I21" s="19">
        <v>230</v>
      </c>
      <c r="J21" s="19">
        <v>194</v>
      </c>
      <c r="K21" s="19">
        <v>33</v>
      </c>
      <c r="L21" s="19">
        <v>2516</v>
      </c>
      <c r="M21" s="19">
        <v>2190</v>
      </c>
      <c r="N21" s="25">
        <f>(SUM([1]!social_media_engagement_data[[#This Row],[Likes]:[Shares]])/[1]!social_media_engagement_data[[#This Row],[Reach]])*100</f>
        <v>20.867579908675797</v>
      </c>
      <c r="O21" s="19">
        <v>50</v>
      </c>
      <c r="P21" t="str" cm="1">
        <f t="array" ref="P21">_xlfn.IFS(O21&gt;45,"Senior Adults",O21&gt;=31,"Mature Adults",O21&lt;=30,"Adolescent Adults")</f>
        <v>Senior Adults</v>
      </c>
      <c r="Q21" s="19" t="s">
        <v>40</v>
      </c>
      <c r="R21" s="19" t="s">
        <v>99</v>
      </c>
      <c r="S21" s="26" t="s">
        <v>46</v>
      </c>
      <c r="T21" s="19" t="s">
        <v>100</v>
      </c>
      <c r="U21" s="19" t="s">
        <v>28</v>
      </c>
    </row>
    <row r="22" spans="1:21" x14ac:dyDescent="0.3">
      <c r="A22" s="9" t="s">
        <v>29</v>
      </c>
      <c r="B22" s="10" t="s">
        <v>30</v>
      </c>
      <c r="C22" s="10" t="s">
        <v>101</v>
      </c>
      <c r="D22" s="11">
        <v>45114.21877550926</v>
      </c>
      <c r="E22" s="12">
        <v>45114</v>
      </c>
      <c r="F22" s="13" t="str">
        <f>IF(WEEKDAY([1]!social_media_engagement_data[[#This Row],[Date]], 2) &lt;= 5, "Weekday", "Weekend")</f>
        <v>Weekday</v>
      </c>
      <c r="G22" s="14">
        <v>45114.21877550926</v>
      </c>
      <c r="H22" s="15" t="str">
        <f t="shared" si="0"/>
        <v>Night</v>
      </c>
      <c r="I22" s="10">
        <v>574</v>
      </c>
      <c r="J22" s="10">
        <v>218</v>
      </c>
      <c r="K22" s="10">
        <v>186</v>
      </c>
      <c r="L22" s="10">
        <v>2551</v>
      </c>
      <c r="M22" s="10">
        <v>1429</v>
      </c>
      <c r="N22" s="16">
        <f>(SUM([1]!social_media_engagement_data[[#This Row],[Likes]:[Shares]])/[1]!social_media_engagement_data[[#This Row],[Reach]])*100</f>
        <v>68.439468159552135</v>
      </c>
      <c r="O22" s="10">
        <v>51</v>
      </c>
      <c r="P22" t="str" cm="1">
        <f t="array" ref="P22">_xlfn.IFS(O22&gt;45,"Senior Adults",O22&gt;=31,"Mature Adults",O22&lt;=30,"Adolescent Adults")</f>
        <v>Senior Adults</v>
      </c>
      <c r="Q22" s="10" t="s">
        <v>24</v>
      </c>
      <c r="R22" s="10" t="s">
        <v>89</v>
      </c>
      <c r="S22" s="17" t="s">
        <v>26</v>
      </c>
      <c r="T22" s="10" t="s">
        <v>102</v>
      </c>
      <c r="U22" s="10" t="s">
        <v>28</v>
      </c>
    </row>
    <row r="23" spans="1:21" x14ac:dyDescent="0.3">
      <c r="A23" s="18" t="s">
        <v>21</v>
      </c>
      <c r="B23" s="19" t="s">
        <v>38</v>
      </c>
      <c r="C23" s="19" t="s">
        <v>103</v>
      </c>
      <c r="D23" s="20">
        <v>45152.953704004627</v>
      </c>
      <c r="E23" s="21">
        <v>45152</v>
      </c>
      <c r="F23" s="22" t="str">
        <f>IF(WEEKDAY([1]!social_media_engagement_data[[#This Row],[Date]], 2) &lt;= 5, "Weekday", "Weekend")</f>
        <v>Weekday</v>
      </c>
      <c r="G23" s="23">
        <v>45152.953704004627</v>
      </c>
      <c r="H23" s="24" t="str">
        <f t="shared" si="0"/>
        <v>Night</v>
      </c>
      <c r="I23" s="19">
        <v>737</v>
      </c>
      <c r="J23" s="19">
        <v>4</v>
      </c>
      <c r="K23" s="19">
        <v>3</v>
      </c>
      <c r="L23" s="19">
        <v>3137</v>
      </c>
      <c r="M23" s="19">
        <v>2350</v>
      </c>
      <c r="N23" s="25">
        <f>(SUM([1]!social_media_engagement_data[[#This Row],[Likes]:[Shares]])/[1]!social_media_engagement_data[[#This Row],[Reach]])*100</f>
        <v>31.659574468085104</v>
      </c>
      <c r="O23" s="19">
        <v>65</v>
      </c>
      <c r="P23" t="str" cm="1">
        <f t="array" ref="P23">_xlfn.IFS(O23&gt;45,"Senior Adults",O23&gt;=31,"Mature Adults",O23&lt;=30,"Adolescent Adults")</f>
        <v>Senior Adults</v>
      </c>
      <c r="Q23" s="19" t="s">
        <v>32</v>
      </c>
      <c r="R23" s="19" t="s">
        <v>104</v>
      </c>
      <c r="S23" s="26" t="s">
        <v>46</v>
      </c>
      <c r="T23" s="19" t="s">
        <v>105</v>
      </c>
      <c r="U23" s="19" t="s">
        <v>28</v>
      </c>
    </row>
    <row r="24" spans="1:21" x14ac:dyDescent="0.3">
      <c r="A24" s="9" t="s">
        <v>37</v>
      </c>
      <c r="B24" s="10" t="s">
        <v>30</v>
      </c>
      <c r="C24" s="10" t="s">
        <v>106</v>
      </c>
      <c r="D24" s="11">
        <v>44693.82017486111</v>
      </c>
      <c r="E24" s="12">
        <v>44693</v>
      </c>
      <c r="F24" s="13" t="str">
        <f>IF(WEEKDAY([1]!social_media_engagement_data[[#This Row],[Date]], 2) &lt;= 5, "Weekday", "Weekend")</f>
        <v>Weekday</v>
      </c>
      <c r="G24" s="14">
        <v>44693.82017486111</v>
      </c>
      <c r="H24" s="15" t="str">
        <f t="shared" si="0"/>
        <v>Evening</v>
      </c>
      <c r="I24" s="10">
        <v>355</v>
      </c>
      <c r="J24" s="10">
        <v>320</v>
      </c>
      <c r="K24" s="10">
        <v>114</v>
      </c>
      <c r="L24" s="10">
        <v>3421</v>
      </c>
      <c r="M24" s="10">
        <v>1035</v>
      </c>
      <c r="N24" s="16">
        <f>(SUM([1]!social_media_engagement_data[[#This Row],[Likes]:[Shares]])/[1]!social_media_engagement_data[[#This Row],[Reach]])*100</f>
        <v>76.231884057971016</v>
      </c>
      <c r="O24" s="10">
        <v>35</v>
      </c>
      <c r="P24" t="str" cm="1">
        <f t="array" ref="P24">_xlfn.IFS(O24&gt;45,"Senior Adults",O24&gt;=31,"Mature Adults",O24&lt;=30,"Adolescent Adults")</f>
        <v>Mature Adults</v>
      </c>
      <c r="Q24" s="10" t="s">
        <v>24</v>
      </c>
      <c r="R24" s="10" t="s">
        <v>107</v>
      </c>
      <c r="S24" s="17" t="s">
        <v>46</v>
      </c>
      <c r="T24" s="10" t="s">
        <v>108</v>
      </c>
      <c r="U24" s="10" t="s">
        <v>36</v>
      </c>
    </row>
    <row r="25" spans="1:21" x14ac:dyDescent="0.3">
      <c r="A25" s="18" t="s">
        <v>21</v>
      </c>
      <c r="B25" s="19" t="s">
        <v>22</v>
      </c>
      <c r="C25" s="19" t="s">
        <v>109</v>
      </c>
      <c r="D25" s="20">
        <v>45243.053036018522</v>
      </c>
      <c r="E25" s="21">
        <v>45243</v>
      </c>
      <c r="F25" s="22" t="str">
        <f>IF(WEEKDAY([1]!social_media_engagement_data[[#This Row],[Date]], 2) &lt;= 5, "Weekday", "Weekend")</f>
        <v>Weekday</v>
      </c>
      <c r="G25" s="23">
        <v>45243.053036018522</v>
      </c>
      <c r="H25" s="24" t="str">
        <f t="shared" si="0"/>
        <v>Night</v>
      </c>
      <c r="I25" s="19">
        <v>882</v>
      </c>
      <c r="J25" s="19">
        <v>182</v>
      </c>
      <c r="K25" s="19">
        <v>121</v>
      </c>
      <c r="L25" s="19">
        <v>2594</v>
      </c>
      <c r="M25" s="19">
        <v>1033</v>
      </c>
      <c r="N25" s="25">
        <f>(SUM([1]!social_media_engagement_data[[#This Row],[Likes]:[Shares]])/[1]!social_media_engagement_data[[#This Row],[Reach]])*100</f>
        <v>114.71442400774443</v>
      </c>
      <c r="O25" s="19">
        <v>60</v>
      </c>
      <c r="P25" t="str" cm="1">
        <f t="array" ref="P25">_xlfn.IFS(O25&gt;45,"Senior Adults",O25&gt;=31,"Mature Adults",O25&lt;=30,"Adolescent Adults")</f>
        <v>Senior Adults</v>
      </c>
      <c r="Q25" s="19" t="s">
        <v>32</v>
      </c>
      <c r="R25" s="19" t="s">
        <v>110</v>
      </c>
      <c r="S25" s="26" t="s">
        <v>71</v>
      </c>
      <c r="T25" s="19" t="s">
        <v>111</v>
      </c>
      <c r="U25" s="19" t="s">
        <v>43</v>
      </c>
    </row>
    <row r="26" spans="1:21" x14ac:dyDescent="0.3">
      <c r="A26" s="9" t="s">
        <v>29</v>
      </c>
      <c r="B26" s="10" t="s">
        <v>22</v>
      </c>
      <c r="C26" s="10" t="s">
        <v>112</v>
      </c>
      <c r="D26" s="11">
        <v>44538.611118773151</v>
      </c>
      <c r="E26" s="12">
        <v>44538</v>
      </c>
      <c r="F26" s="13" t="str">
        <f>IF(WEEKDAY([1]!social_media_engagement_data[[#This Row],[Date]], 2) &lt;= 5, "Weekday", "Weekend")</f>
        <v>Weekday</v>
      </c>
      <c r="G26" s="14">
        <v>44538.611118773151</v>
      </c>
      <c r="H26" s="15" t="str">
        <f t="shared" si="0"/>
        <v>Afternoon</v>
      </c>
      <c r="I26" s="10">
        <v>838</v>
      </c>
      <c r="J26" s="10">
        <v>336</v>
      </c>
      <c r="K26" s="10">
        <v>135</v>
      </c>
      <c r="L26" s="10">
        <v>1591</v>
      </c>
      <c r="M26" s="10">
        <v>1487</v>
      </c>
      <c r="N26" s="16">
        <f>(SUM([1]!social_media_engagement_data[[#This Row],[Likes]:[Shares]])/[1]!social_media_engagement_data[[#This Row],[Reach]])*100</f>
        <v>88.029589778076669</v>
      </c>
      <c r="O26" s="10">
        <v>30</v>
      </c>
      <c r="P26" t="str" cm="1">
        <f t="array" ref="P26">_xlfn.IFS(O26&gt;45,"Senior Adults",O26&gt;=31,"Mature Adults",O26&lt;=30,"Adolescent Adults")</f>
        <v>Adolescent Adults</v>
      </c>
      <c r="Q26" s="10" t="s">
        <v>40</v>
      </c>
      <c r="R26" s="10" t="s">
        <v>113</v>
      </c>
      <c r="S26" s="17" t="s">
        <v>26</v>
      </c>
      <c r="T26" s="10" t="s">
        <v>114</v>
      </c>
      <c r="U26" s="10" t="s">
        <v>36</v>
      </c>
    </row>
    <row r="27" spans="1:21" x14ac:dyDescent="0.3">
      <c r="A27" s="18" t="s">
        <v>37</v>
      </c>
      <c r="B27" s="19" t="s">
        <v>22</v>
      </c>
      <c r="C27" s="19" t="s">
        <v>115</v>
      </c>
      <c r="D27" s="20">
        <v>45357.660617361114</v>
      </c>
      <c r="E27" s="21">
        <v>45357</v>
      </c>
      <c r="F27" s="22" t="str">
        <f>IF(WEEKDAY([1]!social_media_engagement_data[[#This Row],[Date]], 2) &lt;= 5, "Weekday", "Weekend")</f>
        <v>Weekday</v>
      </c>
      <c r="G27" s="23">
        <v>45357.660617361114</v>
      </c>
      <c r="H27" s="24" t="str">
        <f t="shared" si="0"/>
        <v>Afternoon</v>
      </c>
      <c r="I27" s="19">
        <v>905</v>
      </c>
      <c r="J27" s="19">
        <v>442</v>
      </c>
      <c r="K27" s="19">
        <v>191</v>
      </c>
      <c r="L27" s="19">
        <v>4279</v>
      </c>
      <c r="M27" s="19">
        <v>2383</v>
      </c>
      <c r="N27" s="25">
        <f>(SUM([1]!social_media_engagement_data[[#This Row],[Likes]:[Shares]])/[1]!social_media_engagement_data[[#This Row],[Reach]])*100</f>
        <v>64.540495174150223</v>
      </c>
      <c r="O27" s="19">
        <v>65</v>
      </c>
      <c r="P27" t="str" cm="1">
        <f t="array" ref="P27">_xlfn.IFS(O27&gt;45,"Senior Adults",O27&gt;=31,"Mature Adults",O27&lt;=30,"Adolescent Adults")</f>
        <v>Senior Adults</v>
      </c>
      <c r="Q27" s="19" t="s">
        <v>32</v>
      </c>
      <c r="R27" s="19" t="s">
        <v>116</v>
      </c>
      <c r="S27" s="26" t="s">
        <v>96</v>
      </c>
      <c r="T27" s="19" t="s">
        <v>117</v>
      </c>
      <c r="U27" s="19" t="s">
        <v>43</v>
      </c>
    </row>
    <row r="28" spans="1:21" x14ac:dyDescent="0.3">
      <c r="A28" s="9" t="s">
        <v>37</v>
      </c>
      <c r="B28" s="10" t="s">
        <v>38</v>
      </c>
      <c r="C28" s="10" t="s">
        <v>118</v>
      </c>
      <c r="D28" s="11">
        <v>45268.530039988429</v>
      </c>
      <c r="E28" s="12">
        <v>45268</v>
      </c>
      <c r="F28" s="13" t="str">
        <f>IF(WEEKDAY([1]!social_media_engagement_data[[#This Row],[Date]], 2) &lt;= 5, "Weekday", "Weekend")</f>
        <v>Weekday</v>
      </c>
      <c r="G28" s="14">
        <v>45268.530039988429</v>
      </c>
      <c r="H28" s="15" t="str">
        <f t="shared" si="0"/>
        <v>Afternoon</v>
      </c>
      <c r="I28" s="10">
        <v>810</v>
      </c>
      <c r="J28" s="10">
        <v>473</v>
      </c>
      <c r="K28" s="10">
        <v>69</v>
      </c>
      <c r="L28" s="10">
        <v>3738</v>
      </c>
      <c r="M28" s="10">
        <v>1544</v>
      </c>
      <c r="N28" s="16">
        <f>(SUM([1]!social_media_engagement_data[[#This Row],[Likes]:[Shares]])/[1]!social_media_engagement_data[[#This Row],[Reach]])*100</f>
        <v>87.564766839378237</v>
      </c>
      <c r="O28" s="10">
        <v>41</v>
      </c>
      <c r="P28" t="str" cm="1">
        <f t="array" ref="P28">_xlfn.IFS(O28&gt;45,"Senior Adults",O28&gt;=31,"Mature Adults",O28&lt;=30,"Adolescent Adults")</f>
        <v>Mature Adults</v>
      </c>
      <c r="Q28" s="10" t="s">
        <v>24</v>
      </c>
      <c r="R28" s="10" t="s">
        <v>119</v>
      </c>
      <c r="S28" s="17" t="s">
        <v>71</v>
      </c>
      <c r="T28" s="10" t="s">
        <v>120</v>
      </c>
      <c r="U28" s="10" t="s">
        <v>28</v>
      </c>
    </row>
    <row r="29" spans="1:21" x14ac:dyDescent="0.3">
      <c r="A29" s="18" t="s">
        <v>37</v>
      </c>
      <c r="B29" s="19" t="s">
        <v>30</v>
      </c>
      <c r="C29" s="19" t="s">
        <v>121</v>
      </c>
      <c r="D29" s="20">
        <v>44917.682521261573</v>
      </c>
      <c r="E29" s="21">
        <v>44917</v>
      </c>
      <c r="F29" s="22" t="str">
        <f>IF(WEEKDAY([1]!social_media_engagement_data[[#This Row],[Date]], 2) &lt;= 5, "Weekday", "Weekend")</f>
        <v>Weekday</v>
      </c>
      <c r="G29" s="23">
        <v>44917.682521261573</v>
      </c>
      <c r="H29" s="24" t="str">
        <f t="shared" si="0"/>
        <v>Afternoon</v>
      </c>
      <c r="I29" s="19">
        <v>750</v>
      </c>
      <c r="J29" s="19">
        <v>159</v>
      </c>
      <c r="K29" s="19">
        <v>100</v>
      </c>
      <c r="L29" s="19">
        <v>3134</v>
      </c>
      <c r="M29" s="19">
        <v>1470</v>
      </c>
      <c r="N29" s="25">
        <f>(SUM([1]!social_media_engagement_data[[#This Row],[Likes]:[Shares]])/[1]!social_media_engagement_data[[#This Row],[Reach]])*100</f>
        <v>68.639455782312936</v>
      </c>
      <c r="O29" s="19">
        <v>31</v>
      </c>
      <c r="P29" t="str" cm="1">
        <f t="array" ref="P29">_xlfn.IFS(O29&gt;45,"Senior Adults",O29&gt;=31,"Mature Adults",O29&lt;=30,"Adolescent Adults")</f>
        <v>Mature Adults</v>
      </c>
      <c r="Q29" s="19" t="s">
        <v>24</v>
      </c>
      <c r="R29" s="19" t="s">
        <v>122</v>
      </c>
      <c r="S29" s="26" t="s">
        <v>26</v>
      </c>
      <c r="T29" s="19" t="s">
        <v>123</v>
      </c>
      <c r="U29" s="19" t="s">
        <v>36</v>
      </c>
    </row>
    <row r="30" spans="1:21" x14ac:dyDescent="0.3">
      <c r="A30" s="9" t="s">
        <v>21</v>
      </c>
      <c r="B30" s="10" t="s">
        <v>22</v>
      </c>
      <c r="C30" s="10" t="s">
        <v>124</v>
      </c>
      <c r="D30" s="11">
        <v>45121.509691157407</v>
      </c>
      <c r="E30" s="12">
        <v>45121</v>
      </c>
      <c r="F30" s="13" t="str">
        <f>IF(WEEKDAY([1]!social_media_engagement_data[[#This Row],[Date]], 2) &lt;= 5, "Weekday", "Weekend")</f>
        <v>Weekday</v>
      </c>
      <c r="G30" s="14">
        <v>45121.509691157407</v>
      </c>
      <c r="H30" s="15" t="str">
        <f t="shared" si="0"/>
        <v>Afternoon</v>
      </c>
      <c r="I30" s="10">
        <v>365</v>
      </c>
      <c r="J30" s="10">
        <v>10</v>
      </c>
      <c r="K30" s="10">
        <v>11</v>
      </c>
      <c r="L30" s="10">
        <v>4828</v>
      </c>
      <c r="M30" s="10">
        <v>2060</v>
      </c>
      <c r="N30" s="16">
        <f>(SUM([1]!social_media_engagement_data[[#This Row],[Likes]:[Shares]])/[1]!social_media_engagement_data[[#This Row],[Reach]])*100</f>
        <v>18.737864077669901</v>
      </c>
      <c r="O30" s="10">
        <v>47</v>
      </c>
      <c r="P30" t="str" cm="1">
        <f t="array" ref="P30">_xlfn.IFS(O30&gt;45,"Senior Adults",O30&gt;=31,"Mature Adults",O30&lt;=30,"Adolescent Adults")</f>
        <v>Senior Adults</v>
      </c>
      <c r="Q30" s="10" t="s">
        <v>24</v>
      </c>
      <c r="R30" s="10" t="s">
        <v>125</v>
      </c>
      <c r="S30" s="17" t="s">
        <v>67</v>
      </c>
      <c r="T30" s="10" t="s">
        <v>126</v>
      </c>
      <c r="U30" s="10" t="s">
        <v>36</v>
      </c>
    </row>
    <row r="31" spans="1:21" x14ac:dyDescent="0.3">
      <c r="A31" s="18" t="s">
        <v>29</v>
      </c>
      <c r="B31" s="19" t="s">
        <v>22</v>
      </c>
      <c r="C31" s="19" t="s">
        <v>127</v>
      </c>
      <c r="D31" s="20">
        <v>44975.999806307867</v>
      </c>
      <c r="E31" s="21">
        <v>44975</v>
      </c>
      <c r="F31" s="22" t="str">
        <f>IF(WEEKDAY([1]!social_media_engagement_data[[#This Row],[Date]], 2) &lt;= 5, "Weekday", "Weekend")</f>
        <v>Weekend</v>
      </c>
      <c r="G31" s="23">
        <v>44975.999806307867</v>
      </c>
      <c r="H31" s="24" t="str">
        <f t="shared" si="0"/>
        <v>Night</v>
      </c>
      <c r="I31" s="19">
        <v>915</v>
      </c>
      <c r="J31" s="19">
        <v>255</v>
      </c>
      <c r="K31" s="19">
        <v>8</v>
      </c>
      <c r="L31" s="19">
        <v>1837</v>
      </c>
      <c r="M31" s="19">
        <v>1504</v>
      </c>
      <c r="N31" s="25">
        <f>(SUM([1]!social_media_engagement_data[[#This Row],[Likes]:[Shares]])/[1]!social_media_engagement_data[[#This Row],[Reach]])*100</f>
        <v>78.324468085106375</v>
      </c>
      <c r="O31" s="19">
        <v>36</v>
      </c>
      <c r="P31" t="str" cm="1">
        <f t="array" ref="P31">_xlfn.IFS(O31&gt;45,"Senior Adults",O31&gt;=31,"Mature Adults",O31&lt;=30,"Adolescent Adults")</f>
        <v>Mature Adults</v>
      </c>
      <c r="Q31" s="19" t="s">
        <v>32</v>
      </c>
      <c r="R31" s="19" t="s">
        <v>128</v>
      </c>
      <c r="S31" s="26" t="s">
        <v>46</v>
      </c>
      <c r="T31" s="19" t="s">
        <v>58</v>
      </c>
      <c r="U31" s="19" t="s">
        <v>36</v>
      </c>
    </row>
    <row r="32" spans="1:21" x14ac:dyDescent="0.3">
      <c r="A32" s="9" t="s">
        <v>48</v>
      </c>
      <c r="B32" s="10" t="s">
        <v>38</v>
      </c>
      <c r="C32" s="10" t="s">
        <v>129</v>
      </c>
      <c r="D32" s="11">
        <v>44918.654951539349</v>
      </c>
      <c r="E32" s="12">
        <v>44918</v>
      </c>
      <c r="F32" s="13" t="str">
        <f>IF(WEEKDAY([1]!social_media_engagement_data[[#This Row],[Date]], 2) &lt;= 5, "Weekday", "Weekend")</f>
        <v>Weekday</v>
      </c>
      <c r="G32" s="14">
        <v>44918.654951539349</v>
      </c>
      <c r="H32" s="15" t="str">
        <f t="shared" si="0"/>
        <v>Afternoon</v>
      </c>
      <c r="I32" s="10">
        <v>576</v>
      </c>
      <c r="J32" s="10">
        <v>232</v>
      </c>
      <c r="K32" s="10">
        <v>197</v>
      </c>
      <c r="L32" s="10">
        <v>3742</v>
      </c>
      <c r="M32" s="10">
        <v>3247</v>
      </c>
      <c r="N32" s="16">
        <f>(SUM([1]!social_media_engagement_data[[#This Row],[Likes]:[Shares]])/[1]!social_media_engagement_data[[#This Row],[Reach]])*100</f>
        <v>30.951647674776716</v>
      </c>
      <c r="O32" s="10">
        <v>46</v>
      </c>
      <c r="P32" t="str" cm="1">
        <f t="array" ref="P32">_xlfn.IFS(O32&gt;45,"Senior Adults",O32&gt;=31,"Mature Adults",O32&lt;=30,"Adolescent Adults")</f>
        <v>Senior Adults</v>
      </c>
      <c r="Q32" s="10" t="s">
        <v>24</v>
      </c>
      <c r="R32" s="10" t="s">
        <v>130</v>
      </c>
      <c r="S32" s="17" t="s">
        <v>67</v>
      </c>
      <c r="T32" s="10" t="s">
        <v>131</v>
      </c>
      <c r="U32" s="10" t="s">
        <v>28</v>
      </c>
    </row>
    <row r="33" spans="1:21" x14ac:dyDescent="0.3">
      <c r="A33" s="18" t="s">
        <v>21</v>
      </c>
      <c r="B33" s="19" t="s">
        <v>30</v>
      </c>
      <c r="C33" s="19" t="s">
        <v>132</v>
      </c>
      <c r="D33" s="20">
        <v>44328.441570324074</v>
      </c>
      <c r="E33" s="21">
        <v>44328</v>
      </c>
      <c r="F33" s="22" t="str">
        <f>IF(WEEKDAY([1]!social_media_engagement_data[[#This Row],[Date]], 2) &lt;= 5, "Weekday", "Weekend")</f>
        <v>Weekday</v>
      </c>
      <c r="G33" s="23">
        <v>44328.441570324074</v>
      </c>
      <c r="H33" s="24" t="str">
        <f t="shared" si="0"/>
        <v>Morning</v>
      </c>
      <c r="I33" s="19">
        <v>93</v>
      </c>
      <c r="J33" s="19">
        <v>89</v>
      </c>
      <c r="K33" s="19">
        <v>86</v>
      </c>
      <c r="L33" s="19">
        <v>1758</v>
      </c>
      <c r="M33" s="19">
        <v>1298</v>
      </c>
      <c r="N33" s="25">
        <f>(SUM([1]!social_media_engagement_data[[#This Row],[Likes]:[Shares]])/[1]!social_media_engagement_data[[#This Row],[Reach]])*100</f>
        <v>20.647149460708782</v>
      </c>
      <c r="O33" s="19">
        <v>18</v>
      </c>
      <c r="P33" t="str" cm="1">
        <f t="array" ref="P33">_xlfn.IFS(O33&gt;45,"Senior Adults",O33&gt;=31,"Mature Adults",O33&lt;=30,"Adolescent Adults")</f>
        <v>Adolescent Adults</v>
      </c>
      <c r="Q33" s="19" t="s">
        <v>40</v>
      </c>
      <c r="R33" s="19" t="s">
        <v>133</v>
      </c>
      <c r="S33" s="26" t="s">
        <v>67</v>
      </c>
      <c r="T33" s="19" t="s">
        <v>134</v>
      </c>
      <c r="U33" s="19" t="s">
        <v>36</v>
      </c>
    </row>
    <row r="34" spans="1:21" x14ac:dyDescent="0.3">
      <c r="A34" s="9" t="s">
        <v>37</v>
      </c>
      <c r="B34" s="10" t="s">
        <v>38</v>
      </c>
      <c r="C34" s="10" t="s">
        <v>135</v>
      </c>
      <c r="D34" s="11">
        <v>45072.340571805558</v>
      </c>
      <c r="E34" s="12">
        <v>45072</v>
      </c>
      <c r="F34" s="13" t="str">
        <f>IF(WEEKDAY([1]!social_media_engagement_data[[#This Row],[Date]], 2) &lt;= 5, "Weekday", "Weekend")</f>
        <v>Weekday</v>
      </c>
      <c r="G34" s="14">
        <v>45072.340571805558</v>
      </c>
      <c r="H34" s="15" t="str">
        <f t="shared" si="0"/>
        <v>Morning</v>
      </c>
      <c r="I34" s="10">
        <v>856</v>
      </c>
      <c r="J34" s="10">
        <v>243</v>
      </c>
      <c r="K34" s="10">
        <v>98</v>
      </c>
      <c r="L34" s="10">
        <v>4692</v>
      </c>
      <c r="M34" s="10">
        <v>4530</v>
      </c>
      <c r="N34" s="16">
        <f>(SUM([1]!social_media_engagement_data[[#This Row],[Likes]:[Shares]])/[1]!social_media_engagement_data[[#This Row],[Reach]])*100</f>
        <v>26.423841059602648</v>
      </c>
      <c r="O34" s="10">
        <v>40</v>
      </c>
      <c r="P34" t="str" cm="1">
        <f t="array" ref="P34">_xlfn.IFS(O34&gt;45,"Senior Adults",O34&gt;=31,"Mature Adults",O34&lt;=30,"Adolescent Adults")</f>
        <v>Mature Adults</v>
      </c>
      <c r="Q34" s="10" t="s">
        <v>40</v>
      </c>
      <c r="R34" s="10" t="s">
        <v>136</v>
      </c>
      <c r="S34" s="17" t="s">
        <v>34</v>
      </c>
      <c r="T34" s="10" t="s">
        <v>81</v>
      </c>
      <c r="U34" s="10" t="s">
        <v>36</v>
      </c>
    </row>
    <row r="35" spans="1:21" x14ac:dyDescent="0.3">
      <c r="A35" s="18" t="s">
        <v>37</v>
      </c>
      <c r="B35" s="19" t="s">
        <v>38</v>
      </c>
      <c r="C35" s="19" t="s">
        <v>137</v>
      </c>
      <c r="D35" s="20">
        <v>44544.390634328702</v>
      </c>
      <c r="E35" s="21">
        <v>44544</v>
      </c>
      <c r="F35" s="22" t="str">
        <f>IF(WEEKDAY([1]!social_media_engagement_data[[#This Row],[Date]], 2) &lt;= 5, "Weekday", "Weekend")</f>
        <v>Weekday</v>
      </c>
      <c r="G35" s="23">
        <v>44544.390634328702</v>
      </c>
      <c r="H35" s="24" t="str">
        <f t="shared" si="0"/>
        <v>Morning</v>
      </c>
      <c r="I35" s="19">
        <v>108</v>
      </c>
      <c r="J35" s="19">
        <v>133</v>
      </c>
      <c r="K35" s="19">
        <v>59</v>
      </c>
      <c r="L35" s="19">
        <v>4358</v>
      </c>
      <c r="M35" s="19">
        <v>1471</v>
      </c>
      <c r="N35" s="25">
        <f>(SUM([1]!social_media_engagement_data[[#This Row],[Likes]:[Shares]])/[1]!social_media_engagement_data[[#This Row],[Reach]])*100</f>
        <v>20.394289598912305</v>
      </c>
      <c r="O35" s="19">
        <v>41</v>
      </c>
      <c r="P35" t="str" cm="1">
        <f t="array" ref="P35">_xlfn.IFS(O35&gt;45,"Senior Adults",O35&gt;=31,"Mature Adults",O35&lt;=30,"Adolescent Adults")</f>
        <v>Mature Adults</v>
      </c>
      <c r="Q35" s="19" t="s">
        <v>32</v>
      </c>
      <c r="R35" s="19" t="s">
        <v>138</v>
      </c>
      <c r="S35" s="26" t="s">
        <v>34</v>
      </c>
      <c r="T35" s="19" t="s">
        <v>139</v>
      </c>
      <c r="U35" s="19" t="s">
        <v>36</v>
      </c>
    </row>
    <row r="36" spans="1:21" x14ac:dyDescent="0.3">
      <c r="A36" s="9" t="s">
        <v>37</v>
      </c>
      <c r="B36" s="10" t="s">
        <v>30</v>
      </c>
      <c r="C36" s="10" t="s">
        <v>140</v>
      </c>
      <c r="D36" s="11">
        <v>44842.031377824074</v>
      </c>
      <c r="E36" s="12">
        <v>44842</v>
      </c>
      <c r="F36" s="13" t="str">
        <f>IF(WEEKDAY([1]!social_media_engagement_data[[#This Row],[Date]], 2) &lt;= 5, "Weekday", "Weekend")</f>
        <v>Weekend</v>
      </c>
      <c r="G36" s="14">
        <v>44842.031377824074</v>
      </c>
      <c r="H36" s="15" t="str">
        <f t="shared" si="0"/>
        <v>Night</v>
      </c>
      <c r="I36" s="10">
        <v>830</v>
      </c>
      <c r="J36" s="10">
        <v>393</v>
      </c>
      <c r="K36" s="10">
        <v>78</v>
      </c>
      <c r="L36" s="10">
        <v>4982</v>
      </c>
      <c r="M36" s="10">
        <v>2080</v>
      </c>
      <c r="N36" s="16">
        <f>(SUM([1]!social_media_engagement_data[[#This Row],[Likes]:[Shares]])/[1]!social_media_engagement_data[[#This Row],[Reach]])*100</f>
        <v>62.54807692307692</v>
      </c>
      <c r="O36" s="10">
        <v>35</v>
      </c>
      <c r="P36" t="str" cm="1">
        <f t="array" ref="P36">_xlfn.IFS(O36&gt;45,"Senior Adults",O36&gt;=31,"Mature Adults",O36&lt;=30,"Adolescent Adults")</f>
        <v>Mature Adults</v>
      </c>
      <c r="Q36" s="10" t="s">
        <v>40</v>
      </c>
      <c r="R36" s="10" t="s">
        <v>141</v>
      </c>
      <c r="S36" s="17" t="s">
        <v>96</v>
      </c>
      <c r="T36" s="10" t="s">
        <v>142</v>
      </c>
      <c r="U36" s="10" t="s">
        <v>52</v>
      </c>
    </row>
    <row r="37" spans="1:21" x14ac:dyDescent="0.3">
      <c r="A37" s="18" t="s">
        <v>48</v>
      </c>
      <c r="B37" s="19" t="s">
        <v>38</v>
      </c>
      <c r="C37" s="19" t="s">
        <v>143</v>
      </c>
      <c r="D37" s="20">
        <v>45185.305239710651</v>
      </c>
      <c r="E37" s="21">
        <v>45185</v>
      </c>
      <c r="F37" s="22" t="str">
        <f>IF(WEEKDAY([1]!social_media_engagement_data[[#This Row],[Date]], 2) &lt;= 5, "Weekday", "Weekend")</f>
        <v>Weekend</v>
      </c>
      <c r="G37" s="23">
        <v>45185.305239710651</v>
      </c>
      <c r="H37" s="24" t="str">
        <f t="shared" si="0"/>
        <v>Morning</v>
      </c>
      <c r="I37" s="19">
        <v>495</v>
      </c>
      <c r="J37" s="19">
        <v>56</v>
      </c>
      <c r="K37" s="19">
        <v>83</v>
      </c>
      <c r="L37" s="19">
        <v>4104</v>
      </c>
      <c r="M37" s="19">
        <v>3790</v>
      </c>
      <c r="N37" s="25">
        <f>(SUM([1]!social_media_engagement_data[[#This Row],[Likes]:[Shares]])/[1]!social_media_engagement_data[[#This Row],[Reach]])*100</f>
        <v>16.728232189973617</v>
      </c>
      <c r="O37" s="19">
        <v>49</v>
      </c>
      <c r="P37" t="str" cm="1">
        <f t="array" ref="P37">_xlfn.IFS(O37&gt;45,"Senior Adults",O37&gt;=31,"Mature Adults",O37&lt;=30,"Adolescent Adults")</f>
        <v>Senior Adults</v>
      </c>
      <c r="Q37" s="19" t="s">
        <v>32</v>
      </c>
      <c r="R37" s="19" t="s">
        <v>144</v>
      </c>
      <c r="S37" s="26" t="s">
        <v>34</v>
      </c>
      <c r="T37" s="19" t="s">
        <v>145</v>
      </c>
      <c r="U37" s="19" t="s">
        <v>36</v>
      </c>
    </row>
    <row r="38" spans="1:21" x14ac:dyDescent="0.3">
      <c r="A38" s="9" t="s">
        <v>21</v>
      </c>
      <c r="B38" s="10" t="s">
        <v>38</v>
      </c>
      <c r="C38" s="10" t="s">
        <v>146</v>
      </c>
      <c r="D38" s="11">
        <v>45298.476782268517</v>
      </c>
      <c r="E38" s="12">
        <v>45298</v>
      </c>
      <c r="F38" s="13" t="str">
        <f>IF(WEEKDAY([1]!social_media_engagement_data[[#This Row],[Date]], 2) &lt;= 5, "Weekday", "Weekend")</f>
        <v>Weekend</v>
      </c>
      <c r="G38" s="14">
        <v>45298.476782268517</v>
      </c>
      <c r="H38" s="15" t="str">
        <f t="shared" si="0"/>
        <v>Morning</v>
      </c>
      <c r="I38" s="10">
        <v>676</v>
      </c>
      <c r="J38" s="10">
        <v>0</v>
      </c>
      <c r="K38" s="10">
        <v>114</v>
      </c>
      <c r="L38" s="10">
        <v>3576</v>
      </c>
      <c r="M38" s="10">
        <v>1656</v>
      </c>
      <c r="N38" s="16">
        <f>(SUM([1]!social_media_engagement_data[[#This Row],[Likes]:[Shares]])/[1]!social_media_engagement_data[[#This Row],[Reach]])*100</f>
        <v>47.705314009661834</v>
      </c>
      <c r="O38" s="10">
        <v>60</v>
      </c>
      <c r="P38" t="str" cm="1">
        <f t="array" ref="P38">_xlfn.IFS(O38&gt;45,"Senior Adults",O38&gt;=31,"Mature Adults",O38&lt;=30,"Adolescent Adults")</f>
        <v>Senior Adults</v>
      </c>
      <c r="Q38" s="10" t="s">
        <v>32</v>
      </c>
      <c r="R38" s="10" t="s">
        <v>147</v>
      </c>
      <c r="S38" s="17" t="s">
        <v>46</v>
      </c>
      <c r="T38" s="10" t="s">
        <v>148</v>
      </c>
      <c r="U38" s="10" t="s">
        <v>36</v>
      </c>
    </row>
    <row r="39" spans="1:21" x14ac:dyDescent="0.3">
      <c r="A39" s="18" t="s">
        <v>37</v>
      </c>
      <c r="B39" s="19" t="s">
        <v>38</v>
      </c>
      <c r="C39" s="19" t="s">
        <v>149</v>
      </c>
      <c r="D39" s="20">
        <v>45030.633966655092</v>
      </c>
      <c r="E39" s="21">
        <v>45030</v>
      </c>
      <c r="F39" s="22" t="str">
        <f>IF(WEEKDAY([1]!social_media_engagement_data[[#This Row],[Date]], 2) &lt;= 5, "Weekday", "Weekend")</f>
        <v>Weekday</v>
      </c>
      <c r="G39" s="23">
        <v>45030.633966655092</v>
      </c>
      <c r="H39" s="24" t="str">
        <f t="shared" si="0"/>
        <v>Afternoon</v>
      </c>
      <c r="I39" s="19">
        <v>849</v>
      </c>
      <c r="J39" s="19">
        <v>39</v>
      </c>
      <c r="K39" s="19">
        <v>178</v>
      </c>
      <c r="L39" s="19">
        <v>3633</v>
      </c>
      <c r="M39" s="19">
        <v>3598</v>
      </c>
      <c r="N39" s="25">
        <f>(SUM([1]!social_media_engagement_data[[#This Row],[Likes]:[Shares]])/[1]!social_media_engagement_data[[#This Row],[Reach]])*100</f>
        <v>29.627570872707061</v>
      </c>
      <c r="O39" s="19">
        <v>26</v>
      </c>
      <c r="P39" t="str" cm="1">
        <f t="array" ref="P39">_xlfn.IFS(O39&gt;45,"Senior Adults",O39&gt;=31,"Mature Adults",O39&lt;=30,"Adolescent Adults")</f>
        <v>Adolescent Adults</v>
      </c>
      <c r="Q39" s="19" t="s">
        <v>40</v>
      </c>
      <c r="R39" s="19" t="s">
        <v>150</v>
      </c>
      <c r="S39" s="26" t="s">
        <v>26</v>
      </c>
      <c r="T39" s="19" t="s">
        <v>151</v>
      </c>
      <c r="U39" s="19" t="s">
        <v>36</v>
      </c>
    </row>
    <row r="40" spans="1:21" x14ac:dyDescent="0.3">
      <c r="A40" s="9" t="s">
        <v>37</v>
      </c>
      <c r="B40" s="10" t="s">
        <v>22</v>
      </c>
      <c r="C40" s="10" t="s">
        <v>152</v>
      </c>
      <c r="D40" s="11">
        <v>45055.000585636575</v>
      </c>
      <c r="E40" s="12">
        <v>45055</v>
      </c>
      <c r="F40" s="13" t="str">
        <f>IF(WEEKDAY([1]!social_media_engagement_data[[#This Row],[Date]], 2) &lt;= 5, "Weekday", "Weekend")</f>
        <v>Weekday</v>
      </c>
      <c r="G40" s="14">
        <v>45055.000585636575</v>
      </c>
      <c r="H40" s="15" t="str">
        <f t="shared" si="0"/>
        <v>Night</v>
      </c>
      <c r="I40" s="10">
        <v>731</v>
      </c>
      <c r="J40" s="10">
        <v>369</v>
      </c>
      <c r="K40" s="10">
        <v>45</v>
      </c>
      <c r="L40" s="10">
        <v>2698</v>
      </c>
      <c r="M40" s="10">
        <v>2632</v>
      </c>
      <c r="N40" s="16">
        <f>(SUM([1]!social_media_engagement_data[[#This Row],[Likes]:[Shares]])/[1]!social_media_engagement_data[[#This Row],[Reach]])*100</f>
        <v>43.503039513677813</v>
      </c>
      <c r="O40" s="10">
        <v>30</v>
      </c>
      <c r="P40" t="str" cm="1">
        <f t="array" ref="P40">_xlfn.IFS(O40&gt;45,"Senior Adults",O40&gt;=31,"Mature Adults",O40&lt;=30,"Adolescent Adults")</f>
        <v>Adolescent Adults</v>
      </c>
      <c r="Q40" s="10" t="s">
        <v>24</v>
      </c>
      <c r="R40" s="10" t="s">
        <v>153</v>
      </c>
      <c r="S40" s="17" t="s">
        <v>34</v>
      </c>
      <c r="T40" s="10" t="s">
        <v>154</v>
      </c>
      <c r="U40" s="10" t="s">
        <v>28</v>
      </c>
    </row>
    <row r="41" spans="1:21" x14ac:dyDescent="0.3">
      <c r="A41" s="18" t="s">
        <v>48</v>
      </c>
      <c r="B41" s="19" t="s">
        <v>38</v>
      </c>
      <c r="C41" s="19" t="s">
        <v>155</v>
      </c>
      <c r="D41" s="20">
        <v>44657.599867164354</v>
      </c>
      <c r="E41" s="21">
        <v>44657</v>
      </c>
      <c r="F41" s="22" t="str">
        <f>IF(WEEKDAY([1]!social_media_engagement_data[[#This Row],[Date]], 2) &lt;= 5, "Weekday", "Weekend")</f>
        <v>Weekday</v>
      </c>
      <c r="G41" s="23">
        <v>44657.599867164354</v>
      </c>
      <c r="H41" s="24" t="str">
        <f t="shared" si="0"/>
        <v>Afternoon</v>
      </c>
      <c r="I41" s="19">
        <v>727</v>
      </c>
      <c r="J41" s="19">
        <v>319</v>
      </c>
      <c r="K41" s="19">
        <v>28</v>
      </c>
      <c r="L41" s="19">
        <v>4117</v>
      </c>
      <c r="M41" s="19">
        <v>3089</v>
      </c>
      <c r="N41" s="25">
        <f>(SUM([1]!social_media_engagement_data[[#This Row],[Likes]:[Shares]])/[1]!social_media_engagement_data[[#This Row],[Reach]])*100</f>
        <v>34.768533505988991</v>
      </c>
      <c r="O41" s="19">
        <v>65</v>
      </c>
      <c r="P41" t="str" cm="1">
        <f t="array" ref="P41">_xlfn.IFS(O41&gt;45,"Senior Adults",O41&gt;=31,"Mature Adults",O41&lt;=30,"Adolescent Adults")</f>
        <v>Senior Adults</v>
      </c>
      <c r="Q41" s="19" t="s">
        <v>40</v>
      </c>
      <c r="R41" s="19" t="s">
        <v>63</v>
      </c>
      <c r="S41" s="26" t="s">
        <v>46</v>
      </c>
      <c r="T41" s="19" t="s">
        <v>156</v>
      </c>
      <c r="U41" s="19" t="s">
        <v>36</v>
      </c>
    </row>
    <row r="42" spans="1:21" x14ac:dyDescent="0.3">
      <c r="A42" s="9" t="s">
        <v>21</v>
      </c>
      <c r="B42" s="10" t="s">
        <v>30</v>
      </c>
      <c r="C42" s="10" t="s">
        <v>157</v>
      </c>
      <c r="D42" s="11">
        <v>44295.852552430559</v>
      </c>
      <c r="E42" s="12">
        <v>44295</v>
      </c>
      <c r="F42" s="13" t="str">
        <f>IF(WEEKDAY([1]!social_media_engagement_data[[#This Row],[Date]], 2) &lt;= 5, "Weekday", "Weekend")</f>
        <v>Weekday</v>
      </c>
      <c r="G42" s="14">
        <v>44295.852552430559</v>
      </c>
      <c r="H42" s="15" t="str">
        <f t="shared" si="0"/>
        <v>Evening</v>
      </c>
      <c r="I42" s="10">
        <v>971</v>
      </c>
      <c r="J42" s="10">
        <v>489</v>
      </c>
      <c r="K42" s="10">
        <v>9</v>
      </c>
      <c r="L42" s="10">
        <v>3862</v>
      </c>
      <c r="M42" s="10">
        <v>2837</v>
      </c>
      <c r="N42" s="16">
        <f>(SUM([1]!social_media_engagement_data[[#This Row],[Likes]:[Shares]])/[1]!social_media_engagement_data[[#This Row],[Reach]])*100</f>
        <v>51.780049347902711</v>
      </c>
      <c r="O42" s="10">
        <v>35</v>
      </c>
      <c r="P42" t="str" cm="1">
        <f t="array" ref="P42">_xlfn.IFS(O42&gt;45,"Senior Adults",O42&gt;=31,"Mature Adults",O42&lt;=30,"Adolescent Adults")</f>
        <v>Mature Adults</v>
      </c>
      <c r="Q42" s="10" t="s">
        <v>32</v>
      </c>
      <c r="R42" s="10" t="s">
        <v>104</v>
      </c>
      <c r="S42" s="17" t="s">
        <v>46</v>
      </c>
      <c r="T42" s="10" t="s">
        <v>158</v>
      </c>
      <c r="U42" s="10" t="s">
        <v>36</v>
      </c>
    </row>
    <row r="43" spans="1:21" x14ac:dyDescent="0.3">
      <c r="A43" s="18" t="s">
        <v>21</v>
      </c>
      <c r="B43" s="19" t="s">
        <v>38</v>
      </c>
      <c r="C43" s="19" t="s">
        <v>159</v>
      </c>
      <c r="D43" s="20">
        <v>44770.93276127315</v>
      </c>
      <c r="E43" s="21">
        <v>44770</v>
      </c>
      <c r="F43" s="22" t="str">
        <f>IF(WEEKDAY([1]!social_media_engagement_data[[#This Row],[Date]], 2) &lt;= 5, "Weekday", "Weekend")</f>
        <v>Weekday</v>
      </c>
      <c r="G43" s="23">
        <v>44770.93276127315</v>
      </c>
      <c r="H43" s="24" t="str">
        <f t="shared" si="0"/>
        <v>Night</v>
      </c>
      <c r="I43" s="19">
        <v>716</v>
      </c>
      <c r="J43" s="19">
        <v>470</v>
      </c>
      <c r="K43" s="19">
        <v>119</v>
      </c>
      <c r="L43" s="19">
        <v>2889</v>
      </c>
      <c r="M43" s="19">
        <v>1976</v>
      </c>
      <c r="N43" s="25">
        <f>(SUM([1]!social_media_engagement_data[[#This Row],[Likes]:[Shares]])/[1]!social_media_engagement_data[[#This Row],[Reach]])*100</f>
        <v>66.042510121457482</v>
      </c>
      <c r="O43" s="19">
        <v>39</v>
      </c>
      <c r="P43" t="str" cm="1">
        <f t="array" ref="P43">_xlfn.IFS(O43&gt;45,"Senior Adults",O43&gt;=31,"Mature Adults",O43&lt;=30,"Adolescent Adults")</f>
        <v>Mature Adults</v>
      </c>
      <c r="Q43" s="19" t="s">
        <v>32</v>
      </c>
      <c r="R43" s="19" t="s">
        <v>160</v>
      </c>
      <c r="S43" s="26" t="s">
        <v>26</v>
      </c>
      <c r="T43" s="19" t="s">
        <v>161</v>
      </c>
      <c r="U43" s="19" t="s">
        <v>36</v>
      </c>
    </row>
    <row r="44" spans="1:21" x14ac:dyDescent="0.3">
      <c r="A44" s="9" t="s">
        <v>37</v>
      </c>
      <c r="B44" s="10" t="s">
        <v>30</v>
      </c>
      <c r="C44" s="10" t="s">
        <v>162</v>
      </c>
      <c r="D44" s="11">
        <v>45102.513019467595</v>
      </c>
      <c r="E44" s="12">
        <v>45102</v>
      </c>
      <c r="F44" s="13" t="str">
        <f>IF(WEEKDAY([1]!social_media_engagement_data[[#This Row],[Date]], 2) &lt;= 5, "Weekday", "Weekend")</f>
        <v>Weekend</v>
      </c>
      <c r="G44" s="14">
        <v>45102.513019467595</v>
      </c>
      <c r="H44" s="15" t="str">
        <f t="shared" si="0"/>
        <v>Afternoon</v>
      </c>
      <c r="I44" s="10">
        <v>78</v>
      </c>
      <c r="J44" s="10">
        <v>78</v>
      </c>
      <c r="K44" s="10">
        <v>108</v>
      </c>
      <c r="L44" s="10">
        <v>4815</v>
      </c>
      <c r="M44" s="10">
        <v>1673</v>
      </c>
      <c r="N44" s="16">
        <f>(SUM([1]!social_media_engagement_data[[#This Row],[Likes]:[Shares]])/[1]!social_media_engagement_data[[#This Row],[Reach]])*100</f>
        <v>15.780035863717872</v>
      </c>
      <c r="O44" s="10">
        <v>30</v>
      </c>
      <c r="P44" t="str" cm="1">
        <f t="array" ref="P44">_xlfn.IFS(O44&gt;45,"Senior Adults",O44&gt;=31,"Mature Adults",O44&lt;=30,"Adolescent Adults")</f>
        <v>Adolescent Adults</v>
      </c>
      <c r="Q44" s="10" t="s">
        <v>32</v>
      </c>
      <c r="R44" s="10" t="s">
        <v>163</v>
      </c>
      <c r="S44" s="17" t="s">
        <v>34</v>
      </c>
      <c r="T44" s="10" t="s">
        <v>164</v>
      </c>
      <c r="U44" s="10" t="s">
        <v>28</v>
      </c>
    </row>
    <row r="45" spans="1:21" x14ac:dyDescent="0.3">
      <c r="A45" s="18" t="s">
        <v>48</v>
      </c>
      <c r="B45" s="19" t="s">
        <v>22</v>
      </c>
      <c r="C45" s="19" t="s">
        <v>165</v>
      </c>
      <c r="D45" s="20">
        <v>45181.057717199074</v>
      </c>
      <c r="E45" s="21">
        <v>45181</v>
      </c>
      <c r="F45" s="22" t="str">
        <f>IF(WEEKDAY([1]!social_media_engagement_data[[#This Row],[Date]], 2) &lt;= 5, "Weekday", "Weekend")</f>
        <v>Weekday</v>
      </c>
      <c r="G45" s="23">
        <v>45181.057717199074</v>
      </c>
      <c r="H45" s="24" t="str">
        <f t="shared" si="0"/>
        <v>Night</v>
      </c>
      <c r="I45" s="19">
        <v>928</v>
      </c>
      <c r="J45" s="19">
        <v>409</v>
      </c>
      <c r="K45" s="19">
        <v>79</v>
      </c>
      <c r="L45" s="19">
        <v>4767</v>
      </c>
      <c r="M45" s="19">
        <v>4345</v>
      </c>
      <c r="N45" s="25">
        <f>(SUM([1]!social_media_engagement_data[[#This Row],[Likes]:[Shares]])/[1]!social_media_engagement_data[[#This Row],[Reach]])*100</f>
        <v>32.589182968929805</v>
      </c>
      <c r="O45" s="19">
        <v>41</v>
      </c>
      <c r="P45" t="str" cm="1">
        <f t="array" ref="P45">_xlfn.IFS(O45&gt;45,"Senior Adults",O45&gt;=31,"Mature Adults",O45&lt;=30,"Adolescent Adults")</f>
        <v>Mature Adults</v>
      </c>
      <c r="Q45" s="19" t="s">
        <v>24</v>
      </c>
      <c r="R45" s="19" t="s">
        <v>144</v>
      </c>
      <c r="S45" s="26" t="s">
        <v>34</v>
      </c>
      <c r="T45" s="19" t="s">
        <v>166</v>
      </c>
      <c r="U45" s="19" t="s">
        <v>28</v>
      </c>
    </row>
    <row r="46" spans="1:21" x14ac:dyDescent="0.3">
      <c r="A46" s="9" t="s">
        <v>29</v>
      </c>
      <c r="B46" s="10" t="s">
        <v>22</v>
      </c>
      <c r="C46" s="10" t="s">
        <v>167</v>
      </c>
      <c r="D46" s="11">
        <v>44429.929607708335</v>
      </c>
      <c r="E46" s="12">
        <v>44429</v>
      </c>
      <c r="F46" s="13" t="str">
        <f>IF(WEEKDAY([1]!social_media_engagement_data[[#This Row],[Date]], 2) &lt;= 5, "Weekday", "Weekend")</f>
        <v>Weekend</v>
      </c>
      <c r="G46" s="14">
        <v>44429.929607708335</v>
      </c>
      <c r="H46" s="15" t="str">
        <f t="shared" si="0"/>
        <v>Night</v>
      </c>
      <c r="I46" s="10">
        <v>227</v>
      </c>
      <c r="J46" s="10">
        <v>244</v>
      </c>
      <c r="K46" s="10">
        <v>174</v>
      </c>
      <c r="L46" s="10">
        <v>3482</v>
      </c>
      <c r="M46" s="10">
        <v>1138</v>
      </c>
      <c r="N46" s="16">
        <f>(SUM([1]!social_media_engagement_data[[#This Row],[Likes]:[Shares]])/[1]!social_media_engagement_data[[#This Row],[Reach]])*100</f>
        <v>56.678383128295252</v>
      </c>
      <c r="O46" s="10">
        <v>21</v>
      </c>
      <c r="P46" t="str" cm="1">
        <f t="array" ref="P46">_xlfn.IFS(O46&gt;45,"Senior Adults",O46&gt;=31,"Mature Adults",O46&lt;=30,"Adolescent Adults")</f>
        <v>Adolescent Adults</v>
      </c>
      <c r="Q46" s="10" t="s">
        <v>40</v>
      </c>
      <c r="R46" s="10" t="s">
        <v>168</v>
      </c>
      <c r="S46" s="17" t="s">
        <v>34</v>
      </c>
      <c r="T46" s="10" t="s">
        <v>169</v>
      </c>
      <c r="U46" s="10" t="s">
        <v>52</v>
      </c>
    </row>
    <row r="47" spans="1:21" x14ac:dyDescent="0.3">
      <c r="A47" s="18" t="s">
        <v>29</v>
      </c>
      <c r="B47" s="19" t="s">
        <v>38</v>
      </c>
      <c r="C47" s="19" t="s">
        <v>170</v>
      </c>
      <c r="D47" s="20">
        <v>45091.694268680556</v>
      </c>
      <c r="E47" s="21">
        <v>45091</v>
      </c>
      <c r="F47" s="22" t="str">
        <f>IF(WEEKDAY([1]!social_media_engagement_data[[#This Row],[Date]], 2) &lt;= 5, "Weekday", "Weekend")</f>
        <v>Weekday</v>
      </c>
      <c r="G47" s="23">
        <v>45091.694268680556</v>
      </c>
      <c r="H47" s="24" t="str">
        <f t="shared" si="0"/>
        <v>Afternoon</v>
      </c>
      <c r="I47" s="19">
        <v>660</v>
      </c>
      <c r="J47" s="19">
        <v>212</v>
      </c>
      <c r="K47" s="19">
        <v>176</v>
      </c>
      <c r="L47" s="19">
        <v>4978</v>
      </c>
      <c r="M47" s="19">
        <v>3311</v>
      </c>
      <c r="N47" s="25">
        <f>(SUM([1]!social_media_engagement_data[[#This Row],[Likes]:[Shares]])/[1]!social_media_engagement_data[[#This Row],[Reach]])*100</f>
        <v>31.652068861371184</v>
      </c>
      <c r="O47" s="19">
        <v>30</v>
      </c>
      <c r="P47" t="str" cm="1">
        <f t="array" ref="P47">_xlfn.IFS(O47&gt;45,"Senior Adults",O47&gt;=31,"Mature Adults",O47&lt;=30,"Adolescent Adults")</f>
        <v>Adolescent Adults</v>
      </c>
      <c r="Q47" s="19" t="s">
        <v>40</v>
      </c>
      <c r="R47" s="19" t="s">
        <v>171</v>
      </c>
      <c r="S47" s="26" t="s">
        <v>46</v>
      </c>
      <c r="T47" s="19" t="s">
        <v>172</v>
      </c>
      <c r="U47" s="19" t="s">
        <v>36</v>
      </c>
    </row>
    <row r="48" spans="1:21" x14ac:dyDescent="0.3">
      <c r="A48" s="9" t="s">
        <v>21</v>
      </c>
      <c r="B48" s="10" t="s">
        <v>30</v>
      </c>
      <c r="C48" s="10" t="s">
        <v>173</v>
      </c>
      <c r="D48" s="11">
        <v>45295.393431168981</v>
      </c>
      <c r="E48" s="12">
        <v>45295</v>
      </c>
      <c r="F48" s="13" t="str">
        <f>IF(WEEKDAY([1]!social_media_engagement_data[[#This Row],[Date]], 2) &lt;= 5, "Weekday", "Weekend")</f>
        <v>Weekday</v>
      </c>
      <c r="G48" s="14">
        <v>45295.393431168981</v>
      </c>
      <c r="H48" s="15" t="str">
        <f t="shared" si="0"/>
        <v>Morning</v>
      </c>
      <c r="I48" s="10">
        <v>631</v>
      </c>
      <c r="J48" s="10">
        <v>152</v>
      </c>
      <c r="K48" s="10">
        <v>142</v>
      </c>
      <c r="L48" s="10">
        <v>2863</v>
      </c>
      <c r="M48" s="10">
        <v>1154</v>
      </c>
      <c r="N48" s="16">
        <f>(SUM([1]!social_media_engagement_data[[#This Row],[Likes]:[Shares]])/[1]!social_media_engagement_data[[#This Row],[Reach]])*100</f>
        <v>80.155979202772969</v>
      </c>
      <c r="O48" s="10">
        <v>29</v>
      </c>
      <c r="P48" t="str" cm="1">
        <f t="array" ref="P48">_xlfn.IFS(O48&gt;45,"Senior Adults",O48&gt;=31,"Mature Adults",O48&lt;=30,"Adolescent Adults")</f>
        <v>Adolescent Adults</v>
      </c>
      <c r="Q48" s="10" t="s">
        <v>24</v>
      </c>
      <c r="R48" s="10" t="s">
        <v>54</v>
      </c>
      <c r="S48" s="17" t="s">
        <v>34</v>
      </c>
      <c r="T48" s="10" t="s">
        <v>145</v>
      </c>
      <c r="U48" s="10" t="s">
        <v>52</v>
      </c>
    </row>
    <row r="49" spans="1:21" x14ac:dyDescent="0.3">
      <c r="A49" s="18" t="s">
        <v>21</v>
      </c>
      <c r="B49" s="19" t="s">
        <v>38</v>
      </c>
      <c r="C49" s="19" t="s">
        <v>174</v>
      </c>
      <c r="D49" s="20">
        <v>44508.922584745371</v>
      </c>
      <c r="E49" s="21">
        <v>44508</v>
      </c>
      <c r="F49" s="22" t="str">
        <f>IF(WEEKDAY([1]!social_media_engagement_data[[#This Row],[Date]], 2) &lt;= 5, "Weekday", "Weekend")</f>
        <v>Weekday</v>
      </c>
      <c r="G49" s="23">
        <v>44508.922584745371</v>
      </c>
      <c r="H49" s="24" t="str">
        <f t="shared" si="0"/>
        <v>Night</v>
      </c>
      <c r="I49" s="19">
        <v>44</v>
      </c>
      <c r="J49" s="19">
        <v>426</v>
      </c>
      <c r="K49" s="19">
        <v>125</v>
      </c>
      <c r="L49" s="19">
        <v>4653</v>
      </c>
      <c r="M49" s="19">
        <v>4391</v>
      </c>
      <c r="N49" s="25">
        <f>(SUM([1]!social_media_engagement_data[[#This Row],[Likes]:[Shares]])/[1]!social_media_engagement_data[[#This Row],[Reach]])*100</f>
        <v>13.550444090184468</v>
      </c>
      <c r="O49" s="19">
        <v>26</v>
      </c>
      <c r="P49" t="str" cm="1">
        <f t="array" ref="P49">_xlfn.IFS(O49&gt;45,"Senior Adults",O49&gt;=31,"Mature Adults",O49&lt;=30,"Adolescent Adults")</f>
        <v>Adolescent Adults</v>
      </c>
      <c r="Q49" s="19" t="s">
        <v>40</v>
      </c>
      <c r="R49" s="19" t="s">
        <v>175</v>
      </c>
      <c r="S49" s="26" t="s">
        <v>34</v>
      </c>
      <c r="T49" s="19" t="s">
        <v>139</v>
      </c>
      <c r="U49" s="19" t="s">
        <v>36</v>
      </c>
    </row>
    <row r="50" spans="1:21" x14ac:dyDescent="0.3">
      <c r="A50" s="9" t="s">
        <v>48</v>
      </c>
      <c r="B50" s="10" t="s">
        <v>38</v>
      </c>
      <c r="C50" s="10" t="s">
        <v>176</v>
      </c>
      <c r="D50" s="11">
        <v>45029.127453854169</v>
      </c>
      <c r="E50" s="12">
        <v>45029</v>
      </c>
      <c r="F50" s="13" t="str">
        <f>IF(WEEKDAY([1]!social_media_engagement_data[[#This Row],[Date]], 2) &lt;= 5, "Weekday", "Weekend")</f>
        <v>Weekday</v>
      </c>
      <c r="G50" s="14">
        <v>45029.127453854169</v>
      </c>
      <c r="H50" s="15" t="str">
        <f t="shared" si="0"/>
        <v>Night</v>
      </c>
      <c r="I50" s="10">
        <v>1000</v>
      </c>
      <c r="J50" s="10">
        <v>306</v>
      </c>
      <c r="K50" s="10">
        <v>160</v>
      </c>
      <c r="L50" s="10">
        <v>3682</v>
      </c>
      <c r="M50" s="10">
        <v>2313</v>
      </c>
      <c r="N50" s="16">
        <f>(SUM([1]!social_media_engagement_data[[#This Row],[Likes]:[Shares]])/[1]!social_media_engagement_data[[#This Row],[Reach]])*100</f>
        <v>63.380890618244699</v>
      </c>
      <c r="O50" s="10">
        <v>47</v>
      </c>
      <c r="P50" t="str" cm="1">
        <f t="array" ref="P50">_xlfn.IFS(O50&gt;45,"Senior Adults",O50&gt;=31,"Mature Adults",O50&lt;=30,"Adolescent Adults")</f>
        <v>Senior Adults</v>
      </c>
      <c r="Q50" s="10" t="s">
        <v>32</v>
      </c>
      <c r="R50" s="10" t="s">
        <v>177</v>
      </c>
      <c r="S50" s="17" t="s">
        <v>46</v>
      </c>
      <c r="T50" s="10" t="s">
        <v>178</v>
      </c>
      <c r="U50" s="10" t="s">
        <v>36</v>
      </c>
    </row>
    <row r="51" spans="1:21" x14ac:dyDescent="0.3">
      <c r="A51" s="18" t="s">
        <v>29</v>
      </c>
      <c r="B51" s="19" t="s">
        <v>22</v>
      </c>
      <c r="C51" s="19" t="s">
        <v>179</v>
      </c>
      <c r="D51" s="20">
        <v>45341.485090555558</v>
      </c>
      <c r="E51" s="21">
        <v>45341</v>
      </c>
      <c r="F51" s="22" t="str">
        <f>IF(WEEKDAY([1]!social_media_engagement_data[[#This Row],[Date]], 2) &lt;= 5, "Weekday", "Weekend")</f>
        <v>Weekday</v>
      </c>
      <c r="G51" s="23">
        <v>45341.485090555558</v>
      </c>
      <c r="H51" s="24" t="str">
        <f t="shared" si="0"/>
        <v>Morning</v>
      </c>
      <c r="I51" s="19">
        <v>726</v>
      </c>
      <c r="J51" s="19">
        <v>221</v>
      </c>
      <c r="K51" s="19">
        <v>34</v>
      </c>
      <c r="L51" s="19">
        <v>2360</v>
      </c>
      <c r="M51" s="19">
        <v>1954</v>
      </c>
      <c r="N51" s="25">
        <f>(SUM([1]!social_media_engagement_data[[#This Row],[Likes]:[Shares]])/[1]!social_media_engagement_data[[#This Row],[Reach]])*100</f>
        <v>50.204708290685772</v>
      </c>
      <c r="O51" s="19">
        <v>34</v>
      </c>
      <c r="P51" t="str" cm="1">
        <f t="array" ref="P51">_xlfn.IFS(O51&gt;45,"Senior Adults",O51&gt;=31,"Mature Adults",O51&lt;=30,"Adolescent Adults")</f>
        <v>Mature Adults</v>
      </c>
      <c r="Q51" s="19" t="s">
        <v>24</v>
      </c>
      <c r="R51" s="19" t="s">
        <v>180</v>
      </c>
      <c r="S51" s="26" t="s">
        <v>67</v>
      </c>
      <c r="T51" s="19" t="s">
        <v>181</v>
      </c>
      <c r="U51" s="19" t="s">
        <v>28</v>
      </c>
    </row>
    <row r="52" spans="1:21" x14ac:dyDescent="0.3">
      <c r="A52" s="9" t="s">
        <v>21</v>
      </c>
      <c r="B52" s="10" t="s">
        <v>30</v>
      </c>
      <c r="C52" s="10" t="s">
        <v>182</v>
      </c>
      <c r="D52" s="11">
        <v>45203.871661180558</v>
      </c>
      <c r="E52" s="12">
        <v>45203</v>
      </c>
      <c r="F52" s="13" t="str">
        <f>IF(WEEKDAY([1]!social_media_engagement_data[[#This Row],[Date]], 2) &lt;= 5, "Weekday", "Weekend")</f>
        <v>Weekday</v>
      </c>
      <c r="G52" s="14">
        <v>45203.871661180558</v>
      </c>
      <c r="H52" s="15" t="str">
        <f t="shared" si="0"/>
        <v>Evening</v>
      </c>
      <c r="I52" s="10">
        <v>610</v>
      </c>
      <c r="J52" s="10">
        <v>33</v>
      </c>
      <c r="K52" s="10">
        <v>58</v>
      </c>
      <c r="L52" s="10">
        <v>2946</v>
      </c>
      <c r="M52" s="10">
        <v>2843</v>
      </c>
      <c r="N52" s="16">
        <f>(SUM([1]!social_media_engagement_data[[#This Row],[Likes]:[Shares]])/[1]!social_media_engagement_data[[#This Row],[Reach]])*100</f>
        <v>24.657052409426662</v>
      </c>
      <c r="O52" s="10">
        <v>18</v>
      </c>
      <c r="P52" t="str" cm="1">
        <f t="array" ref="P52">_xlfn.IFS(O52&gt;45,"Senior Adults",O52&gt;=31,"Mature Adults",O52&lt;=30,"Adolescent Adults")</f>
        <v>Adolescent Adults</v>
      </c>
      <c r="Q52" s="10" t="s">
        <v>24</v>
      </c>
      <c r="R52" s="10" t="s">
        <v>125</v>
      </c>
      <c r="S52" s="17" t="s">
        <v>67</v>
      </c>
      <c r="T52" s="10" t="s">
        <v>183</v>
      </c>
      <c r="U52" s="10" t="s">
        <v>36</v>
      </c>
    </row>
    <row r="53" spans="1:21" x14ac:dyDescent="0.3">
      <c r="A53" s="18" t="s">
        <v>29</v>
      </c>
      <c r="B53" s="19" t="s">
        <v>38</v>
      </c>
      <c r="C53" s="19" t="s">
        <v>184</v>
      </c>
      <c r="D53" s="20">
        <v>44560.915486585647</v>
      </c>
      <c r="E53" s="21">
        <v>44560</v>
      </c>
      <c r="F53" s="22" t="str">
        <f>IF(WEEKDAY([1]!social_media_engagement_data[[#This Row],[Date]], 2) &lt;= 5, "Weekday", "Weekend")</f>
        <v>Weekday</v>
      </c>
      <c r="G53" s="23">
        <v>44560.915486585647</v>
      </c>
      <c r="H53" s="24" t="str">
        <f t="shared" si="0"/>
        <v>Evening</v>
      </c>
      <c r="I53" s="19">
        <v>341</v>
      </c>
      <c r="J53" s="19">
        <v>302</v>
      </c>
      <c r="K53" s="19">
        <v>101</v>
      </c>
      <c r="L53" s="19">
        <v>4639</v>
      </c>
      <c r="M53" s="19">
        <v>4542</v>
      </c>
      <c r="N53" s="25">
        <f>(SUM([1]!social_media_engagement_data[[#This Row],[Likes]:[Shares]])/[1]!social_media_engagement_data[[#This Row],[Reach]])*100</f>
        <v>16.380449141347427</v>
      </c>
      <c r="O53" s="19">
        <v>30</v>
      </c>
      <c r="P53" t="str" cm="1">
        <f t="array" ref="P53">_xlfn.IFS(O53&gt;45,"Senior Adults",O53&gt;=31,"Mature Adults",O53&lt;=30,"Adolescent Adults")</f>
        <v>Adolescent Adults</v>
      </c>
      <c r="Q53" s="19" t="s">
        <v>32</v>
      </c>
      <c r="R53" s="19" t="s">
        <v>185</v>
      </c>
      <c r="S53" s="26" t="s">
        <v>34</v>
      </c>
      <c r="T53" s="19" t="s">
        <v>186</v>
      </c>
      <c r="U53" s="19" t="s">
        <v>36</v>
      </c>
    </row>
    <row r="54" spans="1:21" x14ac:dyDescent="0.3">
      <c r="A54" s="9" t="s">
        <v>21</v>
      </c>
      <c r="B54" s="10" t="s">
        <v>30</v>
      </c>
      <c r="C54" s="10" t="s">
        <v>187</v>
      </c>
      <c r="D54" s="11">
        <v>44606.925155115743</v>
      </c>
      <c r="E54" s="12">
        <v>44606</v>
      </c>
      <c r="F54" s="13" t="str">
        <f>IF(WEEKDAY([1]!social_media_engagement_data[[#This Row],[Date]], 2) &lt;= 5, "Weekday", "Weekend")</f>
        <v>Weekday</v>
      </c>
      <c r="G54" s="14">
        <v>44606.925155115743</v>
      </c>
      <c r="H54" s="15" t="str">
        <f t="shared" si="0"/>
        <v>Night</v>
      </c>
      <c r="I54" s="10">
        <v>105</v>
      </c>
      <c r="J54" s="10">
        <v>35</v>
      </c>
      <c r="K54" s="10">
        <v>134</v>
      </c>
      <c r="L54" s="10">
        <v>2407</v>
      </c>
      <c r="M54" s="10">
        <v>1114</v>
      </c>
      <c r="N54" s="16">
        <f>(SUM([1]!social_media_engagement_data[[#This Row],[Likes]:[Shares]])/[1]!social_media_engagement_data[[#This Row],[Reach]])*100</f>
        <v>24.59605026929982</v>
      </c>
      <c r="O54" s="10">
        <v>40</v>
      </c>
      <c r="P54" t="str" cm="1">
        <f t="array" ref="P54">_xlfn.IFS(O54&gt;45,"Senior Adults",O54&gt;=31,"Mature Adults",O54&lt;=30,"Adolescent Adults")</f>
        <v>Mature Adults</v>
      </c>
      <c r="Q54" s="10" t="s">
        <v>40</v>
      </c>
      <c r="R54" s="10" t="s">
        <v>188</v>
      </c>
      <c r="S54" s="17" t="s">
        <v>67</v>
      </c>
      <c r="T54" s="10" t="s">
        <v>189</v>
      </c>
      <c r="U54" s="10" t="s">
        <v>36</v>
      </c>
    </row>
    <row r="55" spans="1:21" x14ac:dyDescent="0.3">
      <c r="A55" s="18" t="s">
        <v>29</v>
      </c>
      <c r="B55" s="19" t="s">
        <v>38</v>
      </c>
      <c r="C55" s="19" t="s">
        <v>190</v>
      </c>
      <c r="D55" s="20">
        <v>44634.054496226854</v>
      </c>
      <c r="E55" s="21">
        <v>44634</v>
      </c>
      <c r="F55" s="22" t="str">
        <f>IF(WEEKDAY([1]!social_media_engagement_data[[#This Row],[Date]], 2) &lt;= 5, "Weekday", "Weekend")</f>
        <v>Weekday</v>
      </c>
      <c r="G55" s="23">
        <v>44634.054496226854</v>
      </c>
      <c r="H55" s="24" t="str">
        <f t="shared" si="0"/>
        <v>Night</v>
      </c>
      <c r="I55" s="19">
        <v>620</v>
      </c>
      <c r="J55" s="19">
        <v>51</v>
      </c>
      <c r="K55" s="19">
        <v>113</v>
      </c>
      <c r="L55" s="19">
        <v>4890</v>
      </c>
      <c r="M55" s="19">
        <v>2322</v>
      </c>
      <c r="N55" s="25">
        <f>(SUM([1]!social_media_engagement_data[[#This Row],[Likes]:[Shares]])/[1]!social_media_engagement_data[[#This Row],[Reach]])*100</f>
        <v>33.763996554694231</v>
      </c>
      <c r="O55" s="19">
        <v>61</v>
      </c>
      <c r="P55" t="str" cm="1">
        <f t="array" ref="P55">_xlfn.IFS(O55&gt;45,"Senior Adults",O55&gt;=31,"Mature Adults",O55&lt;=30,"Adolescent Adults")</f>
        <v>Senior Adults</v>
      </c>
      <c r="Q55" s="19" t="s">
        <v>32</v>
      </c>
      <c r="R55" s="19" t="s">
        <v>191</v>
      </c>
      <c r="S55" s="26" t="s">
        <v>34</v>
      </c>
      <c r="T55" s="19" t="s">
        <v>192</v>
      </c>
      <c r="U55" s="19" t="s">
        <v>36</v>
      </c>
    </row>
    <row r="56" spans="1:21" x14ac:dyDescent="0.3">
      <c r="A56" s="9" t="s">
        <v>29</v>
      </c>
      <c r="B56" s="10" t="s">
        <v>38</v>
      </c>
      <c r="C56" s="10" t="s">
        <v>193</v>
      </c>
      <c r="D56" s="11">
        <v>45318.864155115742</v>
      </c>
      <c r="E56" s="12">
        <v>45318</v>
      </c>
      <c r="F56" s="13" t="str">
        <f>IF(WEEKDAY([1]!social_media_engagement_data[[#This Row],[Date]], 2) &lt;= 5, "Weekday", "Weekend")</f>
        <v>Weekend</v>
      </c>
      <c r="G56" s="14">
        <v>45318.864155115742</v>
      </c>
      <c r="H56" s="15" t="str">
        <f t="shared" si="0"/>
        <v>Evening</v>
      </c>
      <c r="I56" s="10">
        <v>469</v>
      </c>
      <c r="J56" s="10">
        <v>491</v>
      </c>
      <c r="K56" s="10">
        <v>163</v>
      </c>
      <c r="L56" s="10">
        <v>4727</v>
      </c>
      <c r="M56" s="10">
        <v>2762</v>
      </c>
      <c r="N56" s="16">
        <f>(SUM([1]!social_media_engagement_data[[#This Row],[Likes]:[Shares]])/[1]!social_media_engagement_data[[#This Row],[Reach]])*100</f>
        <v>40.65894279507603</v>
      </c>
      <c r="O56" s="10">
        <v>46</v>
      </c>
      <c r="P56" t="str" cm="1">
        <f t="array" ref="P56">_xlfn.IFS(O56&gt;45,"Senior Adults",O56&gt;=31,"Mature Adults",O56&lt;=30,"Adolescent Adults")</f>
        <v>Senior Adults</v>
      </c>
      <c r="Q56" s="10" t="s">
        <v>40</v>
      </c>
      <c r="R56" s="10" t="s">
        <v>194</v>
      </c>
      <c r="S56" s="17" t="s">
        <v>67</v>
      </c>
      <c r="T56" s="10" t="s">
        <v>195</v>
      </c>
      <c r="U56" s="10" t="s">
        <v>43</v>
      </c>
    </row>
    <row r="57" spans="1:21" x14ac:dyDescent="0.3">
      <c r="A57" s="18" t="s">
        <v>29</v>
      </c>
      <c r="B57" s="19" t="s">
        <v>38</v>
      </c>
      <c r="C57" s="19" t="s">
        <v>196</v>
      </c>
      <c r="D57" s="20">
        <v>44589.369948946762</v>
      </c>
      <c r="E57" s="21">
        <v>44589</v>
      </c>
      <c r="F57" s="22" t="str">
        <f>IF(WEEKDAY([1]!social_media_engagement_data[[#This Row],[Date]], 2) &lt;= 5, "Weekday", "Weekend")</f>
        <v>Weekday</v>
      </c>
      <c r="G57" s="23">
        <v>44589.369948946762</v>
      </c>
      <c r="H57" s="24" t="str">
        <f t="shared" si="0"/>
        <v>Morning</v>
      </c>
      <c r="I57" s="19">
        <v>166</v>
      </c>
      <c r="J57" s="19">
        <v>368</v>
      </c>
      <c r="K57" s="19">
        <v>103</v>
      </c>
      <c r="L57" s="19">
        <v>4547</v>
      </c>
      <c r="M57" s="19">
        <v>1112</v>
      </c>
      <c r="N57" s="25">
        <f>(SUM([1]!social_media_engagement_data[[#This Row],[Likes]:[Shares]])/[1]!social_media_engagement_data[[#This Row],[Reach]])*100</f>
        <v>57.2841726618705</v>
      </c>
      <c r="O57" s="19">
        <v>34</v>
      </c>
      <c r="P57" t="str" cm="1">
        <f t="array" ref="P57">_xlfn.IFS(O57&gt;45,"Senior Adults",O57&gt;=31,"Mature Adults",O57&lt;=30,"Adolescent Adults")</f>
        <v>Mature Adults</v>
      </c>
      <c r="Q57" s="19" t="s">
        <v>32</v>
      </c>
      <c r="R57" s="19" t="s">
        <v>197</v>
      </c>
      <c r="S57" s="26" t="s">
        <v>71</v>
      </c>
      <c r="T57" s="19" t="s">
        <v>198</v>
      </c>
      <c r="U57" s="19" t="s">
        <v>36</v>
      </c>
    </row>
    <row r="58" spans="1:21" x14ac:dyDescent="0.3">
      <c r="A58" s="9" t="s">
        <v>29</v>
      </c>
      <c r="B58" s="10" t="s">
        <v>22</v>
      </c>
      <c r="C58" s="10" t="s">
        <v>199</v>
      </c>
      <c r="D58" s="11">
        <v>45259.899413634259</v>
      </c>
      <c r="E58" s="12">
        <v>45259</v>
      </c>
      <c r="F58" s="13" t="str">
        <f>IF(WEEKDAY([1]!social_media_engagement_data[[#This Row],[Date]], 2) &lt;= 5, "Weekday", "Weekend")</f>
        <v>Weekday</v>
      </c>
      <c r="G58" s="14">
        <v>45259.899413634259</v>
      </c>
      <c r="H58" s="15" t="str">
        <f t="shared" si="0"/>
        <v>Evening</v>
      </c>
      <c r="I58" s="10">
        <v>792</v>
      </c>
      <c r="J58" s="10">
        <v>244</v>
      </c>
      <c r="K58" s="10">
        <v>141</v>
      </c>
      <c r="L58" s="10">
        <v>2560</v>
      </c>
      <c r="M58" s="10">
        <v>2197</v>
      </c>
      <c r="N58" s="16">
        <f>(SUM([1]!social_media_engagement_data[[#This Row],[Likes]:[Shares]])/[1]!social_media_engagement_data[[#This Row],[Reach]])*100</f>
        <v>53.573054164770141</v>
      </c>
      <c r="O58" s="10">
        <v>64</v>
      </c>
      <c r="P58" t="str" cm="1">
        <f t="array" ref="P58">_xlfn.IFS(O58&gt;45,"Senior Adults",O58&gt;=31,"Mature Adults",O58&lt;=30,"Adolescent Adults")</f>
        <v>Senior Adults</v>
      </c>
      <c r="Q58" s="10" t="s">
        <v>40</v>
      </c>
      <c r="R58" s="10" t="s">
        <v>200</v>
      </c>
      <c r="S58" s="17" t="s">
        <v>46</v>
      </c>
      <c r="T58" s="10" t="s">
        <v>178</v>
      </c>
      <c r="U58" s="10" t="s">
        <v>52</v>
      </c>
    </row>
    <row r="59" spans="1:21" x14ac:dyDescent="0.3">
      <c r="A59" s="18" t="s">
        <v>48</v>
      </c>
      <c r="B59" s="19" t="s">
        <v>38</v>
      </c>
      <c r="C59" s="19" t="s">
        <v>201</v>
      </c>
      <c r="D59" s="20">
        <v>45345.695575069447</v>
      </c>
      <c r="E59" s="21">
        <v>45345</v>
      </c>
      <c r="F59" s="22" t="str">
        <f>IF(WEEKDAY([1]!social_media_engagement_data[[#This Row],[Date]], 2) &lt;= 5, "Weekday", "Weekend")</f>
        <v>Weekday</v>
      </c>
      <c r="G59" s="23">
        <v>45345.695575069447</v>
      </c>
      <c r="H59" s="24" t="str">
        <f t="shared" si="0"/>
        <v>Afternoon</v>
      </c>
      <c r="I59" s="19">
        <v>178</v>
      </c>
      <c r="J59" s="19">
        <v>188</v>
      </c>
      <c r="K59" s="19">
        <v>138</v>
      </c>
      <c r="L59" s="19">
        <v>2925</v>
      </c>
      <c r="M59" s="19">
        <v>1442</v>
      </c>
      <c r="N59" s="25">
        <f>(SUM([1]!social_media_engagement_data[[#This Row],[Likes]:[Shares]])/[1]!social_media_engagement_data[[#This Row],[Reach]])*100</f>
        <v>34.95145631067961</v>
      </c>
      <c r="O59" s="19">
        <v>18</v>
      </c>
      <c r="P59" t="str" cm="1">
        <f t="array" ref="P59">_xlfn.IFS(O59&gt;45,"Senior Adults",O59&gt;=31,"Mature Adults",O59&lt;=30,"Adolescent Adults")</f>
        <v>Adolescent Adults</v>
      </c>
      <c r="Q59" s="19" t="s">
        <v>40</v>
      </c>
      <c r="R59" s="19" t="s">
        <v>138</v>
      </c>
      <c r="S59" s="26" t="s">
        <v>34</v>
      </c>
      <c r="T59" s="19" t="s">
        <v>202</v>
      </c>
      <c r="U59" s="19" t="s">
        <v>43</v>
      </c>
    </row>
    <row r="60" spans="1:21" x14ac:dyDescent="0.3">
      <c r="A60" s="9" t="s">
        <v>21</v>
      </c>
      <c r="B60" s="10" t="s">
        <v>38</v>
      </c>
      <c r="C60" s="10" t="s">
        <v>203</v>
      </c>
      <c r="D60" s="11">
        <v>45115.874344293981</v>
      </c>
      <c r="E60" s="12">
        <v>45115</v>
      </c>
      <c r="F60" s="13" t="str">
        <f>IF(WEEKDAY([1]!social_media_engagement_data[[#This Row],[Date]], 2) &lt;= 5, "Weekday", "Weekend")</f>
        <v>Weekend</v>
      </c>
      <c r="G60" s="14">
        <v>45115.874344293981</v>
      </c>
      <c r="H60" s="15" t="str">
        <f t="shared" si="0"/>
        <v>Evening</v>
      </c>
      <c r="I60" s="10">
        <v>543</v>
      </c>
      <c r="J60" s="10">
        <v>473</v>
      </c>
      <c r="K60" s="10">
        <v>129</v>
      </c>
      <c r="L60" s="10">
        <v>4194</v>
      </c>
      <c r="M60" s="10">
        <v>2781</v>
      </c>
      <c r="N60" s="16">
        <f>(SUM([1]!social_media_engagement_data[[#This Row],[Likes]:[Shares]])/[1]!social_media_engagement_data[[#This Row],[Reach]])*100</f>
        <v>41.172240201366414</v>
      </c>
      <c r="O60" s="10">
        <v>25</v>
      </c>
      <c r="P60" t="str" cm="1">
        <f t="array" ref="P60">_xlfn.IFS(O60&gt;45,"Senior Adults",O60&gt;=31,"Mature Adults",O60&lt;=30,"Adolescent Adults")</f>
        <v>Adolescent Adults</v>
      </c>
      <c r="Q60" s="10" t="s">
        <v>32</v>
      </c>
      <c r="R60" s="10" t="s">
        <v>204</v>
      </c>
      <c r="S60" s="17" t="s">
        <v>26</v>
      </c>
      <c r="T60" s="10" t="s">
        <v>205</v>
      </c>
      <c r="U60" s="10" t="s">
        <v>43</v>
      </c>
    </row>
    <row r="61" spans="1:21" x14ac:dyDescent="0.3">
      <c r="A61" s="18" t="s">
        <v>29</v>
      </c>
      <c r="B61" s="19" t="s">
        <v>22</v>
      </c>
      <c r="C61" s="19" t="s">
        <v>206</v>
      </c>
      <c r="D61" s="20">
        <v>44282.911404826387</v>
      </c>
      <c r="E61" s="21">
        <v>44282</v>
      </c>
      <c r="F61" s="22" t="str">
        <f>IF(WEEKDAY([1]!social_media_engagement_data[[#This Row],[Date]], 2) &lt;= 5, "Weekday", "Weekend")</f>
        <v>Weekend</v>
      </c>
      <c r="G61" s="23">
        <v>44282.911404826387</v>
      </c>
      <c r="H61" s="24" t="str">
        <f t="shared" si="0"/>
        <v>Evening</v>
      </c>
      <c r="I61" s="19">
        <v>188</v>
      </c>
      <c r="J61" s="19">
        <v>325</v>
      </c>
      <c r="K61" s="19">
        <v>8</v>
      </c>
      <c r="L61" s="19">
        <v>4409</v>
      </c>
      <c r="M61" s="19">
        <v>2785</v>
      </c>
      <c r="N61" s="25">
        <f>(SUM([1]!social_media_engagement_data[[#This Row],[Likes]:[Shares]])/[1]!social_media_engagement_data[[#This Row],[Reach]])*100</f>
        <v>18.707360861759426</v>
      </c>
      <c r="O61" s="19">
        <v>40</v>
      </c>
      <c r="P61" t="str" cm="1">
        <f t="array" ref="P61">_xlfn.IFS(O61&gt;45,"Senior Adults",O61&gt;=31,"Mature Adults",O61&lt;=30,"Adolescent Adults")</f>
        <v>Mature Adults</v>
      </c>
      <c r="Q61" s="19" t="s">
        <v>40</v>
      </c>
      <c r="R61" s="19" t="s">
        <v>207</v>
      </c>
      <c r="S61" s="26" t="s">
        <v>34</v>
      </c>
      <c r="T61" s="19" t="s">
        <v>208</v>
      </c>
      <c r="U61" s="19" t="s">
        <v>28</v>
      </c>
    </row>
    <row r="62" spans="1:21" x14ac:dyDescent="0.3">
      <c r="A62" s="9" t="s">
        <v>29</v>
      </c>
      <c r="B62" s="10" t="s">
        <v>38</v>
      </c>
      <c r="C62" s="10" t="s">
        <v>209</v>
      </c>
      <c r="D62" s="11">
        <v>44865.969799756946</v>
      </c>
      <c r="E62" s="12">
        <v>44865</v>
      </c>
      <c r="F62" s="13" t="str">
        <f>IF(WEEKDAY([1]!social_media_engagement_data[[#This Row],[Date]], 2) &lt;= 5, "Weekday", "Weekend")</f>
        <v>Weekday</v>
      </c>
      <c r="G62" s="14">
        <v>44865.969799756946</v>
      </c>
      <c r="H62" s="15" t="str">
        <f t="shared" si="0"/>
        <v>Night</v>
      </c>
      <c r="I62" s="10">
        <v>318</v>
      </c>
      <c r="J62" s="10">
        <v>128</v>
      </c>
      <c r="K62" s="10">
        <v>162</v>
      </c>
      <c r="L62" s="10">
        <v>4003</v>
      </c>
      <c r="M62" s="10">
        <v>1692</v>
      </c>
      <c r="N62" s="16">
        <f>(SUM([1]!social_media_engagement_data[[#This Row],[Likes]:[Shares]])/[1]!social_media_engagement_data[[#This Row],[Reach]])*100</f>
        <v>35.933806146572103</v>
      </c>
      <c r="O62" s="10">
        <v>61</v>
      </c>
      <c r="P62" t="str" cm="1">
        <f t="array" ref="P62">_xlfn.IFS(O62&gt;45,"Senior Adults",O62&gt;=31,"Mature Adults",O62&lt;=30,"Adolescent Adults")</f>
        <v>Senior Adults</v>
      </c>
      <c r="Q62" s="10" t="s">
        <v>24</v>
      </c>
      <c r="R62" s="10" t="s">
        <v>210</v>
      </c>
      <c r="S62" s="17" t="s">
        <v>67</v>
      </c>
      <c r="T62" s="10" t="s">
        <v>211</v>
      </c>
      <c r="U62" s="10" t="s">
        <v>28</v>
      </c>
    </row>
    <row r="63" spans="1:21" x14ac:dyDescent="0.3">
      <c r="A63" s="18" t="s">
        <v>29</v>
      </c>
      <c r="B63" s="19" t="s">
        <v>38</v>
      </c>
      <c r="C63" s="19" t="s">
        <v>212</v>
      </c>
      <c r="D63" s="20">
        <v>45327.173687766204</v>
      </c>
      <c r="E63" s="21">
        <v>45327</v>
      </c>
      <c r="F63" s="22" t="str">
        <f>IF(WEEKDAY([1]!social_media_engagement_data[[#This Row],[Date]], 2) &lt;= 5, "Weekday", "Weekend")</f>
        <v>Weekday</v>
      </c>
      <c r="G63" s="23">
        <v>45327.173687766204</v>
      </c>
      <c r="H63" s="24" t="str">
        <f t="shared" si="0"/>
        <v>Night</v>
      </c>
      <c r="I63" s="19">
        <v>751</v>
      </c>
      <c r="J63" s="19">
        <v>234</v>
      </c>
      <c r="K63" s="19">
        <v>146</v>
      </c>
      <c r="L63" s="19">
        <v>4232</v>
      </c>
      <c r="M63" s="19">
        <v>3083</v>
      </c>
      <c r="N63" s="25">
        <f>(SUM([1]!social_media_engagement_data[[#This Row],[Likes]:[Shares]])/[1]!social_media_engagement_data[[#This Row],[Reach]])*100</f>
        <v>36.685047032111576</v>
      </c>
      <c r="O63" s="19">
        <v>42</v>
      </c>
      <c r="P63" t="str" cm="1">
        <f t="array" ref="P63">_xlfn.IFS(O63&gt;45,"Senior Adults",O63&gt;=31,"Mature Adults",O63&lt;=30,"Adolescent Adults")</f>
        <v>Mature Adults</v>
      </c>
      <c r="Q63" s="19" t="s">
        <v>40</v>
      </c>
      <c r="R63" s="19" t="s">
        <v>213</v>
      </c>
      <c r="S63" s="26" t="s">
        <v>67</v>
      </c>
      <c r="T63" s="19" t="s">
        <v>214</v>
      </c>
      <c r="U63" s="19" t="s">
        <v>36</v>
      </c>
    </row>
    <row r="64" spans="1:21" x14ac:dyDescent="0.3">
      <c r="A64" s="9" t="s">
        <v>29</v>
      </c>
      <c r="B64" s="10" t="s">
        <v>38</v>
      </c>
      <c r="C64" s="10" t="s">
        <v>215</v>
      </c>
      <c r="D64" s="11">
        <v>44377.251555972223</v>
      </c>
      <c r="E64" s="12">
        <v>44377</v>
      </c>
      <c r="F64" s="13" t="str">
        <f>IF(WEEKDAY([1]!social_media_engagement_data[[#This Row],[Date]], 2) &lt;= 5, "Weekday", "Weekend")</f>
        <v>Weekday</v>
      </c>
      <c r="G64" s="14">
        <v>44377.251555972223</v>
      </c>
      <c r="H64" s="15" t="str">
        <f t="shared" si="0"/>
        <v>Morning</v>
      </c>
      <c r="I64" s="10">
        <v>73</v>
      </c>
      <c r="J64" s="10">
        <v>435</v>
      </c>
      <c r="K64" s="10">
        <v>7</v>
      </c>
      <c r="L64" s="10">
        <v>3273</v>
      </c>
      <c r="M64" s="10">
        <v>1974</v>
      </c>
      <c r="N64" s="16">
        <f>(SUM([1]!social_media_engagement_data[[#This Row],[Likes]:[Shares]])/[1]!social_media_engagement_data[[#This Row],[Reach]])*100</f>
        <v>26.089159067882473</v>
      </c>
      <c r="O64" s="10">
        <v>45</v>
      </c>
      <c r="P64" t="str" cm="1">
        <f t="array" ref="P64">_xlfn.IFS(O64&gt;45,"Senior Adults",O64&gt;=31,"Mature Adults",O64&lt;=30,"Adolescent Adults")</f>
        <v>Mature Adults</v>
      </c>
      <c r="Q64" s="10" t="s">
        <v>40</v>
      </c>
      <c r="R64" s="10" t="s">
        <v>216</v>
      </c>
      <c r="S64" s="17" t="s">
        <v>46</v>
      </c>
      <c r="T64" s="10" t="s">
        <v>217</v>
      </c>
      <c r="U64" s="10" t="s">
        <v>52</v>
      </c>
    </row>
    <row r="65" spans="1:21" x14ac:dyDescent="0.3">
      <c r="A65" s="18" t="s">
        <v>29</v>
      </c>
      <c r="B65" s="19" t="s">
        <v>30</v>
      </c>
      <c r="C65" s="19" t="s">
        <v>218</v>
      </c>
      <c r="D65" s="20">
        <v>44443.805142418983</v>
      </c>
      <c r="E65" s="21">
        <v>44443</v>
      </c>
      <c r="F65" s="22" t="str">
        <f>IF(WEEKDAY([1]!social_media_engagement_data[[#This Row],[Date]], 2) &lt;= 5, "Weekday", "Weekend")</f>
        <v>Weekend</v>
      </c>
      <c r="G65" s="23">
        <v>44443.805142418983</v>
      </c>
      <c r="H65" s="24" t="str">
        <f t="shared" si="0"/>
        <v>Evening</v>
      </c>
      <c r="I65" s="19">
        <v>899</v>
      </c>
      <c r="J65" s="19">
        <v>477</v>
      </c>
      <c r="K65" s="19">
        <v>7</v>
      </c>
      <c r="L65" s="19">
        <v>4669</v>
      </c>
      <c r="M65" s="19">
        <v>1302</v>
      </c>
      <c r="N65" s="25">
        <f>(SUM([1]!social_media_engagement_data[[#This Row],[Likes]:[Shares]])/[1]!social_media_engagement_data[[#This Row],[Reach]])*100</f>
        <v>106.22119815668202</v>
      </c>
      <c r="O65" s="19">
        <v>42</v>
      </c>
      <c r="P65" t="str" cm="1">
        <f t="array" ref="P65">_xlfn.IFS(O65&gt;45,"Senior Adults",O65&gt;=31,"Mature Adults",O65&lt;=30,"Adolescent Adults")</f>
        <v>Mature Adults</v>
      </c>
      <c r="Q65" s="19" t="s">
        <v>32</v>
      </c>
      <c r="R65" s="19" t="s">
        <v>113</v>
      </c>
      <c r="S65" s="26" t="s">
        <v>26</v>
      </c>
      <c r="T65" s="19" t="s">
        <v>219</v>
      </c>
      <c r="U65" s="19" t="s">
        <v>36</v>
      </c>
    </row>
    <row r="66" spans="1:21" x14ac:dyDescent="0.3">
      <c r="A66" s="9" t="s">
        <v>37</v>
      </c>
      <c r="B66" s="10" t="s">
        <v>30</v>
      </c>
      <c r="C66" s="10" t="s">
        <v>220</v>
      </c>
      <c r="D66" s="11">
        <v>44946.681627025464</v>
      </c>
      <c r="E66" s="12">
        <v>44946</v>
      </c>
      <c r="F66" s="13" t="str">
        <f>IF(WEEKDAY([1]!social_media_engagement_data[[#This Row],[Date]], 2) &lt;= 5, "Weekday", "Weekend")</f>
        <v>Weekday</v>
      </c>
      <c r="G66" s="14">
        <v>44946.681627025464</v>
      </c>
      <c r="H66" s="15" t="str">
        <f t="shared" ref="H66:H100" si="1">IF(HOUR(G66) &gt;= 6, IF(HOUR(G66) &lt; 12, "Morning", IF(HOUR(G66) &lt; 18, "Afternoon", IF(HOUR(G66) &lt; 22, "Evening", "Night"))), "Night")</f>
        <v>Afternoon</v>
      </c>
      <c r="I66" s="10">
        <v>398</v>
      </c>
      <c r="J66" s="10">
        <v>495</v>
      </c>
      <c r="K66" s="10">
        <v>89</v>
      </c>
      <c r="L66" s="10">
        <v>4935</v>
      </c>
      <c r="M66" s="10">
        <v>4194</v>
      </c>
      <c r="N66" s="16">
        <f>(SUM([1]!social_media_engagement_data[[#This Row],[Likes]:[Shares]])/[1]!social_media_engagement_data[[#This Row],[Reach]])*100</f>
        <v>23.414401525989508</v>
      </c>
      <c r="O66" s="10">
        <v>44</v>
      </c>
      <c r="P66" t="str" cm="1">
        <f t="array" ref="P66">_xlfn.IFS(O66&gt;45,"Senior Adults",O66&gt;=31,"Mature Adults",O66&lt;=30,"Adolescent Adults")</f>
        <v>Mature Adults</v>
      </c>
      <c r="Q66" s="10" t="s">
        <v>40</v>
      </c>
      <c r="R66" s="10" t="s">
        <v>171</v>
      </c>
      <c r="S66" s="17" t="s">
        <v>46</v>
      </c>
      <c r="T66" s="10" t="s">
        <v>221</v>
      </c>
      <c r="U66" s="10" t="s">
        <v>28</v>
      </c>
    </row>
    <row r="67" spans="1:21" x14ac:dyDescent="0.3">
      <c r="A67" s="18" t="s">
        <v>37</v>
      </c>
      <c r="B67" s="19" t="s">
        <v>38</v>
      </c>
      <c r="C67" s="19" t="s">
        <v>222</v>
      </c>
      <c r="D67" s="20">
        <v>44411.780641377314</v>
      </c>
      <c r="E67" s="21">
        <v>44411</v>
      </c>
      <c r="F67" s="22" t="str">
        <f>IF(WEEKDAY([1]!social_media_engagement_data[[#This Row],[Date]], 2) &lt;= 5, "Weekday", "Weekend")</f>
        <v>Weekday</v>
      </c>
      <c r="G67" s="23">
        <v>44411.780641377314</v>
      </c>
      <c r="H67" s="24" t="str">
        <f t="shared" si="1"/>
        <v>Evening</v>
      </c>
      <c r="I67" s="19">
        <v>800</v>
      </c>
      <c r="J67" s="19">
        <v>355</v>
      </c>
      <c r="K67" s="19">
        <v>155</v>
      </c>
      <c r="L67" s="19">
        <v>3619</v>
      </c>
      <c r="M67" s="19">
        <v>2552</v>
      </c>
      <c r="N67" s="25">
        <f>(SUM([1]!social_media_engagement_data[[#This Row],[Likes]:[Shares]])/[1]!social_media_engagement_data[[#This Row],[Reach]])*100</f>
        <v>51.332288401253919</v>
      </c>
      <c r="O67" s="19">
        <v>26</v>
      </c>
      <c r="P67" t="str" cm="1">
        <f t="array" ref="P67">_xlfn.IFS(O67&gt;45,"Senior Adults",O67&gt;=31,"Mature Adults",O67&lt;=30,"Adolescent Adults")</f>
        <v>Adolescent Adults</v>
      </c>
      <c r="Q67" s="19" t="s">
        <v>40</v>
      </c>
      <c r="R67" s="19" t="s">
        <v>223</v>
      </c>
      <c r="S67" s="26" t="s">
        <v>26</v>
      </c>
      <c r="T67" s="19" t="s">
        <v>224</v>
      </c>
      <c r="U67" s="19" t="s">
        <v>36</v>
      </c>
    </row>
    <row r="68" spans="1:21" x14ac:dyDescent="0.3">
      <c r="A68" s="9" t="s">
        <v>37</v>
      </c>
      <c r="B68" s="10" t="s">
        <v>30</v>
      </c>
      <c r="C68" s="10" t="s">
        <v>225</v>
      </c>
      <c r="D68" s="11">
        <v>44303.129486655096</v>
      </c>
      <c r="E68" s="12">
        <v>44303</v>
      </c>
      <c r="F68" s="13" t="str">
        <f>IF(WEEKDAY([1]!social_media_engagement_data[[#This Row],[Date]], 2) &lt;= 5, "Weekday", "Weekend")</f>
        <v>Weekend</v>
      </c>
      <c r="G68" s="14">
        <v>44303.129486655096</v>
      </c>
      <c r="H68" s="15" t="str">
        <f t="shared" si="1"/>
        <v>Night</v>
      </c>
      <c r="I68" s="10">
        <v>954</v>
      </c>
      <c r="J68" s="10">
        <v>236</v>
      </c>
      <c r="K68" s="10">
        <v>141</v>
      </c>
      <c r="L68" s="10">
        <v>4759</v>
      </c>
      <c r="M68" s="10">
        <v>3868</v>
      </c>
      <c r="N68" s="16">
        <f>(SUM([1]!social_media_engagement_data[[#This Row],[Likes]:[Shares]])/[1]!social_media_engagement_data[[#This Row],[Reach]])*100</f>
        <v>34.410548086866598</v>
      </c>
      <c r="O68" s="10">
        <v>45</v>
      </c>
      <c r="P68" t="str" cm="1">
        <f t="array" ref="P68">_xlfn.IFS(O68&gt;45,"Senior Adults",O68&gt;=31,"Mature Adults",O68&lt;=30,"Adolescent Adults")</f>
        <v>Mature Adults</v>
      </c>
      <c r="Q68" s="10" t="s">
        <v>24</v>
      </c>
      <c r="R68" s="10" t="s">
        <v>226</v>
      </c>
      <c r="S68" s="17" t="s">
        <v>26</v>
      </c>
      <c r="T68" s="10" t="s">
        <v>227</v>
      </c>
      <c r="U68" s="10" t="s">
        <v>52</v>
      </c>
    </row>
    <row r="69" spans="1:21" x14ac:dyDescent="0.3">
      <c r="A69" s="18" t="s">
        <v>29</v>
      </c>
      <c r="B69" s="19" t="s">
        <v>22</v>
      </c>
      <c r="C69" s="19" t="s">
        <v>228</v>
      </c>
      <c r="D69" s="20">
        <v>44932.30697853009</v>
      </c>
      <c r="E69" s="21">
        <v>44932</v>
      </c>
      <c r="F69" s="22" t="str">
        <f>IF(WEEKDAY([1]!social_media_engagement_data[[#This Row],[Date]], 2) &lt;= 5, "Weekday", "Weekend")</f>
        <v>Weekday</v>
      </c>
      <c r="G69" s="23">
        <v>44932.30697853009</v>
      </c>
      <c r="H69" s="24" t="str">
        <f t="shared" si="1"/>
        <v>Morning</v>
      </c>
      <c r="I69" s="19">
        <v>641</v>
      </c>
      <c r="J69" s="19">
        <v>1</v>
      </c>
      <c r="K69" s="19">
        <v>103</v>
      </c>
      <c r="L69" s="19">
        <v>2708</v>
      </c>
      <c r="M69" s="19">
        <v>1427</v>
      </c>
      <c r="N69" s="25">
        <f>(SUM([1]!social_media_engagement_data[[#This Row],[Likes]:[Shares]])/[1]!social_media_engagement_data[[#This Row],[Reach]])*100</f>
        <v>52.207428170988088</v>
      </c>
      <c r="O69" s="19">
        <v>43</v>
      </c>
      <c r="P69" t="str" cm="1">
        <f t="array" ref="P69">_xlfn.IFS(O69&gt;45,"Senior Adults",O69&gt;=31,"Mature Adults",O69&lt;=30,"Adolescent Adults")</f>
        <v>Mature Adults</v>
      </c>
      <c r="Q69" s="19" t="s">
        <v>32</v>
      </c>
      <c r="R69" s="19" t="s">
        <v>175</v>
      </c>
      <c r="S69" s="26" t="s">
        <v>34</v>
      </c>
      <c r="T69" s="19" t="s">
        <v>229</v>
      </c>
      <c r="U69" s="19" t="s">
        <v>36</v>
      </c>
    </row>
    <row r="70" spans="1:21" x14ac:dyDescent="0.3">
      <c r="A70" s="9" t="s">
        <v>37</v>
      </c>
      <c r="B70" s="10" t="s">
        <v>30</v>
      </c>
      <c r="C70" s="10" t="s">
        <v>230</v>
      </c>
      <c r="D70" s="11">
        <v>44724.81583190972</v>
      </c>
      <c r="E70" s="12">
        <v>44724</v>
      </c>
      <c r="F70" s="13" t="str">
        <f>IF(WEEKDAY([1]!social_media_engagement_data[[#This Row],[Date]], 2) &lt;= 5, "Weekday", "Weekend")</f>
        <v>Weekend</v>
      </c>
      <c r="G70" s="14">
        <v>44724.81583190972</v>
      </c>
      <c r="H70" s="15" t="str">
        <f t="shared" si="1"/>
        <v>Evening</v>
      </c>
      <c r="I70" s="10">
        <v>158</v>
      </c>
      <c r="J70" s="10">
        <v>38</v>
      </c>
      <c r="K70" s="10">
        <v>98</v>
      </c>
      <c r="L70" s="10">
        <v>4414</v>
      </c>
      <c r="M70" s="10">
        <v>3578</v>
      </c>
      <c r="N70" s="16">
        <f>(SUM([1]!social_media_engagement_data[[#This Row],[Likes]:[Shares]])/[1]!social_media_engagement_data[[#This Row],[Reach]])*100</f>
        <v>8.2168809390721069</v>
      </c>
      <c r="O70" s="10">
        <v>45</v>
      </c>
      <c r="P70" t="str" cm="1">
        <f t="array" ref="P70">_xlfn.IFS(O70&gt;45,"Senior Adults",O70&gt;=31,"Mature Adults",O70&lt;=30,"Adolescent Adults")</f>
        <v>Mature Adults</v>
      </c>
      <c r="Q70" s="10" t="s">
        <v>32</v>
      </c>
      <c r="R70" s="10" t="s">
        <v>70</v>
      </c>
      <c r="S70" s="17" t="s">
        <v>71</v>
      </c>
      <c r="T70" s="10" t="s">
        <v>231</v>
      </c>
      <c r="U70" s="10" t="s">
        <v>36</v>
      </c>
    </row>
    <row r="71" spans="1:21" x14ac:dyDescent="0.3">
      <c r="A71" s="18" t="s">
        <v>21</v>
      </c>
      <c r="B71" s="19" t="s">
        <v>30</v>
      </c>
      <c r="C71" s="19" t="s">
        <v>232</v>
      </c>
      <c r="D71" s="20">
        <v>44331.581111979169</v>
      </c>
      <c r="E71" s="21">
        <v>44331</v>
      </c>
      <c r="F71" s="22" t="str">
        <f>IF(WEEKDAY([1]!social_media_engagement_data[[#This Row],[Date]], 2) &lt;= 5, "Weekday", "Weekend")</f>
        <v>Weekend</v>
      </c>
      <c r="G71" s="23">
        <v>44331.581111979169</v>
      </c>
      <c r="H71" s="24" t="str">
        <f t="shared" si="1"/>
        <v>Afternoon</v>
      </c>
      <c r="I71" s="19">
        <v>481</v>
      </c>
      <c r="J71" s="19">
        <v>485</v>
      </c>
      <c r="K71" s="19">
        <v>53</v>
      </c>
      <c r="L71" s="19">
        <v>4588</v>
      </c>
      <c r="M71" s="19">
        <v>4520</v>
      </c>
      <c r="N71" s="25">
        <f>(SUM([1]!social_media_engagement_data[[#This Row],[Likes]:[Shares]])/[1]!social_media_engagement_data[[#This Row],[Reach]])*100</f>
        <v>22.544247787610619</v>
      </c>
      <c r="O71" s="19">
        <v>62</v>
      </c>
      <c r="P71" t="str" cm="1">
        <f t="array" ref="P71">_xlfn.IFS(O71&gt;45,"Senior Adults",O71&gt;=31,"Mature Adults",O71&lt;=30,"Adolescent Adults")</f>
        <v>Senior Adults</v>
      </c>
      <c r="Q71" s="19" t="s">
        <v>40</v>
      </c>
      <c r="R71" s="19" t="s">
        <v>233</v>
      </c>
      <c r="S71" s="26" t="s">
        <v>26</v>
      </c>
      <c r="T71" s="19" t="s">
        <v>234</v>
      </c>
      <c r="U71" s="19" t="s">
        <v>36</v>
      </c>
    </row>
    <row r="72" spans="1:21" x14ac:dyDescent="0.3">
      <c r="A72" s="9" t="s">
        <v>21</v>
      </c>
      <c r="B72" s="10" t="s">
        <v>38</v>
      </c>
      <c r="C72" s="10" t="s">
        <v>235</v>
      </c>
      <c r="D72" s="11">
        <v>45312.015452418978</v>
      </c>
      <c r="E72" s="12">
        <v>45312</v>
      </c>
      <c r="F72" s="13" t="str">
        <f>IF(WEEKDAY([1]!social_media_engagement_data[[#This Row],[Date]], 2) &lt;= 5, "Weekday", "Weekend")</f>
        <v>Weekend</v>
      </c>
      <c r="G72" s="14">
        <v>45312.015452418978</v>
      </c>
      <c r="H72" s="15" t="str">
        <f t="shared" si="1"/>
        <v>Night</v>
      </c>
      <c r="I72" s="10">
        <v>932</v>
      </c>
      <c r="J72" s="10">
        <v>380</v>
      </c>
      <c r="K72" s="10">
        <v>43</v>
      </c>
      <c r="L72" s="10">
        <v>4588</v>
      </c>
      <c r="M72" s="10">
        <v>2166</v>
      </c>
      <c r="N72" s="16">
        <f>(SUM([1]!social_media_engagement_data[[#This Row],[Likes]:[Shares]])/[1]!social_media_engagement_data[[#This Row],[Reach]])*100</f>
        <v>62.557710064635273</v>
      </c>
      <c r="O72" s="10">
        <v>48</v>
      </c>
      <c r="P72" t="str" cm="1">
        <f t="array" ref="P72">_xlfn.IFS(O72&gt;45,"Senior Adults",O72&gt;=31,"Mature Adults",O72&lt;=30,"Adolescent Adults")</f>
        <v>Senior Adults</v>
      </c>
      <c r="Q72" s="10" t="s">
        <v>32</v>
      </c>
      <c r="R72" s="10" t="s">
        <v>236</v>
      </c>
      <c r="S72" s="17" t="s">
        <v>96</v>
      </c>
      <c r="T72" s="10" t="s">
        <v>237</v>
      </c>
      <c r="U72" s="10" t="s">
        <v>52</v>
      </c>
    </row>
    <row r="73" spans="1:21" x14ac:dyDescent="0.3">
      <c r="A73" s="18" t="s">
        <v>48</v>
      </c>
      <c r="B73" s="19" t="s">
        <v>30</v>
      </c>
      <c r="C73" s="19" t="s">
        <v>238</v>
      </c>
      <c r="D73" s="20">
        <v>44346.737459780095</v>
      </c>
      <c r="E73" s="21">
        <v>44346</v>
      </c>
      <c r="F73" s="22" t="str">
        <f>IF(WEEKDAY([1]!social_media_engagement_data[[#This Row],[Date]], 2) &lt;= 5, "Weekday", "Weekend")</f>
        <v>Weekend</v>
      </c>
      <c r="G73" s="23">
        <v>44346.737459780095</v>
      </c>
      <c r="H73" s="24" t="str">
        <f t="shared" si="1"/>
        <v>Afternoon</v>
      </c>
      <c r="I73" s="19">
        <v>378</v>
      </c>
      <c r="J73" s="19">
        <v>347</v>
      </c>
      <c r="K73" s="19">
        <v>166</v>
      </c>
      <c r="L73" s="19">
        <v>4486</v>
      </c>
      <c r="M73" s="19">
        <v>2151</v>
      </c>
      <c r="N73" s="25">
        <f>(SUM([1]!social_media_engagement_data[[#This Row],[Likes]:[Shares]])/[1]!social_media_engagement_data[[#This Row],[Reach]])*100</f>
        <v>41.422594142259413</v>
      </c>
      <c r="O73" s="19">
        <v>52</v>
      </c>
      <c r="P73" t="str" cm="1">
        <f t="array" ref="P73">_xlfn.IFS(O73&gt;45,"Senior Adults",O73&gt;=31,"Mature Adults",O73&lt;=30,"Adolescent Adults")</f>
        <v>Senior Adults</v>
      </c>
      <c r="Q73" s="19" t="s">
        <v>24</v>
      </c>
      <c r="R73" s="19" t="s">
        <v>239</v>
      </c>
      <c r="S73" s="26" t="s">
        <v>71</v>
      </c>
      <c r="T73" s="19" t="s">
        <v>240</v>
      </c>
      <c r="U73" s="19" t="s">
        <v>36</v>
      </c>
    </row>
    <row r="74" spans="1:21" x14ac:dyDescent="0.3">
      <c r="A74" s="9" t="s">
        <v>21</v>
      </c>
      <c r="B74" s="10" t="s">
        <v>30</v>
      </c>
      <c r="C74" s="10" t="s">
        <v>241</v>
      </c>
      <c r="D74" s="11">
        <v>44513.217873032409</v>
      </c>
      <c r="E74" s="12">
        <v>44513</v>
      </c>
      <c r="F74" s="13" t="str">
        <f>IF(WEEKDAY([1]!social_media_engagement_data[[#This Row],[Date]], 2) &lt;= 5, "Weekday", "Weekend")</f>
        <v>Weekend</v>
      </c>
      <c r="G74" s="14">
        <v>44513.217873032409</v>
      </c>
      <c r="H74" s="15" t="str">
        <f t="shared" si="1"/>
        <v>Night</v>
      </c>
      <c r="I74" s="10">
        <v>412</v>
      </c>
      <c r="J74" s="10">
        <v>9</v>
      </c>
      <c r="K74" s="10">
        <v>10</v>
      </c>
      <c r="L74" s="10">
        <v>2248</v>
      </c>
      <c r="M74" s="10">
        <v>1314</v>
      </c>
      <c r="N74" s="16">
        <f>(SUM([1]!social_media_engagement_data[[#This Row],[Likes]:[Shares]])/[1]!social_media_engagement_data[[#This Row],[Reach]])*100</f>
        <v>32.800608828006091</v>
      </c>
      <c r="O74" s="10">
        <v>32</v>
      </c>
      <c r="P74" t="str" cm="1">
        <f t="array" ref="P74">_xlfn.IFS(O74&gt;45,"Senior Adults",O74&gt;=31,"Mature Adults",O74&lt;=30,"Adolescent Adults")</f>
        <v>Mature Adults</v>
      </c>
      <c r="Q74" s="10" t="s">
        <v>32</v>
      </c>
      <c r="R74" s="10" t="s">
        <v>242</v>
      </c>
      <c r="S74" s="17" t="s">
        <v>96</v>
      </c>
      <c r="T74" s="10" t="s">
        <v>243</v>
      </c>
      <c r="U74" s="10" t="s">
        <v>36</v>
      </c>
    </row>
    <row r="75" spans="1:21" x14ac:dyDescent="0.3">
      <c r="A75" s="18" t="s">
        <v>37</v>
      </c>
      <c r="B75" s="19" t="s">
        <v>30</v>
      </c>
      <c r="C75" s="19" t="s">
        <v>244</v>
      </c>
      <c r="D75" s="20">
        <v>44477.326819050926</v>
      </c>
      <c r="E75" s="21">
        <v>44477</v>
      </c>
      <c r="F75" s="22" t="str">
        <f>IF(WEEKDAY([1]!social_media_engagement_data[[#This Row],[Date]], 2) &lt;= 5, "Weekday", "Weekend")</f>
        <v>Weekday</v>
      </c>
      <c r="G75" s="23">
        <v>44477.326819050926</v>
      </c>
      <c r="H75" s="24" t="str">
        <f t="shared" si="1"/>
        <v>Morning</v>
      </c>
      <c r="I75" s="19">
        <v>333</v>
      </c>
      <c r="J75" s="19">
        <v>93</v>
      </c>
      <c r="K75" s="19">
        <v>45</v>
      </c>
      <c r="L75" s="19">
        <v>1836</v>
      </c>
      <c r="M75" s="19">
        <v>1609</v>
      </c>
      <c r="N75" s="25">
        <f>(SUM([1]!social_media_engagement_data[[#This Row],[Likes]:[Shares]])/[1]!social_media_engagement_data[[#This Row],[Reach]])*100</f>
        <v>29.272840273461775</v>
      </c>
      <c r="O75" s="19">
        <v>48</v>
      </c>
      <c r="P75" t="str" cm="1">
        <f t="array" ref="P75">_xlfn.IFS(O75&gt;45,"Senior Adults",O75&gt;=31,"Mature Adults",O75&lt;=30,"Adolescent Adults")</f>
        <v>Senior Adults</v>
      </c>
      <c r="Q75" s="19" t="s">
        <v>32</v>
      </c>
      <c r="R75" s="19" t="s">
        <v>245</v>
      </c>
      <c r="S75" s="26" t="s">
        <v>26</v>
      </c>
      <c r="T75" s="19" t="s">
        <v>246</v>
      </c>
      <c r="U75" s="19" t="s">
        <v>43</v>
      </c>
    </row>
    <row r="76" spans="1:21" x14ac:dyDescent="0.3">
      <c r="A76" s="9" t="s">
        <v>21</v>
      </c>
      <c r="B76" s="10" t="s">
        <v>22</v>
      </c>
      <c r="C76" s="10" t="s">
        <v>247</v>
      </c>
      <c r="D76" s="11">
        <v>44630.634494016202</v>
      </c>
      <c r="E76" s="12">
        <v>44630</v>
      </c>
      <c r="F76" s="13" t="str">
        <f>IF(WEEKDAY([1]!social_media_engagement_data[[#This Row],[Date]], 2) &lt;= 5, "Weekday", "Weekend")</f>
        <v>Weekday</v>
      </c>
      <c r="G76" s="14">
        <v>44630.634494016202</v>
      </c>
      <c r="H76" s="15" t="str">
        <f t="shared" si="1"/>
        <v>Afternoon</v>
      </c>
      <c r="I76" s="10">
        <v>407</v>
      </c>
      <c r="J76" s="10">
        <v>372</v>
      </c>
      <c r="K76" s="10">
        <v>124</v>
      </c>
      <c r="L76" s="10">
        <v>3924</v>
      </c>
      <c r="M76" s="10">
        <v>3844</v>
      </c>
      <c r="N76" s="16">
        <f>(SUM([1]!social_media_engagement_data[[#This Row],[Likes]:[Shares]])/[1]!social_media_engagement_data[[#This Row],[Reach]])*100</f>
        <v>23.491155046826222</v>
      </c>
      <c r="O76" s="10">
        <v>56</v>
      </c>
      <c r="P76" t="str" cm="1">
        <f t="array" ref="P76">_xlfn.IFS(O76&gt;45,"Senior Adults",O76&gt;=31,"Mature Adults",O76&lt;=30,"Adolescent Adults")</f>
        <v>Senior Adults</v>
      </c>
      <c r="Q76" s="10" t="s">
        <v>24</v>
      </c>
      <c r="R76" s="10" t="s">
        <v>248</v>
      </c>
      <c r="S76" s="17" t="s">
        <v>26</v>
      </c>
      <c r="T76" s="10" t="s">
        <v>249</v>
      </c>
      <c r="U76" s="10" t="s">
        <v>28</v>
      </c>
    </row>
    <row r="77" spans="1:21" x14ac:dyDescent="0.3">
      <c r="A77" s="18" t="s">
        <v>37</v>
      </c>
      <c r="B77" s="19" t="s">
        <v>22</v>
      </c>
      <c r="C77" s="19" t="s">
        <v>250</v>
      </c>
      <c r="D77" s="20">
        <v>44549.211439456019</v>
      </c>
      <c r="E77" s="21">
        <v>44549</v>
      </c>
      <c r="F77" s="22" t="str">
        <f>IF(WEEKDAY([1]!social_media_engagement_data[[#This Row],[Date]], 2) &lt;= 5, "Weekday", "Weekend")</f>
        <v>Weekend</v>
      </c>
      <c r="G77" s="23">
        <v>44549.211439456019</v>
      </c>
      <c r="H77" s="24" t="str">
        <f t="shared" si="1"/>
        <v>Night</v>
      </c>
      <c r="I77" s="19">
        <v>751</v>
      </c>
      <c r="J77" s="19">
        <v>435</v>
      </c>
      <c r="K77" s="19">
        <v>45</v>
      </c>
      <c r="L77" s="19">
        <v>3612</v>
      </c>
      <c r="M77" s="19">
        <v>2169</v>
      </c>
      <c r="N77" s="25">
        <f>(SUM([1]!social_media_engagement_data[[#This Row],[Likes]:[Shares]])/[1]!social_media_engagement_data[[#This Row],[Reach]])*100</f>
        <v>56.754264638082063</v>
      </c>
      <c r="O77" s="19">
        <v>53</v>
      </c>
      <c r="P77" t="str" cm="1">
        <f t="array" ref="P77">_xlfn.IFS(O77&gt;45,"Senior Adults",O77&gt;=31,"Mature Adults",O77&lt;=30,"Adolescent Adults")</f>
        <v>Senior Adults</v>
      </c>
      <c r="Q77" s="19" t="s">
        <v>24</v>
      </c>
      <c r="R77" s="19" t="s">
        <v>251</v>
      </c>
      <c r="S77" s="26" t="s">
        <v>71</v>
      </c>
      <c r="T77" s="19" t="s">
        <v>252</v>
      </c>
      <c r="U77" s="19" t="s">
        <v>28</v>
      </c>
    </row>
    <row r="78" spans="1:21" x14ac:dyDescent="0.3">
      <c r="A78" s="9" t="s">
        <v>21</v>
      </c>
      <c r="B78" s="10" t="s">
        <v>22</v>
      </c>
      <c r="C78" s="10" t="s">
        <v>253</v>
      </c>
      <c r="D78" s="11">
        <v>45145.823752094904</v>
      </c>
      <c r="E78" s="12">
        <v>45145</v>
      </c>
      <c r="F78" s="13" t="str">
        <f>IF(WEEKDAY([1]!social_media_engagement_data[[#This Row],[Date]], 2) &lt;= 5, "Weekday", "Weekend")</f>
        <v>Weekday</v>
      </c>
      <c r="G78" s="14">
        <v>45145.823752094904</v>
      </c>
      <c r="H78" s="15" t="str">
        <f t="shared" si="1"/>
        <v>Evening</v>
      </c>
      <c r="I78" s="10">
        <v>263</v>
      </c>
      <c r="J78" s="10">
        <v>190</v>
      </c>
      <c r="K78" s="10">
        <v>45</v>
      </c>
      <c r="L78" s="10">
        <v>4574</v>
      </c>
      <c r="M78" s="10">
        <v>2493</v>
      </c>
      <c r="N78" s="16">
        <f>(SUM([1]!social_media_engagement_data[[#This Row],[Likes]:[Shares]])/[1]!social_media_engagement_data[[#This Row],[Reach]])*100</f>
        <v>19.975932611311674</v>
      </c>
      <c r="O78" s="10">
        <v>21</v>
      </c>
      <c r="P78" t="str" cm="1">
        <f t="array" ref="P78">_xlfn.IFS(O78&gt;45,"Senior Adults",O78&gt;=31,"Mature Adults",O78&lt;=30,"Adolescent Adults")</f>
        <v>Adolescent Adults</v>
      </c>
      <c r="Q78" s="10" t="s">
        <v>40</v>
      </c>
      <c r="R78" s="10" t="s">
        <v>254</v>
      </c>
      <c r="S78" s="17" t="s">
        <v>46</v>
      </c>
      <c r="T78" s="10" t="s">
        <v>255</v>
      </c>
      <c r="U78" s="10" t="s">
        <v>28</v>
      </c>
    </row>
    <row r="79" spans="1:21" x14ac:dyDescent="0.3">
      <c r="A79" s="18" t="s">
        <v>48</v>
      </c>
      <c r="B79" s="19" t="s">
        <v>38</v>
      </c>
      <c r="C79" s="19" t="s">
        <v>256</v>
      </c>
      <c r="D79" s="20">
        <v>45200.134899571756</v>
      </c>
      <c r="E79" s="21">
        <v>45200</v>
      </c>
      <c r="F79" s="22" t="str">
        <f>IF(WEEKDAY([1]!social_media_engagement_data[[#This Row],[Date]], 2) &lt;= 5, "Weekday", "Weekend")</f>
        <v>Weekend</v>
      </c>
      <c r="G79" s="23">
        <v>45200.134899571756</v>
      </c>
      <c r="H79" s="24" t="str">
        <f t="shared" si="1"/>
        <v>Night</v>
      </c>
      <c r="I79" s="19">
        <v>312</v>
      </c>
      <c r="J79" s="19">
        <v>171</v>
      </c>
      <c r="K79" s="19">
        <v>193</v>
      </c>
      <c r="L79" s="19">
        <v>3866</v>
      </c>
      <c r="M79" s="19">
        <v>1045</v>
      </c>
      <c r="N79" s="25">
        <f>(SUM([1]!social_media_engagement_data[[#This Row],[Likes]:[Shares]])/[1]!social_media_engagement_data[[#This Row],[Reach]])*100</f>
        <v>64.68899521531101</v>
      </c>
      <c r="O79" s="19">
        <v>38</v>
      </c>
      <c r="P79" t="str" cm="1">
        <f t="array" ref="P79">_xlfn.IFS(O79&gt;45,"Senior Adults",O79&gt;=31,"Mature Adults",O79&lt;=30,"Adolescent Adults")</f>
        <v>Mature Adults</v>
      </c>
      <c r="Q79" s="19" t="s">
        <v>32</v>
      </c>
      <c r="R79" s="19" t="s">
        <v>257</v>
      </c>
      <c r="S79" s="26" t="s">
        <v>96</v>
      </c>
      <c r="T79" s="19" t="s">
        <v>258</v>
      </c>
      <c r="U79" s="19" t="s">
        <v>28</v>
      </c>
    </row>
    <row r="80" spans="1:21" x14ac:dyDescent="0.3">
      <c r="A80" s="9" t="s">
        <v>29</v>
      </c>
      <c r="B80" s="10" t="s">
        <v>30</v>
      </c>
      <c r="C80" s="10" t="s">
        <v>259</v>
      </c>
      <c r="D80" s="11">
        <v>44450.666006458334</v>
      </c>
      <c r="E80" s="12">
        <v>44450</v>
      </c>
      <c r="F80" s="13" t="str">
        <f>IF(WEEKDAY([1]!social_media_engagement_data[[#This Row],[Date]], 2) &lt;= 5, "Weekday", "Weekend")</f>
        <v>Weekend</v>
      </c>
      <c r="G80" s="14">
        <v>44450.666006458334</v>
      </c>
      <c r="H80" s="15" t="str">
        <f t="shared" si="1"/>
        <v>Afternoon</v>
      </c>
      <c r="I80" s="10">
        <v>528</v>
      </c>
      <c r="J80" s="10">
        <v>300</v>
      </c>
      <c r="K80" s="10">
        <v>127</v>
      </c>
      <c r="L80" s="10">
        <v>4980</v>
      </c>
      <c r="M80" s="10">
        <v>3346</v>
      </c>
      <c r="N80" s="16">
        <f>(SUM([1]!social_media_engagement_data[[#This Row],[Likes]:[Shares]])/[1]!social_media_engagement_data[[#This Row],[Reach]])*100</f>
        <v>28.541542139868497</v>
      </c>
      <c r="O80" s="10">
        <v>48</v>
      </c>
      <c r="P80" t="str" cm="1">
        <f t="array" ref="P80">_xlfn.IFS(O80&gt;45,"Senior Adults",O80&gt;=31,"Mature Adults",O80&lt;=30,"Adolescent Adults")</f>
        <v>Senior Adults</v>
      </c>
      <c r="Q80" s="10" t="s">
        <v>24</v>
      </c>
      <c r="R80" s="10" t="s">
        <v>260</v>
      </c>
      <c r="S80" s="17" t="s">
        <v>71</v>
      </c>
      <c r="T80" s="10" t="s">
        <v>261</v>
      </c>
      <c r="U80" s="10" t="s">
        <v>52</v>
      </c>
    </row>
    <row r="81" spans="1:21" x14ac:dyDescent="0.3">
      <c r="A81" s="18" t="s">
        <v>29</v>
      </c>
      <c r="B81" s="19" t="s">
        <v>22</v>
      </c>
      <c r="C81" s="19" t="s">
        <v>262</v>
      </c>
      <c r="D81" s="20">
        <v>44758.144023564812</v>
      </c>
      <c r="E81" s="21">
        <v>44758</v>
      </c>
      <c r="F81" s="22" t="str">
        <f>IF(WEEKDAY([1]!social_media_engagement_data[[#This Row],[Date]], 2) &lt;= 5, "Weekday", "Weekend")</f>
        <v>Weekend</v>
      </c>
      <c r="G81" s="23">
        <v>44758.144023564812</v>
      </c>
      <c r="H81" s="24" t="str">
        <f t="shared" si="1"/>
        <v>Night</v>
      </c>
      <c r="I81" s="19">
        <v>420</v>
      </c>
      <c r="J81" s="19">
        <v>296</v>
      </c>
      <c r="K81" s="19">
        <v>110</v>
      </c>
      <c r="L81" s="19">
        <v>4792</v>
      </c>
      <c r="M81" s="19">
        <v>3393</v>
      </c>
      <c r="N81" s="25">
        <f>(SUM([1]!social_media_engagement_data[[#This Row],[Likes]:[Shares]])/[1]!social_media_engagement_data[[#This Row],[Reach]])*100</f>
        <v>24.344238137341588</v>
      </c>
      <c r="O81" s="19">
        <v>21</v>
      </c>
      <c r="P81" t="str" cm="1">
        <f t="array" ref="P81">_xlfn.IFS(O81&gt;45,"Senior Adults",O81&gt;=31,"Mature Adults",O81&lt;=30,"Adolescent Adults")</f>
        <v>Adolescent Adults</v>
      </c>
      <c r="Q81" s="19" t="s">
        <v>40</v>
      </c>
      <c r="R81" s="19" t="s">
        <v>263</v>
      </c>
      <c r="S81" s="26" t="s">
        <v>96</v>
      </c>
      <c r="T81" s="19" t="s">
        <v>264</v>
      </c>
      <c r="U81" s="19" t="s">
        <v>36</v>
      </c>
    </row>
    <row r="82" spans="1:21" x14ac:dyDescent="0.3">
      <c r="A82" s="9" t="s">
        <v>21</v>
      </c>
      <c r="B82" s="10" t="s">
        <v>38</v>
      </c>
      <c r="C82" s="10" t="s">
        <v>265</v>
      </c>
      <c r="D82" s="11">
        <v>44871.076036435188</v>
      </c>
      <c r="E82" s="12">
        <v>44871</v>
      </c>
      <c r="F82" s="13" t="str">
        <f>IF(WEEKDAY([1]!social_media_engagement_data[[#This Row],[Date]], 2) &lt;= 5, "Weekday", "Weekend")</f>
        <v>Weekend</v>
      </c>
      <c r="G82" s="14">
        <v>44871.076036435188</v>
      </c>
      <c r="H82" s="15" t="str">
        <f t="shared" si="1"/>
        <v>Night</v>
      </c>
      <c r="I82" s="10">
        <v>406</v>
      </c>
      <c r="J82" s="10">
        <v>161</v>
      </c>
      <c r="K82" s="10">
        <v>59</v>
      </c>
      <c r="L82" s="10">
        <v>4487</v>
      </c>
      <c r="M82" s="10">
        <v>2285</v>
      </c>
      <c r="N82" s="16">
        <f>(SUM([1]!social_media_engagement_data[[#This Row],[Likes]:[Shares]])/[1]!social_media_engagement_data[[#This Row],[Reach]])*100</f>
        <v>27.39606126914661</v>
      </c>
      <c r="O82" s="10">
        <v>48</v>
      </c>
      <c r="P82" t="str" cm="1">
        <f t="array" ref="P82">_xlfn.IFS(O82&gt;45,"Senior Adults",O82&gt;=31,"Mature Adults",O82&lt;=30,"Adolescent Adults")</f>
        <v>Senior Adults</v>
      </c>
      <c r="Q82" s="10" t="s">
        <v>24</v>
      </c>
      <c r="R82" s="10" t="s">
        <v>266</v>
      </c>
      <c r="S82" s="17" t="s">
        <v>34</v>
      </c>
      <c r="T82" s="10" t="s">
        <v>267</v>
      </c>
      <c r="U82" s="10" t="s">
        <v>52</v>
      </c>
    </row>
    <row r="83" spans="1:21" x14ac:dyDescent="0.3">
      <c r="A83" s="18" t="s">
        <v>21</v>
      </c>
      <c r="B83" s="19" t="s">
        <v>38</v>
      </c>
      <c r="C83" s="19" t="s">
        <v>268</v>
      </c>
      <c r="D83" s="20">
        <v>44547.860369733797</v>
      </c>
      <c r="E83" s="21">
        <v>44547</v>
      </c>
      <c r="F83" s="22" t="str">
        <f>IF(WEEKDAY([1]!social_media_engagement_data[[#This Row],[Date]], 2) &lt;= 5, "Weekday", "Weekend")</f>
        <v>Weekday</v>
      </c>
      <c r="G83" s="23">
        <v>44547.860369733797</v>
      </c>
      <c r="H83" s="24" t="str">
        <f t="shared" si="1"/>
        <v>Evening</v>
      </c>
      <c r="I83" s="19">
        <v>187</v>
      </c>
      <c r="J83" s="19">
        <v>441</v>
      </c>
      <c r="K83" s="19">
        <v>70</v>
      </c>
      <c r="L83" s="19">
        <v>4670</v>
      </c>
      <c r="M83" s="19">
        <v>2119</v>
      </c>
      <c r="N83" s="25">
        <f>(SUM([1]!social_media_engagement_data[[#This Row],[Likes]:[Shares]])/[1]!social_media_engagement_data[[#This Row],[Reach]])*100</f>
        <v>32.940066068900428</v>
      </c>
      <c r="O83" s="19">
        <v>45</v>
      </c>
      <c r="P83" t="str" cm="1">
        <f t="array" ref="P83">_xlfn.IFS(O83&gt;45,"Senior Adults",O83&gt;=31,"Mature Adults",O83&lt;=30,"Adolescent Adults")</f>
        <v>Mature Adults</v>
      </c>
      <c r="Q83" s="19" t="s">
        <v>24</v>
      </c>
      <c r="R83" s="19" t="s">
        <v>269</v>
      </c>
      <c r="S83" s="26" t="s">
        <v>26</v>
      </c>
      <c r="T83" s="19" t="s">
        <v>261</v>
      </c>
      <c r="U83" s="19" t="s">
        <v>28</v>
      </c>
    </row>
    <row r="84" spans="1:21" x14ac:dyDescent="0.3">
      <c r="A84" s="9" t="s">
        <v>21</v>
      </c>
      <c r="B84" s="10" t="s">
        <v>22</v>
      </c>
      <c r="C84" s="10" t="s">
        <v>270</v>
      </c>
      <c r="D84" s="11">
        <v>45126.697841053239</v>
      </c>
      <c r="E84" s="12">
        <v>45126</v>
      </c>
      <c r="F84" s="13" t="str">
        <f>IF(WEEKDAY([1]!social_media_engagement_data[[#This Row],[Date]], 2) &lt;= 5, "Weekday", "Weekend")</f>
        <v>Weekday</v>
      </c>
      <c r="G84" s="14">
        <v>45126.697841053239</v>
      </c>
      <c r="H84" s="15" t="str">
        <f t="shared" si="1"/>
        <v>Afternoon</v>
      </c>
      <c r="I84" s="10">
        <v>855</v>
      </c>
      <c r="J84" s="10">
        <v>203</v>
      </c>
      <c r="K84" s="10">
        <v>110</v>
      </c>
      <c r="L84" s="10">
        <v>4966</v>
      </c>
      <c r="M84" s="10">
        <v>4832</v>
      </c>
      <c r="N84" s="16">
        <f>(SUM([1]!social_media_engagement_data[[#This Row],[Likes]:[Shares]])/[1]!social_media_engagement_data[[#This Row],[Reach]])*100</f>
        <v>24.172185430463578</v>
      </c>
      <c r="O84" s="10">
        <v>64</v>
      </c>
      <c r="P84" t="str" cm="1">
        <f t="array" ref="P84">_xlfn.IFS(O84&gt;45,"Senior Adults",O84&gt;=31,"Mature Adults",O84&lt;=30,"Adolescent Adults")</f>
        <v>Senior Adults</v>
      </c>
      <c r="Q84" s="10" t="s">
        <v>32</v>
      </c>
      <c r="R84" s="10" t="s">
        <v>257</v>
      </c>
      <c r="S84" s="17" t="s">
        <v>96</v>
      </c>
      <c r="T84" s="10" t="s">
        <v>271</v>
      </c>
      <c r="U84" s="10" t="s">
        <v>28</v>
      </c>
    </row>
    <row r="85" spans="1:21" x14ac:dyDescent="0.3">
      <c r="A85" s="18" t="s">
        <v>37</v>
      </c>
      <c r="B85" s="19" t="s">
        <v>38</v>
      </c>
      <c r="C85" s="19" t="s">
        <v>272</v>
      </c>
      <c r="D85" s="20">
        <v>44642.425628171295</v>
      </c>
      <c r="E85" s="21">
        <v>44642</v>
      </c>
      <c r="F85" s="22" t="str">
        <f>IF(WEEKDAY([1]!social_media_engagement_data[[#This Row],[Date]], 2) &lt;= 5, "Weekday", "Weekend")</f>
        <v>Weekday</v>
      </c>
      <c r="G85" s="23">
        <v>44642.425628171295</v>
      </c>
      <c r="H85" s="24" t="str">
        <f t="shared" si="1"/>
        <v>Morning</v>
      </c>
      <c r="I85" s="19">
        <v>738</v>
      </c>
      <c r="J85" s="19">
        <v>138</v>
      </c>
      <c r="K85" s="19">
        <v>52</v>
      </c>
      <c r="L85" s="19">
        <v>2795</v>
      </c>
      <c r="M85" s="19">
        <v>2010</v>
      </c>
      <c r="N85" s="25">
        <f>(SUM([1]!social_media_engagement_data[[#This Row],[Likes]:[Shares]])/[1]!social_media_engagement_data[[#This Row],[Reach]])*100</f>
        <v>46.169154228855717</v>
      </c>
      <c r="O85" s="19">
        <v>64</v>
      </c>
      <c r="P85" t="str" cm="1">
        <f t="array" ref="P85">_xlfn.IFS(O85&gt;45,"Senior Adults",O85&gt;=31,"Mature Adults",O85&lt;=30,"Adolescent Adults")</f>
        <v>Senior Adults</v>
      </c>
      <c r="Q85" s="19" t="s">
        <v>40</v>
      </c>
      <c r="R85" s="19" t="s">
        <v>273</v>
      </c>
      <c r="S85" s="26" t="s">
        <v>46</v>
      </c>
      <c r="T85" s="19" t="s">
        <v>274</v>
      </c>
      <c r="U85" s="19" t="s">
        <v>36</v>
      </c>
    </row>
    <row r="86" spans="1:21" x14ac:dyDescent="0.3">
      <c r="A86" s="9" t="s">
        <v>29</v>
      </c>
      <c r="B86" s="10" t="s">
        <v>30</v>
      </c>
      <c r="C86" s="10" t="s">
        <v>275</v>
      </c>
      <c r="D86" s="11">
        <v>45255.838325231482</v>
      </c>
      <c r="E86" s="12">
        <v>45255</v>
      </c>
      <c r="F86" s="13" t="str">
        <f>IF(WEEKDAY([1]!social_media_engagement_data[[#This Row],[Date]], 2) &lt;= 5, "Weekday", "Weekend")</f>
        <v>Weekend</v>
      </c>
      <c r="G86" s="14">
        <v>45255.838325231482</v>
      </c>
      <c r="H86" s="15" t="str">
        <f t="shared" si="1"/>
        <v>Evening</v>
      </c>
      <c r="I86" s="10">
        <v>765</v>
      </c>
      <c r="J86" s="10">
        <v>306</v>
      </c>
      <c r="K86" s="10">
        <v>0</v>
      </c>
      <c r="L86" s="10">
        <v>4412</v>
      </c>
      <c r="M86" s="10">
        <v>1954</v>
      </c>
      <c r="N86" s="16">
        <f>(SUM([1]!social_media_engagement_data[[#This Row],[Likes]:[Shares]])/[1]!social_media_engagement_data[[#This Row],[Reach]])*100</f>
        <v>54.81064483111566</v>
      </c>
      <c r="O86" s="10">
        <v>62</v>
      </c>
      <c r="P86" t="str" cm="1">
        <f t="array" ref="P86">_xlfn.IFS(O86&gt;45,"Senior Adults",O86&gt;=31,"Mature Adults",O86&lt;=30,"Adolescent Adults")</f>
        <v>Senior Adults</v>
      </c>
      <c r="Q86" s="10" t="s">
        <v>32</v>
      </c>
      <c r="R86" s="10" t="s">
        <v>276</v>
      </c>
      <c r="S86" s="17" t="s">
        <v>34</v>
      </c>
      <c r="T86" s="10" t="s">
        <v>277</v>
      </c>
      <c r="U86" s="10" t="s">
        <v>36</v>
      </c>
    </row>
    <row r="87" spans="1:21" x14ac:dyDescent="0.3">
      <c r="A87" s="18" t="s">
        <v>37</v>
      </c>
      <c r="B87" s="19" t="s">
        <v>22</v>
      </c>
      <c r="C87" s="19" t="s">
        <v>278</v>
      </c>
      <c r="D87" s="20">
        <v>44700.31172420139</v>
      </c>
      <c r="E87" s="21">
        <v>44700</v>
      </c>
      <c r="F87" s="22" t="str">
        <f>IF(WEEKDAY([1]!social_media_engagement_data[[#This Row],[Date]], 2) &lt;= 5, "Weekday", "Weekend")</f>
        <v>Weekday</v>
      </c>
      <c r="G87" s="23">
        <v>44700.31172420139</v>
      </c>
      <c r="H87" s="24" t="str">
        <f t="shared" si="1"/>
        <v>Morning</v>
      </c>
      <c r="I87" s="19">
        <v>83</v>
      </c>
      <c r="J87" s="19">
        <v>137</v>
      </c>
      <c r="K87" s="19">
        <v>20</v>
      </c>
      <c r="L87" s="19">
        <v>4320</v>
      </c>
      <c r="M87" s="19">
        <v>2200</v>
      </c>
      <c r="N87" s="25">
        <f>(SUM([1]!social_media_engagement_data[[#This Row],[Likes]:[Shares]])/[1]!social_media_engagement_data[[#This Row],[Reach]])*100</f>
        <v>10.909090909090908</v>
      </c>
      <c r="O87" s="19">
        <v>40</v>
      </c>
      <c r="P87" t="str" cm="1">
        <f t="array" ref="P87">_xlfn.IFS(O87&gt;45,"Senior Adults",O87&gt;=31,"Mature Adults",O87&lt;=30,"Adolescent Adults")</f>
        <v>Mature Adults</v>
      </c>
      <c r="Q87" s="19" t="s">
        <v>32</v>
      </c>
      <c r="R87" s="19" t="s">
        <v>254</v>
      </c>
      <c r="S87" s="26" t="s">
        <v>46</v>
      </c>
      <c r="T87" s="19" t="s">
        <v>279</v>
      </c>
      <c r="U87" s="19" t="s">
        <v>36</v>
      </c>
    </row>
    <row r="88" spans="1:21" x14ac:dyDescent="0.3">
      <c r="A88" s="9" t="s">
        <v>29</v>
      </c>
      <c r="B88" s="10" t="s">
        <v>30</v>
      </c>
      <c r="C88" s="10" t="s">
        <v>280</v>
      </c>
      <c r="D88" s="11">
        <v>44869.863138576387</v>
      </c>
      <c r="E88" s="12">
        <v>44869</v>
      </c>
      <c r="F88" s="13" t="str">
        <f>IF(WEEKDAY([1]!social_media_engagement_data[[#This Row],[Date]], 2) &lt;= 5, "Weekday", "Weekend")</f>
        <v>Weekday</v>
      </c>
      <c r="G88" s="14">
        <v>44869.863138576387</v>
      </c>
      <c r="H88" s="15" t="str">
        <f t="shared" si="1"/>
        <v>Evening</v>
      </c>
      <c r="I88" s="10">
        <v>702</v>
      </c>
      <c r="J88" s="10">
        <v>38</v>
      </c>
      <c r="K88" s="10">
        <v>101</v>
      </c>
      <c r="L88" s="10">
        <v>2770</v>
      </c>
      <c r="M88" s="10">
        <v>2720</v>
      </c>
      <c r="N88" s="16">
        <f>(SUM([1]!social_media_engagement_data[[#This Row],[Likes]:[Shares]])/[1]!social_media_engagement_data[[#This Row],[Reach]])*100</f>
        <v>30.919117647058826</v>
      </c>
      <c r="O88" s="10">
        <v>56</v>
      </c>
      <c r="P88" t="str" cm="1">
        <f t="array" ref="P88">_xlfn.IFS(O88&gt;45,"Senior Adults",O88&gt;=31,"Mature Adults",O88&lt;=30,"Adolescent Adults")</f>
        <v>Senior Adults</v>
      </c>
      <c r="Q88" s="10" t="s">
        <v>24</v>
      </c>
      <c r="R88" s="10" t="s">
        <v>281</v>
      </c>
      <c r="S88" s="17" t="s">
        <v>34</v>
      </c>
      <c r="T88" s="10" t="s">
        <v>282</v>
      </c>
      <c r="U88" s="10" t="s">
        <v>36</v>
      </c>
    </row>
    <row r="89" spans="1:21" x14ac:dyDescent="0.3">
      <c r="A89" s="18" t="s">
        <v>29</v>
      </c>
      <c r="B89" s="19" t="s">
        <v>30</v>
      </c>
      <c r="C89" s="19" t="s">
        <v>283</v>
      </c>
      <c r="D89" s="20">
        <v>45028.330501018521</v>
      </c>
      <c r="E89" s="21">
        <v>45028</v>
      </c>
      <c r="F89" s="22" t="str">
        <f>IF(WEEKDAY([1]!social_media_engagement_data[[#This Row],[Date]], 2) &lt;= 5, "Weekday", "Weekend")</f>
        <v>Weekday</v>
      </c>
      <c r="G89" s="23">
        <v>45028.330501018521</v>
      </c>
      <c r="H89" s="24" t="str">
        <f t="shared" si="1"/>
        <v>Morning</v>
      </c>
      <c r="I89" s="19">
        <v>998</v>
      </c>
      <c r="J89" s="19">
        <v>262</v>
      </c>
      <c r="K89" s="19">
        <v>99</v>
      </c>
      <c r="L89" s="19">
        <v>1740</v>
      </c>
      <c r="M89" s="19">
        <v>1089</v>
      </c>
      <c r="N89" s="25">
        <f>(SUM([1]!social_media_engagement_data[[#This Row],[Likes]:[Shares]])/[1]!social_media_engagement_data[[#This Row],[Reach]])*100</f>
        <v>124.79338842975207</v>
      </c>
      <c r="O89" s="19">
        <v>45</v>
      </c>
      <c r="P89" t="str" cm="1">
        <f t="array" ref="P89">_xlfn.IFS(O89&gt;45,"Senior Adults",O89&gt;=31,"Mature Adults",O89&lt;=30,"Adolescent Adults")</f>
        <v>Mature Adults</v>
      </c>
      <c r="Q89" s="19" t="s">
        <v>32</v>
      </c>
      <c r="R89" s="19" t="s">
        <v>284</v>
      </c>
      <c r="S89" s="26" t="s">
        <v>34</v>
      </c>
      <c r="T89" s="19" t="s">
        <v>285</v>
      </c>
      <c r="U89" s="19" t="s">
        <v>36</v>
      </c>
    </row>
    <row r="90" spans="1:21" x14ac:dyDescent="0.3">
      <c r="A90" s="9" t="s">
        <v>21</v>
      </c>
      <c r="B90" s="10" t="s">
        <v>38</v>
      </c>
      <c r="C90" s="10" t="s">
        <v>286</v>
      </c>
      <c r="D90" s="11">
        <v>44917.129336874998</v>
      </c>
      <c r="E90" s="12">
        <v>44917</v>
      </c>
      <c r="F90" s="13" t="str">
        <f>IF(WEEKDAY([1]!social_media_engagement_data[[#This Row],[Date]], 2) &lt;= 5, "Weekday", "Weekend")</f>
        <v>Weekday</v>
      </c>
      <c r="G90" s="14">
        <v>44917.129336874998</v>
      </c>
      <c r="H90" s="15" t="str">
        <f t="shared" si="1"/>
        <v>Night</v>
      </c>
      <c r="I90" s="10">
        <v>946</v>
      </c>
      <c r="J90" s="10">
        <v>387</v>
      </c>
      <c r="K90" s="10">
        <v>150</v>
      </c>
      <c r="L90" s="10">
        <v>4420</v>
      </c>
      <c r="M90" s="10">
        <v>1815</v>
      </c>
      <c r="N90" s="16">
        <f>(SUM([1]!social_media_engagement_data[[#This Row],[Likes]:[Shares]])/[1]!social_media_engagement_data[[#This Row],[Reach]])*100</f>
        <v>81.707988980716252</v>
      </c>
      <c r="O90" s="10">
        <v>62</v>
      </c>
      <c r="P90" t="str" cm="1">
        <f t="array" ref="P90">_xlfn.IFS(O90&gt;45,"Senior Adults",O90&gt;=31,"Mature Adults",O90&lt;=30,"Adolescent Adults")</f>
        <v>Senior Adults</v>
      </c>
      <c r="Q90" s="10" t="s">
        <v>32</v>
      </c>
      <c r="R90" s="10" t="s">
        <v>287</v>
      </c>
      <c r="S90" s="17" t="s">
        <v>67</v>
      </c>
      <c r="T90" s="10" t="s">
        <v>288</v>
      </c>
      <c r="U90" s="10" t="s">
        <v>43</v>
      </c>
    </row>
    <row r="91" spans="1:21" x14ac:dyDescent="0.3">
      <c r="A91" s="18" t="s">
        <v>37</v>
      </c>
      <c r="B91" s="19" t="s">
        <v>22</v>
      </c>
      <c r="C91" s="19" t="s">
        <v>289</v>
      </c>
      <c r="D91" s="20">
        <v>44586.898781249998</v>
      </c>
      <c r="E91" s="21">
        <v>44586</v>
      </c>
      <c r="F91" s="22" t="str">
        <f>IF(WEEKDAY([1]!social_media_engagement_data[[#This Row],[Date]], 2) &lt;= 5, "Weekday", "Weekend")</f>
        <v>Weekday</v>
      </c>
      <c r="G91" s="23">
        <v>44586.898781249998</v>
      </c>
      <c r="H91" s="24" t="str">
        <f t="shared" si="1"/>
        <v>Evening</v>
      </c>
      <c r="I91" s="19">
        <v>92</v>
      </c>
      <c r="J91" s="19">
        <v>318</v>
      </c>
      <c r="K91" s="19">
        <v>49</v>
      </c>
      <c r="L91" s="19">
        <v>2913</v>
      </c>
      <c r="M91" s="19">
        <v>2488</v>
      </c>
      <c r="N91" s="25">
        <f>(SUM([1]!social_media_engagement_data[[#This Row],[Likes]:[Shares]])/[1]!social_media_engagement_data[[#This Row],[Reach]])*100</f>
        <v>18.44855305466238</v>
      </c>
      <c r="O91" s="19">
        <v>44</v>
      </c>
      <c r="P91" t="str" cm="1">
        <f t="array" ref="P91">_xlfn.IFS(O91&gt;45,"Senior Adults",O91&gt;=31,"Mature Adults",O91&lt;=30,"Adolescent Adults")</f>
        <v>Mature Adults</v>
      </c>
      <c r="Q91" s="19" t="s">
        <v>32</v>
      </c>
      <c r="R91" s="19" t="s">
        <v>290</v>
      </c>
      <c r="S91" s="26" t="s">
        <v>26</v>
      </c>
      <c r="T91" s="19" t="s">
        <v>291</v>
      </c>
      <c r="U91" s="19" t="s">
        <v>52</v>
      </c>
    </row>
    <row r="92" spans="1:21" x14ac:dyDescent="0.3">
      <c r="A92" s="9" t="s">
        <v>21</v>
      </c>
      <c r="B92" s="10" t="s">
        <v>30</v>
      </c>
      <c r="C92" s="10" t="s">
        <v>292</v>
      </c>
      <c r="D92" s="11">
        <v>45149.199340266205</v>
      </c>
      <c r="E92" s="12">
        <v>45149</v>
      </c>
      <c r="F92" s="13" t="str">
        <f>IF(WEEKDAY([1]!social_media_engagement_data[[#This Row],[Date]], 2) &lt;= 5, "Weekday", "Weekend")</f>
        <v>Weekday</v>
      </c>
      <c r="G92" s="14">
        <v>45149.199340266205</v>
      </c>
      <c r="H92" s="15" t="str">
        <f t="shared" si="1"/>
        <v>Night</v>
      </c>
      <c r="I92" s="10">
        <v>632</v>
      </c>
      <c r="J92" s="10">
        <v>465</v>
      </c>
      <c r="K92" s="10">
        <v>176</v>
      </c>
      <c r="L92" s="10">
        <v>3123</v>
      </c>
      <c r="M92" s="10">
        <v>1743</v>
      </c>
      <c r="N92" s="16">
        <f>(SUM([1]!social_media_engagement_data[[#This Row],[Likes]:[Shares]])/[1]!social_media_engagement_data[[#This Row],[Reach]])*100</f>
        <v>73.034997131382667</v>
      </c>
      <c r="O92" s="10">
        <v>37</v>
      </c>
      <c r="P92" t="str" cm="1">
        <f t="array" ref="P92">_xlfn.IFS(O92&gt;45,"Senior Adults",O92&gt;=31,"Mature Adults",O92&lt;=30,"Adolescent Adults")</f>
        <v>Mature Adults</v>
      </c>
      <c r="Q92" s="10" t="s">
        <v>40</v>
      </c>
      <c r="R92" s="10" t="s">
        <v>293</v>
      </c>
      <c r="S92" s="17" t="s">
        <v>26</v>
      </c>
      <c r="T92" s="10" t="s">
        <v>249</v>
      </c>
      <c r="U92" s="10" t="s">
        <v>28</v>
      </c>
    </row>
    <row r="93" spans="1:21" x14ac:dyDescent="0.3">
      <c r="A93" s="18" t="s">
        <v>21</v>
      </c>
      <c r="B93" s="19" t="s">
        <v>38</v>
      </c>
      <c r="C93" s="19" t="s">
        <v>294</v>
      </c>
      <c r="D93" s="20">
        <v>45306.035990902776</v>
      </c>
      <c r="E93" s="21">
        <v>45306</v>
      </c>
      <c r="F93" s="22" t="str">
        <f>IF(WEEKDAY([1]!social_media_engagement_data[[#This Row],[Date]], 2) &lt;= 5, "Weekday", "Weekend")</f>
        <v>Weekday</v>
      </c>
      <c r="G93" s="23">
        <v>45306.035990902776</v>
      </c>
      <c r="H93" s="24" t="str">
        <f t="shared" si="1"/>
        <v>Night</v>
      </c>
      <c r="I93" s="19">
        <v>821</v>
      </c>
      <c r="J93" s="19">
        <v>382</v>
      </c>
      <c r="K93" s="19">
        <v>126</v>
      </c>
      <c r="L93" s="19">
        <v>2455</v>
      </c>
      <c r="M93" s="19">
        <v>1805</v>
      </c>
      <c r="N93" s="25">
        <f>(SUM([1]!social_media_engagement_data[[#This Row],[Likes]:[Shares]])/[1]!social_media_engagement_data[[#This Row],[Reach]])*100</f>
        <v>73.62880886426592</v>
      </c>
      <c r="O93" s="19">
        <v>38</v>
      </c>
      <c r="P93" t="str" cm="1">
        <f t="array" ref="P93">_xlfn.IFS(O93&gt;45,"Senior Adults",O93&gt;=31,"Mature Adults",O93&lt;=30,"Adolescent Adults")</f>
        <v>Mature Adults</v>
      </c>
      <c r="Q93" s="19" t="s">
        <v>40</v>
      </c>
      <c r="R93" s="19" t="s">
        <v>295</v>
      </c>
      <c r="S93" s="26" t="s">
        <v>46</v>
      </c>
      <c r="T93" s="19" t="s">
        <v>296</v>
      </c>
      <c r="U93" s="19" t="s">
        <v>36</v>
      </c>
    </row>
    <row r="94" spans="1:21" x14ac:dyDescent="0.3">
      <c r="A94" s="9" t="s">
        <v>29</v>
      </c>
      <c r="B94" s="10" t="s">
        <v>30</v>
      </c>
      <c r="C94" s="10" t="s">
        <v>297</v>
      </c>
      <c r="D94" s="11">
        <v>44825.405063715276</v>
      </c>
      <c r="E94" s="12">
        <v>44825</v>
      </c>
      <c r="F94" s="13" t="str">
        <f>IF(WEEKDAY([1]!social_media_engagement_data[[#This Row],[Date]], 2) &lt;= 5, "Weekday", "Weekend")</f>
        <v>Weekday</v>
      </c>
      <c r="G94" s="14">
        <v>44825.405063715276</v>
      </c>
      <c r="H94" s="15" t="str">
        <f t="shared" si="1"/>
        <v>Morning</v>
      </c>
      <c r="I94" s="10">
        <v>972</v>
      </c>
      <c r="J94" s="10">
        <v>421</v>
      </c>
      <c r="K94" s="10">
        <v>200</v>
      </c>
      <c r="L94" s="10">
        <v>3367</v>
      </c>
      <c r="M94" s="10">
        <v>1364</v>
      </c>
      <c r="N94" s="16">
        <f>(SUM([1]!social_media_engagement_data[[#This Row],[Likes]:[Shares]])/[1]!social_media_engagement_data[[#This Row],[Reach]])*100</f>
        <v>116.78885630498534</v>
      </c>
      <c r="O94" s="10">
        <v>38</v>
      </c>
      <c r="P94" t="str" cm="1">
        <f t="array" ref="P94">_xlfn.IFS(O94&gt;45,"Senior Adults",O94&gt;=31,"Mature Adults",O94&lt;=30,"Adolescent Adults")</f>
        <v>Mature Adults</v>
      </c>
      <c r="Q94" s="10" t="s">
        <v>24</v>
      </c>
      <c r="R94" s="10" t="s">
        <v>144</v>
      </c>
      <c r="S94" s="17" t="s">
        <v>34</v>
      </c>
      <c r="T94" s="10" t="s">
        <v>298</v>
      </c>
      <c r="U94" s="10" t="s">
        <v>36</v>
      </c>
    </row>
    <row r="95" spans="1:21" x14ac:dyDescent="0.3">
      <c r="A95" s="18" t="s">
        <v>48</v>
      </c>
      <c r="B95" s="19" t="s">
        <v>30</v>
      </c>
      <c r="C95" s="19" t="s">
        <v>299</v>
      </c>
      <c r="D95" s="20">
        <v>45109.764856168978</v>
      </c>
      <c r="E95" s="21">
        <v>45109</v>
      </c>
      <c r="F95" s="22" t="str">
        <f>IF(WEEKDAY([1]!social_media_engagement_data[[#This Row],[Date]], 2) &lt;= 5, "Weekday", "Weekend")</f>
        <v>Weekend</v>
      </c>
      <c r="G95" s="23">
        <v>45109.764856168978</v>
      </c>
      <c r="H95" s="24" t="str">
        <f t="shared" si="1"/>
        <v>Evening</v>
      </c>
      <c r="I95" s="19">
        <v>363</v>
      </c>
      <c r="J95" s="19">
        <v>480</v>
      </c>
      <c r="K95" s="19">
        <v>53</v>
      </c>
      <c r="L95" s="19">
        <v>4507</v>
      </c>
      <c r="M95" s="19">
        <v>2576</v>
      </c>
      <c r="N95" s="25">
        <f>(SUM([1]!social_media_engagement_data[[#This Row],[Likes]:[Shares]])/[1]!social_media_engagement_data[[#This Row],[Reach]])*100</f>
        <v>34.782608695652172</v>
      </c>
      <c r="O95" s="19">
        <v>52</v>
      </c>
      <c r="P95" t="str" cm="1">
        <f t="array" ref="P95">_xlfn.IFS(O95&gt;45,"Senior Adults",O95&gt;=31,"Mature Adults",O95&lt;=30,"Adolescent Adults")</f>
        <v>Senior Adults</v>
      </c>
      <c r="Q95" s="19" t="s">
        <v>40</v>
      </c>
      <c r="R95" s="19" t="s">
        <v>300</v>
      </c>
      <c r="S95" s="26" t="s">
        <v>46</v>
      </c>
      <c r="T95" s="19" t="s">
        <v>301</v>
      </c>
      <c r="U95" s="19" t="s">
        <v>36</v>
      </c>
    </row>
    <row r="96" spans="1:21" x14ac:dyDescent="0.3">
      <c r="A96" s="9" t="s">
        <v>21</v>
      </c>
      <c r="B96" s="10" t="s">
        <v>22</v>
      </c>
      <c r="C96" s="10" t="s">
        <v>302</v>
      </c>
      <c r="D96" s="11">
        <v>44732.872161273146</v>
      </c>
      <c r="E96" s="12">
        <v>44732</v>
      </c>
      <c r="F96" s="13" t="str">
        <f>IF(WEEKDAY([1]!social_media_engagement_data[[#This Row],[Date]], 2) &lt;= 5, "Weekday", "Weekend")</f>
        <v>Weekday</v>
      </c>
      <c r="G96" s="14">
        <v>44732.872161273146</v>
      </c>
      <c r="H96" s="15" t="str">
        <f t="shared" si="1"/>
        <v>Evening</v>
      </c>
      <c r="I96" s="10">
        <v>454</v>
      </c>
      <c r="J96" s="10">
        <v>126</v>
      </c>
      <c r="K96" s="10">
        <v>52</v>
      </c>
      <c r="L96" s="10">
        <v>3107</v>
      </c>
      <c r="M96" s="10">
        <v>1468</v>
      </c>
      <c r="N96" s="16">
        <f>(SUM([1]!social_media_engagement_data[[#This Row],[Likes]:[Shares]])/[1]!social_media_engagement_data[[#This Row],[Reach]])*100</f>
        <v>43.051771117166211</v>
      </c>
      <c r="O96" s="10">
        <v>38</v>
      </c>
      <c r="P96" t="str" cm="1">
        <f t="array" ref="P96">_xlfn.IFS(O96&gt;45,"Senior Adults",O96&gt;=31,"Mature Adults",O96&lt;=30,"Adolescent Adults")</f>
        <v>Mature Adults</v>
      </c>
      <c r="Q96" s="10" t="s">
        <v>24</v>
      </c>
      <c r="R96" s="10" t="s">
        <v>239</v>
      </c>
      <c r="S96" s="17" t="s">
        <v>71</v>
      </c>
      <c r="T96" s="10" t="s">
        <v>303</v>
      </c>
      <c r="U96" s="10" t="s">
        <v>43</v>
      </c>
    </row>
    <row r="97" spans="1:21" x14ac:dyDescent="0.3">
      <c r="A97" s="18" t="s">
        <v>29</v>
      </c>
      <c r="B97" s="19" t="s">
        <v>30</v>
      </c>
      <c r="C97" s="19" t="s">
        <v>304</v>
      </c>
      <c r="D97" s="20">
        <v>44367.836130810188</v>
      </c>
      <c r="E97" s="21">
        <v>44367</v>
      </c>
      <c r="F97" s="22" t="str">
        <f>IF(WEEKDAY([1]!social_media_engagement_data[[#This Row],[Date]], 2) &lt;= 5, "Weekday", "Weekend")</f>
        <v>Weekend</v>
      </c>
      <c r="G97" s="23">
        <v>44367.836130810188</v>
      </c>
      <c r="H97" s="24" t="str">
        <f t="shared" si="1"/>
        <v>Evening</v>
      </c>
      <c r="I97" s="19">
        <v>172</v>
      </c>
      <c r="J97" s="19">
        <v>43</v>
      </c>
      <c r="K97" s="19">
        <v>188</v>
      </c>
      <c r="L97" s="19">
        <v>3330</v>
      </c>
      <c r="M97" s="19">
        <v>1973</v>
      </c>
      <c r="N97" s="25">
        <f>(SUM([1]!social_media_engagement_data[[#This Row],[Likes]:[Shares]])/[1]!social_media_engagement_data[[#This Row],[Reach]])*100</f>
        <v>20.425747592498734</v>
      </c>
      <c r="O97" s="19">
        <v>56</v>
      </c>
      <c r="P97" t="str" cm="1">
        <f t="array" ref="P97">_xlfn.IFS(O97&gt;45,"Senior Adults",O97&gt;=31,"Mature Adults",O97&lt;=30,"Adolescent Adults")</f>
        <v>Senior Adults</v>
      </c>
      <c r="Q97" s="19" t="s">
        <v>40</v>
      </c>
      <c r="R97" s="19" t="s">
        <v>305</v>
      </c>
      <c r="S97" s="26" t="s">
        <v>71</v>
      </c>
      <c r="T97" s="19" t="s">
        <v>306</v>
      </c>
      <c r="U97" s="19" t="s">
        <v>43</v>
      </c>
    </row>
    <row r="98" spans="1:21" x14ac:dyDescent="0.3">
      <c r="A98" s="9" t="s">
        <v>48</v>
      </c>
      <c r="B98" s="10" t="s">
        <v>22</v>
      </c>
      <c r="C98" s="10" t="s">
        <v>307</v>
      </c>
      <c r="D98" s="11">
        <v>44782.082846412035</v>
      </c>
      <c r="E98" s="12">
        <v>44782</v>
      </c>
      <c r="F98" s="13" t="str">
        <f>IF(WEEKDAY([1]!social_media_engagement_data[[#This Row],[Date]], 2) &lt;= 5, "Weekday", "Weekend")</f>
        <v>Weekday</v>
      </c>
      <c r="G98" s="14">
        <v>44782.082846412035</v>
      </c>
      <c r="H98" s="15" t="str">
        <f t="shared" si="1"/>
        <v>Night</v>
      </c>
      <c r="I98" s="10">
        <v>597</v>
      </c>
      <c r="J98" s="10">
        <v>354</v>
      </c>
      <c r="K98" s="10">
        <v>70</v>
      </c>
      <c r="L98" s="10">
        <v>4885</v>
      </c>
      <c r="M98" s="10">
        <v>1782</v>
      </c>
      <c r="N98" s="16">
        <f>(SUM([1]!social_media_engagement_data[[#This Row],[Likes]:[Shares]])/[1]!social_media_engagement_data[[#This Row],[Reach]])*100</f>
        <v>57.295173961840632</v>
      </c>
      <c r="O98" s="10">
        <v>46</v>
      </c>
      <c r="P98" t="str" cm="1">
        <f t="array" ref="P98">_xlfn.IFS(O98&gt;45,"Senior Adults",O98&gt;=31,"Mature Adults",O98&lt;=30,"Adolescent Adults")</f>
        <v>Senior Adults</v>
      </c>
      <c r="Q98" s="10" t="s">
        <v>32</v>
      </c>
      <c r="R98" s="10" t="s">
        <v>308</v>
      </c>
      <c r="S98" s="17" t="s">
        <v>46</v>
      </c>
      <c r="T98" s="10" t="s">
        <v>309</v>
      </c>
      <c r="U98" s="10" t="s">
        <v>28</v>
      </c>
    </row>
    <row r="99" spans="1:21" x14ac:dyDescent="0.3">
      <c r="A99" s="18" t="s">
        <v>29</v>
      </c>
      <c r="B99" s="19" t="s">
        <v>38</v>
      </c>
      <c r="C99" s="19" t="s">
        <v>310</v>
      </c>
      <c r="D99" s="20">
        <v>45161.851398275459</v>
      </c>
      <c r="E99" s="21">
        <v>45161</v>
      </c>
      <c r="F99" s="22" t="str">
        <f>IF(WEEKDAY([1]!social_media_engagement_data[[#This Row],[Date]], 2) &lt;= 5, "Weekday", "Weekend")</f>
        <v>Weekday</v>
      </c>
      <c r="G99" s="23">
        <v>45161.851398275459</v>
      </c>
      <c r="H99" s="24" t="str">
        <f t="shared" si="1"/>
        <v>Evening</v>
      </c>
      <c r="I99" s="19">
        <v>207</v>
      </c>
      <c r="J99" s="19">
        <v>421</v>
      </c>
      <c r="K99" s="19">
        <v>95</v>
      </c>
      <c r="L99" s="19">
        <v>3815</v>
      </c>
      <c r="M99" s="19">
        <v>3080</v>
      </c>
      <c r="N99" s="25">
        <f>(SUM([1]!social_media_engagement_data[[#This Row],[Likes]:[Shares]])/[1]!social_media_engagement_data[[#This Row],[Reach]])*100</f>
        <v>23.474025974025974</v>
      </c>
      <c r="O99" s="19">
        <v>54</v>
      </c>
      <c r="P99" t="str" cm="1">
        <f t="array" ref="P99">_xlfn.IFS(O99&gt;45,"Senior Adults",O99&gt;=31,"Mature Adults",O99&lt;=30,"Adolescent Adults")</f>
        <v>Senior Adults</v>
      </c>
      <c r="Q99" s="19" t="s">
        <v>40</v>
      </c>
      <c r="R99" s="19" t="s">
        <v>171</v>
      </c>
      <c r="S99" s="26" t="s">
        <v>46</v>
      </c>
      <c r="T99" s="19" t="s">
        <v>240</v>
      </c>
      <c r="U99" s="19" t="s">
        <v>28</v>
      </c>
    </row>
    <row r="100" spans="1:21" x14ac:dyDescent="0.3">
      <c r="A100" s="9" t="s">
        <v>48</v>
      </c>
      <c r="B100" s="10" t="s">
        <v>22</v>
      </c>
      <c r="C100" s="10" t="s">
        <v>311</v>
      </c>
      <c r="D100" s="11">
        <v>44864.228432048614</v>
      </c>
      <c r="E100" s="12">
        <v>44864</v>
      </c>
      <c r="F100" s="13" t="str">
        <f>IF(WEEKDAY([1]!social_media_engagement_data[[#This Row],[Date]], 2) &lt;= 5, "Weekday", "Weekend")</f>
        <v>Weekend</v>
      </c>
      <c r="G100" s="14">
        <v>44864.228432048614</v>
      </c>
      <c r="H100" s="15" t="str">
        <f t="shared" si="1"/>
        <v>Night</v>
      </c>
      <c r="I100" s="10">
        <v>932</v>
      </c>
      <c r="J100" s="10">
        <v>421</v>
      </c>
      <c r="K100" s="10">
        <v>130</v>
      </c>
      <c r="L100" s="10">
        <v>4946</v>
      </c>
      <c r="M100" s="10">
        <v>3957</v>
      </c>
      <c r="N100" s="16">
        <f>(SUM([1]!social_media_engagement_data[[#This Row],[Likes]:[Shares]])/[1]!social_media_engagement_data[[#This Row],[Reach]])*100</f>
        <v>37.477887288349763</v>
      </c>
      <c r="O100" s="10">
        <v>45</v>
      </c>
      <c r="P100" t="str" cm="1">
        <f t="array" ref="P100">_xlfn.IFS(O100&gt;45,"Senior Adults",O100&gt;=31,"Mature Adults",O100&lt;=30,"Adolescent Adults")</f>
        <v>Mature Adults</v>
      </c>
      <c r="Q100" s="10" t="s">
        <v>40</v>
      </c>
      <c r="R100" s="10" t="s">
        <v>83</v>
      </c>
      <c r="S100" s="17" t="s">
        <v>26</v>
      </c>
      <c r="T100" s="10" t="s">
        <v>312</v>
      </c>
      <c r="U100" s="10" t="s">
        <v>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014EB-26B3-437E-AF47-3D0075A31AEE}">
  <dimension ref="A1:FD31"/>
  <sheetViews>
    <sheetView showGridLines="0" tabSelected="1" zoomScale="81" zoomScaleNormal="81" workbookViewId="0">
      <selection activeCell="U6" sqref="U6"/>
    </sheetView>
  </sheetViews>
  <sheetFormatPr defaultRowHeight="14.4" x14ac:dyDescent="0.3"/>
  <cols>
    <col min="19" max="19" width="64.33203125" customWidth="1"/>
  </cols>
  <sheetData>
    <row r="1" spans="1:160" s="35" customFormat="1" ht="82.8" customHeight="1" thickBot="1" x14ac:dyDescent="0.35">
      <c r="A1" s="37" t="s">
        <v>326</v>
      </c>
      <c r="B1" s="38"/>
      <c r="C1" s="38"/>
      <c r="D1" s="38"/>
      <c r="E1" s="38"/>
      <c r="F1" s="38"/>
      <c r="G1" s="38"/>
      <c r="H1" s="38"/>
      <c r="I1" s="38"/>
      <c r="J1" s="38"/>
      <c r="K1" s="38"/>
      <c r="L1" s="38"/>
      <c r="M1" s="38"/>
      <c r="N1" s="38"/>
      <c r="O1" s="38"/>
      <c r="P1" s="38"/>
      <c r="Q1" s="38"/>
      <c r="R1" s="38"/>
      <c r="S1" s="39"/>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row>
    <row r="2" spans="1:160" x14ac:dyDescent="0.3">
      <c r="A2" s="29"/>
      <c r="B2" s="30"/>
      <c r="C2" s="30"/>
      <c r="D2" s="30"/>
      <c r="E2" s="30"/>
      <c r="F2" s="30"/>
      <c r="G2" s="30"/>
      <c r="H2" s="30"/>
      <c r="I2" s="30"/>
      <c r="J2" s="30"/>
      <c r="K2" s="30"/>
      <c r="L2" s="30"/>
      <c r="M2" s="30"/>
      <c r="N2" s="30"/>
      <c r="O2" s="30"/>
      <c r="P2" s="30"/>
      <c r="Q2" s="30"/>
      <c r="R2" s="30"/>
      <c r="S2" s="31"/>
    </row>
    <row r="3" spans="1:160" x14ac:dyDescent="0.3">
      <c r="A3" s="29"/>
      <c r="B3" s="30"/>
      <c r="C3" s="30"/>
      <c r="D3" s="30"/>
      <c r="E3" s="30"/>
      <c r="F3" s="30"/>
      <c r="G3" s="30"/>
      <c r="H3" s="30"/>
      <c r="I3" s="30"/>
      <c r="J3" s="30"/>
      <c r="K3" s="30"/>
      <c r="L3" s="30"/>
      <c r="M3" s="30"/>
      <c r="N3" s="30"/>
      <c r="O3" s="30"/>
      <c r="P3" s="30"/>
      <c r="Q3" s="30"/>
      <c r="R3" s="30"/>
      <c r="S3" s="31"/>
    </row>
    <row r="4" spans="1:160" x14ac:dyDescent="0.3">
      <c r="A4" s="29"/>
      <c r="B4" s="30"/>
      <c r="C4" s="30"/>
      <c r="D4" s="30"/>
      <c r="E4" s="30"/>
      <c r="F4" s="30"/>
      <c r="G4" s="30"/>
      <c r="H4" s="30"/>
      <c r="I4" s="30"/>
      <c r="J4" s="30"/>
      <c r="K4" s="30"/>
      <c r="L4" s="30"/>
      <c r="M4" s="30"/>
      <c r="N4" s="30"/>
      <c r="O4" s="30"/>
      <c r="P4" s="30"/>
      <c r="Q4" s="30"/>
      <c r="R4" s="30"/>
      <c r="S4" s="31"/>
    </row>
    <row r="5" spans="1:160" x14ac:dyDescent="0.3">
      <c r="A5" s="29"/>
      <c r="B5" s="30"/>
      <c r="C5" s="30"/>
      <c r="D5" s="30"/>
      <c r="E5" s="30"/>
      <c r="F5" s="30"/>
      <c r="G5" s="30"/>
      <c r="H5" s="30"/>
      <c r="I5" s="30"/>
      <c r="J5" s="30"/>
      <c r="K5" s="30"/>
      <c r="L5" s="30"/>
      <c r="M5" s="30"/>
      <c r="N5" s="30"/>
      <c r="O5" s="30"/>
      <c r="P5" s="30"/>
      <c r="Q5" s="30"/>
      <c r="R5" s="30"/>
      <c r="S5" s="31"/>
    </row>
    <row r="6" spans="1:160" x14ac:dyDescent="0.3">
      <c r="A6" s="29"/>
      <c r="B6" s="30"/>
      <c r="C6" s="30"/>
      <c r="D6" s="30"/>
      <c r="E6" s="30"/>
      <c r="F6" s="30"/>
      <c r="G6" s="30"/>
      <c r="H6" s="30"/>
      <c r="I6" s="30"/>
      <c r="J6" s="30"/>
      <c r="K6" s="30"/>
      <c r="L6" s="30"/>
      <c r="M6" s="30"/>
      <c r="N6" s="30"/>
      <c r="O6" s="30"/>
      <c r="P6" s="30"/>
      <c r="Q6" s="30"/>
      <c r="R6" s="30"/>
      <c r="S6" s="31"/>
    </row>
    <row r="7" spans="1:160" x14ac:dyDescent="0.3">
      <c r="A7" s="29"/>
      <c r="B7" s="30"/>
      <c r="C7" s="30"/>
      <c r="D7" s="30"/>
      <c r="E7" s="30"/>
      <c r="F7" s="30"/>
      <c r="G7" s="30"/>
      <c r="H7" s="30"/>
      <c r="I7" s="30"/>
      <c r="J7" s="30"/>
      <c r="K7" s="30"/>
      <c r="L7" s="30"/>
      <c r="M7" s="30"/>
      <c r="N7" s="30"/>
      <c r="O7" s="30"/>
      <c r="P7" s="30"/>
      <c r="Q7" s="30"/>
      <c r="R7" s="30"/>
      <c r="S7" s="31"/>
    </row>
    <row r="8" spans="1:160" x14ac:dyDescent="0.3">
      <c r="A8" s="29"/>
      <c r="B8" s="30"/>
      <c r="C8" s="30"/>
      <c r="D8" s="30"/>
      <c r="E8" s="30"/>
      <c r="F8" s="30"/>
      <c r="G8" s="30"/>
      <c r="H8" s="30"/>
      <c r="I8" s="30"/>
      <c r="J8" s="30"/>
      <c r="K8" s="30"/>
      <c r="L8" s="30"/>
      <c r="M8" s="30"/>
      <c r="N8" s="30"/>
      <c r="O8" s="30"/>
      <c r="P8" s="30"/>
      <c r="Q8" s="30"/>
      <c r="R8" s="30"/>
      <c r="S8" s="31"/>
    </row>
    <row r="9" spans="1:160" x14ac:dyDescent="0.3">
      <c r="A9" s="29"/>
      <c r="B9" s="30"/>
      <c r="C9" s="30"/>
      <c r="D9" s="30"/>
      <c r="E9" s="30"/>
      <c r="F9" s="30"/>
      <c r="G9" s="30"/>
      <c r="H9" s="30"/>
      <c r="I9" s="30"/>
      <c r="J9" s="30"/>
      <c r="K9" s="30"/>
      <c r="L9" s="30"/>
      <c r="M9" s="30"/>
      <c r="N9" s="30"/>
      <c r="O9" s="30"/>
      <c r="P9" s="30"/>
      <c r="Q9" s="30"/>
      <c r="R9" s="30"/>
      <c r="S9" s="31"/>
    </row>
    <row r="10" spans="1:160" x14ac:dyDescent="0.3">
      <c r="A10" s="29"/>
      <c r="B10" s="30"/>
      <c r="C10" s="30"/>
      <c r="D10" s="30"/>
      <c r="E10" s="30"/>
      <c r="F10" s="30"/>
      <c r="G10" s="30"/>
      <c r="H10" s="30"/>
      <c r="I10" s="30"/>
      <c r="J10" s="30"/>
      <c r="K10" s="30"/>
      <c r="L10" s="30"/>
      <c r="M10" s="30"/>
      <c r="N10" s="30"/>
      <c r="O10" s="30"/>
      <c r="P10" s="30"/>
      <c r="Q10" s="30"/>
      <c r="R10" s="30"/>
      <c r="S10" s="31"/>
    </row>
    <row r="11" spans="1:160" x14ac:dyDescent="0.3">
      <c r="A11" s="29"/>
      <c r="B11" s="30"/>
      <c r="C11" s="30"/>
      <c r="D11" s="30"/>
      <c r="E11" s="30"/>
      <c r="F11" s="30"/>
      <c r="G11" s="30"/>
      <c r="H11" s="30"/>
      <c r="I11" s="30"/>
      <c r="J11" s="30"/>
      <c r="K11" s="30"/>
      <c r="L11" s="30"/>
      <c r="M11" s="30"/>
      <c r="N11" s="30"/>
      <c r="O11" s="30"/>
      <c r="P11" s="30"/>
      <c r="Q11" s="30"/>
      <c r="R11" s="30"/>
      <c r="S11" s="31"/>
    </row>
    <row r="12" spans="1:160" x14ac:dyDescent="0.3">
      <c r="A12" s="29"/>
      <c r="B12" s="30"/>
      <c r="C12" s="30"/>
      <c r="D12" s="30"/>
      <c r="E12" s="30"/>
      <c r="F12" s="30"/>
      <c r="G12" s="30"/>
      <c r="H12" s="30"/>
      <c r="I12" s="30"/>
      <c r="J12" s="30"/>
      <c r="K12" s="30"/>
      <c r="L12" s="30"/>
      <c r="M12" s="30"/>
      <c r="N12" s="30"/>
      <c r="O12" s="30"/>
      <c r="P12" s="30"/>
      <c r="Q12" s="30"/>
      <c r="R12" s="30"/>
      <c r="S12" s="31"/>
    </row>
    <row r="13" spans="1:160" x14ac:dyDescent="0.3">
      <c r="A13" s="29"/>
      <c r="B13" s="30"/>
      <c r="C13" s="30"/>
      <c r="D13" s="30"/>
      <c r="E13" s="30"/>
      <c r="F13" s="30"/>
      <c r="G13" s="30"/>
      <c r="H13" s="30"/>
      <c r="I13" s="30"/>
      <c r="J13" s="30"/>
      <c r="K13" s="30"/>
      <c r="L13" s="30"/>
      <c r="M13" s="30"/>
      <c r="N13" s="30"/>
      <c r="O13" s="30"/>
      <c r="P13" s="30"/>
      <c r="Q13" s="30"/>
      <c r="R13" s="30"/>
      <c r="S13" s="31"/>
    </row>
    <row r="14" spans="1:160" x14ac:dyDescent="0.3">
      <c r="A14" s="29"/>
      <c r="B14" s="30"/>
      <c r="C14" s="30"/>
      <c r="D14" s="30"/>
      <c r="E14" s="30"/>
      <c r="F14" s="30"/>
      <c r="G14" s="30"/>
      <c r="H14" s="30"/>
      <c r="I14" s="30"/>
      <c r="J14" s="30"/>
      <c r="K14" s="30"/>
      <c r="L14" s="30"/>
      <c r="M14" s="30"/>
      <c r="N14" s="30"/>
      <c r="O14" s="30"/>
      <c r="P14" s="30"/>
      <c r="Q14" s="30"/>
      <c r="R14" s="30"/>
      <c r="S14" s="31"/>
    </row>
    <row r="15" spans="1:160" x14ac:dyDescent="0.3">
      <c r="A15" s="29"/>
      <c r="B15" s="30"/>
      <c r="C15" s="30"/>
      <c r="D15" s="30"/>
      <c r="E15" s="30"/>
      <c r="F15" s="30"/>
      <c r="G15" s="30"/>
      <c r="H15" s="30"/>
      <c r="I15" s="30"/>
      <c r="J15" s="30"/>
      <c r="K15" s="30"/>
      <c r="L15" s="30"/>
      <c r="M15" s="30"/>
      <c r="N15" s="30"/>
      <c r="O15" s="30"/>
      <c r="P15" s="30"/>
      <c r="Q15" s="30"/>
      <c r="R15" s="30"/>
      <c r="S15" s="31"/>
    </row>
    <row r="16" spans="1:160" x14ac:dyDescent="0.3">
      <c r="A16" s="29"/>
      <c r="B16" s="30"/>
      <c r="C16" s="30"/>
      <c r="D16" s="30"/>
      <c r="E16" s="30"/>
      <c r="F16" s="30"/>
      <c r="G16" s="30"/>
      <c r="H16" s="30"/>
      <c r="I16" s="30"/>
      <c r="J16" s="30"/>
      <c r="K16" s="30"/>
      <c r="L16" s="30"/>
      <c r="M16" s="30"/>
      <c r="N16" s="30"/>
      <c r="O16" s="30"/>
      <c r="P16" s="30"/>
      <c r="Q16" s="30"/>
      <c r="R16" s="30"/>
      <c r="S16" s="31"/>
    </row>
    <row r="17" spans="1:19" x14ac:dyDescent="0.3">
      <c r="A17" s="29"/>
      <c r="B17" s="30"/>
      <c r="C17" s="30"/>
      <c r="D17" s="30"/>
      <c r="E17" s="30"/>
      <c r="F17" s="30"/>
      <c r="G17" s="30"/>
      <c r="H17" s="30"/>
      <c r="I17" s="30"/>
      <c r="J17" s="30"/>
      <c r="K17" s="30"/>
      <c r="L17" s="30"/>
      <c r="M17" s="30"/>
      <c r="N17" s="30"/>
      <c r="O17" s="30"/>
      <c r="P17" s="30"/>
      <c r="Q17" s="30"/>
      <c r="R17" s="30"/>
      <c r="S17" s="31"/>
    </row>
    <row r="18" spans="1:19" x14ac:dyDescent="0.3">
      <c r="A18" s="29"/>
      <c r="B18" s="30"/>
      <c r="C18" s="30"/>
      <c r="D18" s="30"/>
      <c r="E18" s="30"/>
      <c r="F18" s="30"/>
      <c r="G18" s="30"/>
      <c r="H18" s="30"/>
      <c r="I18" s="30"/>
      <c r="J18" s="30"/>
      <c r="K18" s="30"/>
      <c r="L18" s="30"/>
      <c r="M18" s="30"/>
      <c r="N18" s="30"/>
      <c r="O18" s="30"/>
      <c r="P18" s="30"/>
      <c r="Q18" s="30"/>
      <c r="R18" s="30"/>
      <c r="S18" s="31"/>
    </row>
    <row r="19" spans="1:19" x14ac:dyDescent="0.3">
      <c r="A19" s="29"/>
      <c r="B19" s="30"/>
      <c r="C19" s="30"/>
      <c r="D19" s="30"/>
      <c r="E19" s="30"/>
      <c r="F19" s="30"/>
      <c r="G19" s="30"/>
      <c r="H19" s="30"/>
      <c r="I19" s="30"/>
      <c r="J19" s="30"/>
      <c r="K19" s="30"/>
      <c r="L19" s="30"/>
      <c r="M19" s="30"/>
      <c r="N19" s="30"/>
      <c r="O19" s="30"/>
      <c r="P19" s="30"/>
      <c r="Q19" s="30"/>
      <c r="R19" s="30"/>
      <c r="S19" s="31"/>
    </row>
    <row r="20" spans="1:19" x14ac:dyDescent="0.3">
      <c r="A20" s="29"/>
      <c r="B20" s="30"/>
      <c r="C20" s="30"/>
      <c r="D20" s="30"/>
      <c r="E20" s="30"/>
      <c r="F20" s="30"/>
      <c r="G20" s="30"/>
      <c r="H20" s="30"/>
      <c r="I20" s="30"/>
      <c r="J20" s="30"/>
      <c r="K20" s="30"/>
      <c r="L20" s="30"/>
      <c r="M20" s="30"/>
      <c r="N20" s="30"/>
      <c r="O20" s="30"/>
      <c r="P20" s="30"/>
      <c r="Q20" s="30"/>
      <c r="R20" s="30"/>
      <c r="S20" s="31"/>
    </row>
    <row r="21" spans="1:19" x14ac:dyDescent="0.3">
      <c r="A21" s="29"/>
      <c r="B21" s="30"/>
      <c r="C21" s="30"/>
      <c r="D21" s="30"/>
      <c r="E21" s="30"/>
      <c r="F21" s="30"/>
      <c r="G21" s="30"/>
      <c r="H21" s="30"/>
      <c r="I21" s="30"/>
      <c r="J21" s="30"/>
      <c r="K21" s="30"/>
      <c r="L21" s="30"/>
      <c r="M21" s="30"/>
      <c r="N21" s="30"/>
      <c r="O21" s="30"/>
      <c r="P21" s="30"/>
      <c r="Q21" s="30"/>
      <c r="R21" s="30"/>
      <c r="S21" s="31"/>
    </row>
    <row r="22" spans="1:19" x14ac:dyDescent="0.3">
      <c r="A22" s="29"/>
      <c r="B22" s="30"/>
      <c r="C22" s="30"/>
      <c r="D22" s="30"/>
      <c r="E22" s="30"/>
      <c r="F22" s="30"/>
      <c r="G22" s="30"/>
      <c r="H22" s="30"/>
      <c r="I22" s="30"/>
      <c r="J22" s="30"/>
      <c r="K22" s="30"/>
      <c r="L22" s="30"/>
      <c r="M22" s="30"/>
      <c r="N22" s="30"/>
      <c r="O22" s="30"/>
      <c r="P22" s="30"/>
      <c r="Q22" s="30"/>
      <c r="R22" s="30"/>
      <c r="S22" s="31"/>
    </row>
    <row r="23" spans="1:19" x14ac:dyDescent="0.3">
      <c r="A23" s="29"/>
      <c r="B23" s="30"/>
      <c r="C23" s="30"/>
      <c r="D23" s="30"/>
      <c r="E23" s="30"/>
      <c r="F23" s="30"/>
      <c r="G23" s="30"/>
      <c r="H23" s="30"/>
      <c r="I23" s="30"/>
      <c r="J23" s="30"/>
      <c r="K23" s="30"/>
      <c r="L23" s="30"/>
      <c r="M23" s="30"/>
      <c r="N23" s="30"/>
      <c r="O23" s="30"/>
      <c r="P23" s="30"/>
      <c r="Q23" s="30"/>
      <c r="R23" s="30"/>
      <c r="S23" s="31"/>
    </row>
    <row r="24" spans="1:19" x14ac:dyDescent="0.3">
      <c r="A24" s="29"/>
      <c r="B24" s="30"/>
      <c r="C24" s="30"/>
      <c r="D24" s="30"/>
      <c r="E24" s="30"/>
      <c r="F24" s="30"/>
      <c r="G24" s="30"/>
      <c r="H24" s="30"/>
      <c r="I24" s="30"/>
      <c r="J24" s="30"/>
      <c r="K24" s="30"/>
      <c r="L24" s="30"/>
      <c r="M24" s="30"/>
      <c r="N24" s="30"/>
      <c r="O24" s="30"/>
      <c r="P24" s="30"/>
      <c r="Q24" s="30"/>
      <c r="R24" s="30"/>
      <c r="S24" s="31"/>
    </row>
    <row r="25" spans="1:19" x14ac:dyDescent="0.3">
      <c r="A25" s="29"/>
      <c r="B25" s="30"/>
      <c r="C25" s="30"/>
      <c r="D25" s="30"/>
      <c r="E25" s="30"/>
      <c r="F25" s="30"/>
      <c r="G25" s="30"/>
      <c r="H25" s="30"/>
      <c r="I25" s="30"/>
      <c r="J25" s="30"/>
      <c r="K25" s="30"/>
      <c r="L25" s="30"/>
      <c r="M25" s="30"/>
      <c r="N25" s="30"/>
      <c r="O25" s="30"/>
      <c r="P25" s="30"/>
      <c r="Q25" s="30"/>
      <c r="R25" s="30"/>
      <c r="S25" s="31"/>
    </row>
    <row r="26" spans="1:19" x14ac:dyDescent="0.3">
      <c r="A26" s="29"/>
      <c r="B26" s="30"/>
      <c r="C26" s="30"/>
      <c r="D26" s="30"/>
      <c r="E26" s="30"/>
      <c r="F26" s="30"/>
      <c r="G26" s="30"/>
      <c r="H26" s="30"/>
      <c r="I26" s="30"/>
      <c r="J26" s="30"/>
      <c r="K26" s="30"/>
      <c r="L26" s="30"/>
      <c r="M26" s="30"/>
      <c r="N26" s="30"/>
      <c r="O26" s="30"/>
      <c r="P26" s="30"/>
      <c r="Q26" s="30"/>
      <c r="R26" s="30"/>
      <c r="S26" s="31"/>
    </row>
    <row r="27" spans="1:19" x14ac:dyDescent="0.3">
      <c r="A27" s="29"/>
      <c r="B27" s="30"/>
      <c r="C27" s="30"/>
      <c r="D27" s="30"/>
      <c r="E27" s="30"/>
      <c r="F27" s="30"/>
      <c r="G27" s="30"/>
      <c r="H27" s="30"/>
      <c r="I27" s="30"/>
      <c r="J27" s="30"/>
      <c r="K27" s="30"/>
      <c r="L27" s="30"/>
      <c r="M27" s="30"/>
      <c r="N27" s="30"/>
      <c r="O27" s="30"/>
      <c r="P27" s="30"/>
      <c r="Q27" s="30"/>
      <c r="R27" s="30"/>
      <c r="S27" s="31"/>
    </row>
    <row r="28" spans="1:19" x14ac:dyDescent="0.3">
      <c r="A28" s="29"/>
      <c r="B28" s="30"/>
      <c r="C28" s="30"/>
      <c r="D28" s="30"/>
      <c r="E28" s="30"/>
      <c r="F28" s="30"/>
      <c r="G28" s="30"/>
      <c r="H28" s="30"/>
      <c r="I28" s="30"/>
      <c r="J28" s="30"/>
      <c r="K28" s="30"/>
      <c r="L28" s="30"/>
      <c r="M28" s="30"/>
      <c r="N28" s="30"/>
      <c r="O28" s="30"/>
      <c r="P28" s="30"/>
      <c r="Q28" s="30"/>
      <c r="R28" s="30"/>
      <c r="S28" s="31"/>
    </row>
    <row r="29" spans="1:19" x14ac:dyDescent="0.3">
      <c r="A29" s="29"/>
      <c r="B29" s="30"/>
      <c r="C29" s="30"/>
      <c r="D29" s="30"/>
      <c r="E29" s="30"/>
      <c r="F29" s="30"/>
      <c r="G29" s="30"/>
      <c r="H29" s="30"/>
      <c r="I29" s="30"/>
      <c r="J29" s="30"/>
      <c r="K29" s="30"/>
      <c r="L29" s="30"/>
      <c r="M29" s="30"/>
      <c r="N29" s="30"/>
      <c r="O29" s="30"/>
      <c r="P29" s="30"/>
      <c r="Q29" s="30"/>
      <c r="R29" s="30"/>
      <c r="S29" s="31"/>
    </row>
    <row r="30" spans="1:19" x14ac:dyDescent="0.3">
      <c r="A30" s="29"/>
      <c r="B30" s="30"/>
      <c r="C30" s="30"/>
      <c r="D30" s="30"/>
      <c r="E30" s="30"/>
      <c r="F30" s="30"/>
      <c r="G30" s="30"/>
      <c r="H30" s="30"/>
      <c r="I30" s="30"/>
      <c r="J30" s="30"/>
      <c r="K30" s="30"/>
      <c r="L30" s="30"/>
      <c r="M30" s="30"/>
      <c r="N30" s="30"/>
      <c r="O30" s="30"/>
      <c r="P30" s="30"/>
      <c r="Q30" s="30"/>
      <c r="R30" s="30"/>
      <c r="S30" s="31"/>
    </row>
    <row r="31" spans="1:19" ht="15" thickBot="1" x14ac:dyDescent="0.35">
      <c r="A31" s="32"/>
      <c r="B31" s="33"/>
      <c r="C31" s="33"/>
      <c r="D31" s="33"/>
      <c r="E31" s="33"/>
      <c r="F31" s="33"/>
      <c r="G31" s="33"/>
      <c r="H31" s="33"/>
      <c r="I31" s="33"/>
      <c r="J31" s="33"/>
      <c r="K31" s="33"/>
      <c r="L31" s="33"/>
      <c r="M31" s="33"/>
      <c r="N31" s="33"/>
      <c r="O31" s="33"/>
      <c r="P31" s="33"/>
      <c r="Q31" s="33"/>
      <c r="R31" s="33"/>
      <c r="S31" s="34"/>
    </row>
  </sheetData>
  <mergeCells count="1">
    <mergeCell ref="A1:S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post Response</vt:lpstr>
      <vt:lpstr>Highest Engament rate by gender</vt:lpstr>
      <vt:lpstr>age vs engagement rate</vt:lpstr>
      <vt:lpstr>Maximum Reach by post type</vt:lpstr>
      <vt:lpstr>Weekday vs engament rate</vt:lpstr>
      <vt:lpstr>engagement by gender in contine</vt:lpstr>
      <vt:lpstr>DATASET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Ghadge</dc:creator>
  <cp:lastModifiedBy>Yash Ghadge</cp:lastModifiedBy>
  <dcterms:created xsi:type="dcterms:W3CDTF">2024-08-25T14:33:17Z</dcterms:created>
  <dcterms:modified xsi:type="dcterms:W3CDTF">2024-12-29T04:45:44Z</dcterms:modified>
</cp:coreProperties>
</file>