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wanth\Desktop\Projects\learningtree\"/>
    </mc:Choice>
  </mc:AlternateContent>
  <xr:revisionPtr revIDLastSave="0" documentId="8_{83D2DD56-F5C6-4777-9FBC-CAA4AE5243C2}" xr6:coauthVersionLast="47" xr6:coauthVersionMax="47" xr10:uidLastSave="{00000000-0000-0000-0000-000000000000}"/>
  <bookViews>
    <workbookView xWindow="-108" yWindow="-108" windowWidth="23256" windowHeight="12576" activeTab="9" xr2:uid="{7006C95E-56A5-4249-A01F-9AD5E74CD4E2}"/>
  </bookViews>
  <sheets>
    <sheet name="PDP" sheetId="1" r:id="rId1"/>
    <sheet name="ML" sheetId="3" r:id="rId2"/>
    <sheet name="Sheet4" sheetId="8" r:id="rId3"/>
    <sheet name="AoA" sheetId="2" r:id="rId4"/>
    <sheet name="MCS" sheetId="4" r:id="rId5"/>
    <sheet name="Sheet1" sheetId="5" r:id="rId6"/>
    <sheet name="Sheet2" sheetId="6" r:id="rId7"/>
    <sheet name="Sheet3" sheetId="7" r:id="rId8"/>
    <sheet name="AOA_E" sheetId="9" r:id="rId9"/>
    <sheet name="Sheet5" sheetId="10" r:id="rId10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0" l="1"/>
  <c r="H16" i="10" s="1"/>
  <c r="H17" i="10" s="1"/>
  <c r="N16" i="10"/>
  <c r="N17" i="10"/>
  <c r="N15" i="10"/>
  <c r="M17" i="10"/>
  <c r="M16" i="10"/>
  <c r="M15" i="10"/>
  <c r="L17" i="10"/>
  <c r="L16" i="10"/>
  <c r="L15" i="10"/>
  <c r="K17" i="10"/>
  <c r="K16" i="10"/>
  <c r="K15" i="10"/>
  <c r="J17" i="10"/>
  <c r="J16" i="10"/>
  <c r="J15" i="10"/>
  <c r="I17" i="10"/>
  <c r="I16" i="10"/>
  <c r="I15" i="10"/>
  <c r="A15" i="10"/>
  <c r="A16" i="10" s="1"/>
  <c r="A17" i="10" s="1"/>
  <c r="J3" i="2"/>
  <c r="J4" i="2"/>
  <c r="I8" i="2"/>
  <c r="A9" i="10"/>
  <c r="A10" i="10"/>
  <c r="A8" i="10"/>
  <c r="B5" i="4"/>
  <c r="C3" i="4"/>
  <c r="C5" i="4" s="1"/>
  <c r="D5" i="4" s="1"/>
  <c r="B2" i="3"/>
  <c r="B3" i="3"/>
  <c r="B4" i="3"/>
  <c r="B17" i="3" s="1"/>
  <c r="B5" i="3"/>
  <c r="C5" i="3" s="1"/>
  <c r="B6" i="3"/>
  <c r="B7" i="3"/>
  <c r="B8" i="3"/>
  <c r="C8" i="3" s="1"/>
  <c r="B9" i="3"/>
  <c r="C9" i="3" s="1"/>
  <c r="B10" i="3"/>
  <c r="C10" i="3" s="1"/>
  <c r="B11" i="3"/>
  <c r="C3" i="3"/>
  <c r="C11" i="3"/>
  <c r="C13" i="3"/>
  <c r="B11" i="2"/>
  <c r="D11" i="2" s="1"/>
  <c r="C9" i="2"/>
  <c r="C11" i="2" s="1"/>
  <c r="C8" i="1"/>
  <c r="D8" i="1" s="1"/>
  <c r="B8" i="1"/>
  <c r="C3" i="1"/>
  <c r="C7" i="3"/>
  <c r="C6" i="3"/>
  <c r="C6" i="1"/>
  <c r="C2" i="1"/>
  <c r="C4" i="2"/>
  <c r="U5" i="7"/>
  <c r="U6" i="7"/>
  <c r="U7" i="7"/>
  <c r="U8" i="7"/>
  <c r="S8" i="7"/>
  <c r="S5" i="7"/>
  <c r="T5" i="7"/>
  <c r="S6" i="7"/>
  <c r="T6" i="7"/>
  <c r="S7" i="7"/>
  <c r="T7" i="7"/>
  <c r="T8" i="7"/>
  <c r="S4" i="7"/>
  <c r="T4" i="7"/>
  <c r="U4" i="7"/>
  <c r="R5" i="7"/>
  <c r="R6" i="7"/>
  <c r="R7" i="7"/>
  <c r="R8" i="7"/>
  <c r="R4" i="7"/>
  <c r="K8" i="7"/>
  <c r="K7" i="7"/>
  <c r="K6" i="7"/>
  <c r="K5" i="7"/>
  <c r="K4" i="7"/>
  <c r="C8" i="7"/>
  <c r="C7" i="7"/>
  <c r="C6" i="7"/>
  <c r="C5" i="7"/>
  <c r="C4" i="7"/>
  <c r="W12" i="6"/>
  <c r="W13" i="6"/>
  <c r="W14" i="6"/>
  <c r="W11" i="6"/>
  <c r="V12" i="6"/>
  <c r="V13" i="6"/>
  <c r="V14" i="6"/>
  <c r="V11" i="6"/>
  <c r="U12" i="6"/>
  <c r="U13" i="6"/>
  <c r="U14" i="6"/>
  <c r="U11" i="6"/>
  <c r="T12" i="6"/>
  <c r="T13" i="6"/>
  <c r="T14" i="6"/>
  <c r="T11" i="6"/>
  <c r="G11" i="6"/>
  <c r="F12" i="6"/>
  <c r="F13" i="6"/>
  <c r="F14" i="6"/>
  <c r="F11" i="6"/>
  <c r="E12" i="6"/>
  <c r="E13" i="6"/>
  <c r="E14" i="6"/>
  <c r="E11" i="6"/>
  <c r="D12" i="6"/>
  <c r="D11" i="6"/>
  <c r="G12" i="6"/>
  <c r="G13" i="6"/>
  <c r="G14" i="6"/>
  <c r="D13" i="6"/>
  <c r="D14" i="6"/>
  <c r="O14" i="6"/>
  <c r="N14" i="6"/>
  <c r="M14" i="6"/>
  <c r="L14" i="6"/>
  <c r="O13" i="6"/>
  <c r="N13" i="6"/>
  <c r="M13" i="6"/>
  <c r="L13" i="6"/>
  <c r="O12" i="6"/>
  <c r="N12" i="6"/>
  <c r="M12" i="6"/>
  <c r="L12" i="6"/>
  <c r="O11" i="6"/>
  <c r="N11" i="6"/>
  <c r="M11" i="6"/>
  <c r="L11" i="6"/>
  <c r="S7" i="6"/>
  <c r="S6" i="6"/>
  <c r="S5" i="6"/>
  <c r="S4" i="6"/>
  <c r="S3" i="6"/>
  <c r="K7" i="6"/>
  <c r="K6" i="6"/>
  <c r="K5" i="6"/>
  <c r="K4" i="6"/>
  <c r="K3" i="6"/>
  <c r="C4" i="6"/>
  <c r="C5" i="6"/>
  <c r="C6" i="6"/>
  <c r="C7" i="6"/>
  <c r="C3" i="6"/>
  <c r="B3" i="1"/>
  <c r="B4" i="1"/>
  <c r="B5" i="1"/>
  <c r="B2" i="1"/>
  <c r="C2" i="4"/>
  <c r="C12" i="3"/>
  <c r="C15" i="3"/>
  <c r="C2" i="3"/>
  <c r="C4" i="3"/>
  <c r="C3" i="2"/>
  <c r="C8" i="2"/>
  <c r="C2" i="2"/>
  <c r="C17" i="3" l="1"/>
  <c r="D17" i="3" s="1"/>
</calcChain>
</file>

<file path=xl/sharedStrings.xml><?xml version="1.0" encoding="utf-8"?>
<sst xmlns="http://schemas.openxmlformats.org/spreadsheetml/2006/main" count="248" uniqueCount="120">
  <si>
    <t>Mid Term</t>
  </si>
  <si>
    <t>HW1</t>
  </si>
  <si>
    <t>HW2</t>
  </si>
  <si>
    <t>HW3</t>
  </si>
  <si>
    <t>HW4</t>
  </si>
  <si>
    <t>HW5</t>
  </si>
  <si>
    <t>HW6</t>
  </si>
  <si>
    <t>MID1</t>
  </si>
  <si>
    <t>MID2</t>
  </si>
  <si>
    <t>END</t>
  </si>
  <si>
    <t>Secured</t>
  </si>
  <si>
    <t>Max</t>
  </si>
  <si>
    <t>Date</t>
  </si>
  <si>
    <t>Done</t>
  </si>
  <si>
    <t>Not Cumulative</t>
  </si>
  <si>
    <t>Got</t>
  </si>
  <si>
    <t>Syllabus</t>
  </si>
  <si>
    <t>Quiz 3</t>
  </si>
  <si>
    <t>Quiz 4</t>
  </si>
  <si>
    <t>Quiz 5</t>
  </si>
  <si>
    <t>Quiz 6</t>
  </si>
  <si>
    <t>Quiz 7</t>
  </si>
  <si>
    <t>Quiz 8</t>
  </si>
  <si>
    <t>Quiz 9</t>
  </si>
  <si>
    <t>Quiz 10</t>
  </si>
  <si>
    <t>Quiz 11</t>
  </si>
  <si>
    <t>Quiz 12</t>
  </si>
  <si>
    <t>Project 1</t>
  </si>
  <si>
    <t>Project 2</t>
  </si>
  <si>
    <t>Project 3</t>
  </si>
  <si>
    <t>Final Exam</t>
  </si>
  <si>
    <t xml:space="preserve">A [92.5; 100] </t>
  </si>
  <si>
    <t xml:space="preserve">A- [87.5; 92.5] </t>
  </si>
  <si>
    <t xml:space="preserve">B+ [82.5; 87.5] </t>
  </si>
  <si>
    <t>B [77.5; 82.5]</t>
  </si>
  <si>
    <t>B- [72.5; 77.5]</t>
  </si>
  <si>
    <t>A: 85+</t>
  </si>
  <si>
    <t>B: 75+</t>
  </si>
  <si>
    <t>C: 60+</t>
  </si>
  <si>
    <t>D: 50+</t>
  </si>
  <si>
    <t>F: &lt;50</t>
  </si>
  <si>
    <t>A0</t>
  </si>
  <si>
    <t>A1</t>
  </si>
  <si>
    <t>A2</t>
  </si>
  <si>
    <t>A3</t>
  </si>
  <si>
    <t>Score</t>
  </si>
  <si>
    <t>Grade</t>
  </si>
  <si>
    <t>Points</t>
  </si>
  <si>
    <t>95-100</t>
  </si>
  <si>
    <t>A</t>
  </si>
  <si>
    <t>90-94</t>
  </si>
  <si>
    <t>A-</t>
  </si>
  <si>
    <t>80-89</t>
  </si>
  <si>
    <t>B+</t>
  </si>
  <si>
    <t>70-79</t>
  </si>
  <si>
    <t>B</t>
  </si>
  <si>
    <t>60-69</t>
  </si>
  <si>
    <t>B-</t>
  </si>
  <si>
    <t>55-59</t>
  </si>
  <si>
    <t>C+</t>
  </si>
  <si>
    <t>50-54</t>
  </si>
  <si>
    <t>C</t>
  </si>
  <si>
    <t>45-49</t>
  </si>
  <si>
    <t>C-</t>
  </si>
  <si>
    <t>40-44</t>
  </si>
  <si>
    <t>D</t>
  </si>
  <si>
    <t>0-39</t>
  </si>
  <si>
    <t>F</t>
  </si>
  <si>
    <t>No of Nodes\Data Size(2*10^9)</t>
  </si>
  <si>
    <t>task</t>
  </si>
  <si>
    <t>OOM</t>
  </si>
  <si>
    <t>Task per Node</t>
  </si>
  <si>
    <t>4GB</t>
  </si>
  <si>
    <t>8GB</t>
  </si>
  <si>
    <t>16GB</t>
  </si>
  <si>
    <t>32GB</t>
  </si>
  <si>
    <t>No of Nodes \ Data Size(2*10^9) = 2GB</t>
  </si>
  <si>
    <t>Total p</t>
  </si>
  <si>
    <t>Pending</t>
  </si>
  <si>
    <t>Properties and applications of DFS</t>
  </si>
  <si>
    <t>Topological Sort of directed graphs</t>
  </si>
  <si>
    <t>Finding strongly connected components of directed graphs</t>
  </si>
  <si>
    <t>Finding cut vertices and biconnected components of undirected graphs</t>
  </si>
  <si>
    <t>Shortest Path Problems</t>
  </si>
  <si>
    <t>Single Source Shortest path problem:</t>
  </si>
  <si>
    <t>  Dijstra's algorithm (it works only if all edge weights are positive).</t>
  </si>
  <si>
    <t>  Bellman-Form algorithm (it works even if there are negative edge weights).</t>
  </si>
  <si>
    <t>All pair shortest path problem</t>
  </si>
  <si>
    <t>  Algorithms based on matrix multiplication like operation</t>
  </si>
  <si>
    <t>  Floyd-Warshall algorithm</t>
  </si>
  <si>
    <t>Applications</t>
  </si>
  <si>
    <t>Max Flow Problems</t>
  </si>
  <si>
    <t>Basic definitions</t>
  </si>
  <si>
    <t>Concept of residual network</t>
  </si>
  <si>
    <t>Edmonds-Karp algorithm</t>
  </si>
  <si>
    <t>Max-Flow-Min-Cut Theorem</t>
  </si>
  <si>
    <t>How to convert other versions of the Max-Flow problem to the basic Max-Flow problem.</t>
  </si>
  <si>
    <t>Applications.</t>
  </si>
  <si>
    <t>Applications related to the maximum matching of bipartite graphs</t>
  </si>
  <si>
    <t>Vertex connectivity and Edge connectivity of graphs</t>
  </si>
  <si>
    <t>Examples discussed in lectures and Homeworks.</t>
  </si>
  <si>
    <t>NP-completeness Theory</t>
  </si>
  <si>
    <t>Concept of decision problems and their relationship to the corresponding optimization problems.</t>
  </si>
  <si>
    <t>Concepts of certificate and verification algorithms.</t>
  </si>
  <si>
    <t>Concept of non-deterministic algorithms.</t>
  </si>
  <si>
    <t>Concept of polynomial time reduction.</t>
  </si>
  <si>
    <t>Concepts and properties of NPC, the class P vs NP vs NPC</t>
  </si>
  <si>
    <t>Understand (at the conception level) the proof of Cook's Theorem</t>
  </si>
  <si>
    <t>Understand the proof of Karp's Theorem.</t>
  </si>
  <si>
    <t>Simple proofs of NPC problems</t>
  </si>
  <si>
    <t>Approximation Algorithms</t>
  </si>
  <si>
    <t>Basic Concepts of Approximation algorithm and performance ratio</t>
  </si>
  <si>
    <t>Comparisons between approximation algorithms and heuristic algorithms.</t>
  </si>
  <si>
    <t>The approximation and heuristic algorithms for MVC problem.</t>
  </si>
  <si>
    <t>Two approximation algorithms for TSP problem.</t>
  </si>
  <si>
    <t>Simple proof techniques for prooving the perrformation ratio of the approximation algorithms discussed in class.</t>
  </si>
  <si>
    <t>Note</t>
  </si>
  <si>
    <t>10,11</t>
  </si>
  <si>
    <t>Tp: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</si>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</sst>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0" fillId="4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5" fillId="0" borderId="2" xfId="0" applyFont="1" applyBorder="1"/>
    <xf numFmtId="0" fontId="0" fillId="0" borderId="2" xfId="0" applyBorder="1" applyAlignment="1">
      <alignment horizontal="center"/>
    </xf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Speed Up for Task = 1 and n varied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Sheet2!$D$9</c:f>
              <c:strCache>
                <c:ptCount val="1"/>
                <c:pt idx="0">
                  <c:v>4GB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26</c:v>
                </c:pt>
              </c:numCache>
            </c:numRef>
          </c:cat>
          <c:val>
            <c:numRef>
              <c:f>Sheet2!$D$10:$D$14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2.1845246488093557</c:v>
                </c:pt>
                <c:pt idx="2">
                  <c:v>4.1321821562471426</c:v>
                </c:pt>
                <c:pt idx="3">
                  <c:v>6.1339667995814597</c:v>
                </c:pt>
                <c:pt idx="4">
                  <c:v>9.1890536219334269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7-4123-8AB9-786874B02917}"/>
            </c:ext>
          </c:extLst>
        </c:ser>
        <c:ser>
          <c:idx val="2"/>
          <c:order val="1"/>
          <c:tx>
            <c:strRef>
              <c:f>Sheet2!$E$9</c:f>
              <c:strCache>
                <c:ptCount val="1"/>
                <c:pt idx="0">
                  <c:v>8GB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26</c:v>
                </c:pt>
              </c:numCache>
            </c:numRef>
          </c:cat>
          <c:val>
            <c:numRef>
              <c:f>Sheet2!$E$10:$E$14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1.686763632367601</c:v>
                </c:pt>
                <c:pt idx="2">
                  <c:v>4.4454282167976835</c:v>
                </c:pt>
                <c:pt idx="3">
                  <c:v>5.4440250297671833</c:v>
                </c:pt>
                <c:pt idx="4">
                  <c:v>10.978160361695062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7-4123-8AB9-786874B02917}"/>
            </c:ext>
          </c:extLst>
        </c:ser>
        <c:ser>
          <c:idx val="3"/>
          <c:order val="2"/>
          <c:tx>
            <c:strRef>
              <c:f>Sheet2!$F$9</c:f>
              <c:strCache>
                <c:ptCount val="1"/>
                <c:pt idx="0">
                  <c:v>16GB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26</c:v>
                </c:pt>
              </c:numCache>
            </c:numRef>
          </c:cat>
          <c:val>
            <c:numRef>
              <c:f>Sheet2!$F$10:$F$14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2.5651400974997367</c:v>
                </c:pt>
                <c:pt idx="2">
                  <c:v>5.0169387846129991</c:v>
                </c:pt>
                <c:pt idx="3">
                  <c:v>7.5257758236156249</c:v>
                </c:pt>
                <c:pt idx="4">
                  <c:v>11.593801691429469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87-4123-8AB9-786874B0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250000"/>
        <c:axId val="1061236688"/>
      </c:lineChart>
      <c:catAx>
        <c:axId val="10612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6688"/>
        <c:crosses val="autoZero"/>
        <c:auto val="1"/>
        <c:lblAlgn val="ctr"/>
        <c:lblOffset val="100"/>
        <c:noMultiLvlLbl val="0"/>
      </c:catAx>
      <c:valAx>
        <c:axId val="10612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Speed</a:t>
            </a:r>
            <a:r>
              <a:rPr lang="en-IN" b="1" baseline="0"/>
              <a:t> up For n=4 and task per node increasing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Sheet2!$T$9</c:f>
              <c:strCache>
                <c:ptCount val="1"/>
                <c:pt idx="0">
                  <c:v>4GB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Sheet2!$S$10:$S$14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Sheet2!$T$10:$T$14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2.3412549185064249</c:v>
                </c:pt>
                <c:pt idx="2">
                  <c:v>4.1793625350586074</c:v>
                </c:pt>
                <c:pt idx="3">
                  <c:v>7.1161737811677588</c:v>
                </c:pt>
                <c:pt idx="4">
                  <c:v>9.9028952952906337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4-45D2-985D-431D4767A46B}"/>
            </c:ext>
          </c:extLst>
        </c:ser>
        <c:ser>
          <c:idx val="2"/>
          <c:order val="2"/>
          <c:tx>
            <c:strRef>
              <c:f>Sheet2!$U$9</c:f>
              <c:strCache>
                <c:ptCount val="1"/>
                <c:pt idx="0">
                  <c:v>8GB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Sheet2!$S$10:$S$14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Sheet2!$U$10:$U$14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2.0877993059822257</c:v>
                </c:pt>
                <c:pt idx="2">
                  <c:v>3.945123047992805</c:v>
                </c:pt>
                <c:pt idx="3">
                  <c:v>6.4939619751803743</c:v>
                </c:pt>
                <c:pt idx="4">
                  <c:v>11.499357741538036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4-45D2-985D-431D4767A46B}"/>
            </c:ext>
          </c:extLst>
        </c:ser>
        <c:ser>
          <c:idx val="3"/>
          <c:order val="3"/>
          <c:tx>
            <c:strRef>
              <c:f>Sheet2!$V$9</c:f>
              <c:strCache>
                <c:ptCount val="1"/>
                <c:pt idx="0">
                  <c:v>16GB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Sheet2!$S$10:$S$14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Sheet2!$V$10:$V$14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2.112835971200381</c:v>
                </c:pt>
                <c:pt idx="2">
                  <c:v>4.2317313103572474</c:v>
                </c:pt>
                <c:pt idx="3">
                  <c:v>7.7832052598456487</c:v>
                </c:pt>
                <c:pt idx="4">
                  <c:v>12.599965950784139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4-45D2-985D-431D4767A46B}"/>
            </c:ext>
          </c:extLst>
        </c:ser>
        <c:ser>
          <c:idx val="4"/>
          <c:order val="4"/>
          <c:tx>
            <c:strRef>
              <c:f>Sheet2!$W$9</c:f>
              <c:strCache>
                <c:ptCount val="1"/>
                <c:pt idx="0">
                  <c:v>32GB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Sheet2!$S$10:$S$14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Sheet2!$W$10:$W$14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2.0905774460133264</c:v>
                </c:pt>
                <c:pt idx="2">
                  <c:v>4.984884288270016</c:v>
                </c:pt>
                <c:pt idx="3">
                  <c:v>8.7373292753477365</c:v>
                </c:pt>
                <c:pt idx="4">
                  <c:v>14.631444456924632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4-45D2-985D-431D4767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94336"/>
        <c:axId val="107509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Sheet2!$S$9</c15:sqref>
                        </c15:formulaRef>
                      </c:ext>
                    </c:extLst>
                    <c:strCache>
                      <c:ptCount val="1"/>
                      <c:pt idx="0">
                        <c:v>Total 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Sheet2!$S$10:$S$14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Sheet2!$S$10:$S$14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64-45D2-985D-431D4767A46B}"/>
                  </c:ext>
                </c:extLst>
              </c15:ser>
            </c15:filteredLineSeries>
          </c:ext>
        </c:extLst>
      </c:lineChart>
      <c:catAx>
        <c:axId val="107509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</a:t>
                </a:r>
                <a:r>
                  <a:rPr lang="en-IN" baseline="0"/>
                  <a:t> P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861679790026247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97248"/>
        <c:crosses val="autoZero"/>
        <c:auto val="1"/>
        <c:lblAlgn val="ctr"/>
        <c:lblOffset val="100"/>
        <c:noMultiLvlLbl val="0"/>
      </c:catAx>
      <c:valAx>
        <c:axId val="10750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0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Impact with increase in block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Sheet5!$B$6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Sheet5!$A$7:$A$10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Sheet5!$B$7:$B$10</c:f>
              <c:numCache>
                <c:formatCode>General</c:formatCode>
                <c:ptCount val="4"/>
                <c:pt idx="0">
                  <c:v>0.54854999999999998</c:v>
                </c:pt>
                <c:pt idx="1">
                  <c:v>0.56070200000000003</c:v>
                </c:pt>
                <c:pt idx="2">
                  <c:v>0.50829100000000005</c:v>
                </c:pt>
                <c:pt idx="3">
                  <c:v>0.58843299999999998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26-4FDA-B8AD-81635ED3E9B7}"/>
            </c:ext>
          </c:extLst>
        </c:ser>
        <c:ser>
          <c:idx val="1"/>
          <c:order val="1"/>
          <c:tx>
            <c:strRef>
              <c:f>Sheet5!$C$6</c:f>
              <c:strCache>
                <c:ptCount val="1"/>
                <c:pt idx="0">
                  <c:v>200000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Sheet5!$C$7:$C$10</c:f>
              <c:numCache>
                <c:formatCode>General</c:formatCode>
                <c:ptCount val="4"/>
                <c:pt idx="0">
                  <c:v>0.82179599999999997</c:v>
                </c:pt>
                <c:pt idx="1">
                  <c:v>0.84273799999999999</c:v>
                </c:pt>
                <c:pt idx="2">
                  <c:v>0.90208299999999997</c:v>
                </c:pt>
                <c:pt idx="3">
                  <c:v>0.89388100000000004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26-4FDA-B8AD-81635ED3E9B7}"/>
            </c:ext>
          </c:extLst>
        </c:ser>
        <c:ser>
          <c:idx val="2"/>
          <c:order val="2"/>
          <c:tx>
            <c:strRef>
              <c:f>Sheet5!$D$6</c:f>
              <c:strCache>
                <c:ptCount val="1"/>
                <c:pt idx="0">
                  <c:v>400000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Sheet5!$D$7:$D$10</c:f>
              <c:numCache>
                <c:formatCode>General</c:formatCode>
                <c:ptCount val="4"/>
                <c:pt idx="0">
                  <c:v>2.2246100000000002</c:v>
                </c:pt>
                <c:pt idx="1">
                  <c:v>2.4218700000000002</c:v>
                </c:pt>
                <c:pt idx="2">
                  <c:v>2.3864999999999998</c:v>
                </c:pt>
                <c:pt idx="3">
                  <c:v>2.3354599999999999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26-4FDA-B8AD-81635ED3E9B7}"/>
            </c:ext>
          </c:extLst>
        </c:ser>
        <c:ser>
          <c:idx val="3"/>
          <c:order val="3"/>
          <c:tx>
            <c:strRef>
              <c:f>Sheet5!$E$6</c:f>
              <c:strCache>
                <c:ptCount val="1"/>
                <c:pt idx="0">
                  <c:v>800000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6E26-4FDA-B8AD-81635ED3E9B7}"/>
            </c:ext>
          </c:extLst>
        </c:ser>
        <c:ser>
          <c:idx val="4"/>
          <c:order val="4"/>
          <c:tx>
            <c:strRef>
              <c:f>Sheet5!$F$6</c:f>
              <c:strCache>
                <c:ptCount val="1"/>
                <c:pt idx="0">
                  <c:v>1600000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Sheet5!$F$7:$F$11</c:f>
              <c:numCache>
                <c:formatCode>General</c:formatCode>
                <c:ptCount val="5"/>
                <c:pt idx="0">
                  <c:v>29.455500000000001</c:v>
                </c:pt>
                <c:pt idx="1">
                  <c:v>29.360099999999999</c:v>
                </c:pt>
                <c:pt idx="2">
                  <c:v>29.2637</c:v>
                </c:pt>
                <c:pt idx="3">
                  <c:v>29.533999999999999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26-4FDA-B8AD-81635ED3E9B7}"/>
            </c:ext>
          </c:extLst>
        </c:ser>
        <c:ser>
          <c:idx val="6"/>
          <c:order val="6"/>
          <c:tx>
            <c:strRef>
              <c:f>Sheet5!$G$6</c:f>
              <c:strCache>
                <c:ptCount val="1"/>
                <c:pt idx="0">
                  <c:v>3200000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Sheet5!$G$7:$G$10</c:f>
              <c:numCache>
                <c:formatCode>General</c:formatCode>
                <c:ptCount val="4"/>
                <c:pt idx="0">
                  <c:v>117.64100000000001</c:v>
                </c:pt>
                <c:pt idx="1">
                  <c:v>117.029</c:v>
                </c:pt>
                <c:pt idx="2">
                  <c:v>116.602</c:v>
                </c:pt>
                <c:pt idx="3">
                  <c:v>117.47199999999999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26-4FDA-B8AD-81635ED3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678287"/>
        <c:axId val="31767911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B-6E26-4FDA-B8AD-81635ED3E9B7}"/>
                  </c:ext>
                </c:extLst>
              </c15:ser>
            </c15:filteredLineSeries>
          </c:ext>
        </c:extLst>
      </c:lineChart>
      <c:catAx>
        <c:axId val="3176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79119"/>
        <c:crosses val="autoZero"/>
        <c:auto val="1"/>
        <c:lblAlgn val="ctr"/>
        <c:lblOffset val="100"/>
        <c:noMultiLvlLbl val="0"/>
      </c:catAx>
      <c:valAx>
        <c:axId val="3176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  <a:r>
                  <a:rPr lang="en-IN" baseline="0"/>
                  <a:t> in 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</a:t>
            </a:r>
            <a:r>
              <a:rPr lang="en-US" baseline="0"/>
              <a:t> in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Sheet5!$A$10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Sheet5!$B$10:$H$10</c15:sqref>
                  </c15:fullRef>
                </c:ext>
              </c:extLst>
              <c:f>Sheet5!$C$10:$H$10</c:f>
              <c:numCache>
                <c:formatCode>General</c:formatCode>
                <c:ptCount val="6"/>
                <c:pt idx="0">
                  <c:v>0.89388100000000004</c:v>
                </c:pt>
                <c:pt idx="1">
                  <c:v>2.3354599999999999</c:v>
                </c:pt>
                <c:pt idx="2">
                  <c:v>7.4813799999999997</c:v>
                </c:pt>
                <c:pt idx="3">
                  <c:v>29.533999999999999</c:v>
                </c:pt>
                <c:pt idx="4">
                  <c:v>117.47199999999999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2EB-BCA5-50897D0F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19215"/>
        <c:axId val="31780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Sheet5!$A$6:$H$6</c15:sqref>
                        </c15:fullRef>
                        <c15:formulaRef>
                          <c15:sqref>Sheet5!$B$6:$H$6</c15:sqref>
                        </c15:formulaRef>
                      </c:ext>
                    </c:extLst>
                    <c:strCache>
                      <c:ptCount val="7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400000</c:v>
                      </c:pt>
                      <c:pt idx="3">
                        <c:v>800000</c:v>
                      </c:pt>
                      <c:pt idx="4">
                        <c:v>1600000</c:v>
                      </c:pt>
                      <c:pt idx="5">
                        <c:v>3200000</c:v>
                      </c:pt>
                      <c:pt idx="6">
                        <c:v>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Sheet5!$A$10:$G$10</c15:sqref>
                        </c15:fullRef>
                        <c15:formulaRef>
                          <c15:sqref>Sheet5!$B$10:$G$10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0.58843299999999998</c:v>
                      </c:pt>
                      <c:pt idx="1">
                        <c:v>0.89388100000000004</c:v>
                      </c:pt>
                      <c:pt idx="2">
                        <c:v>2.3354599999999999</c:v>
                      </c:pt>
                      <c:pt idx="3">
                        <c:v>7.4813799999999997</c:v>
                      </c:pt>
                      <c:pt idx="4">
                        <c:v>29.533999999999999</c:v>
                      </c:pt>
                      <c:pt idx="5">
                        <c:v>117.47199999999999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76-42EB-BCA5-50897D0F0534}"/>
                  </c:ext>
                </c:extLst>
              </c15:ser>
            </c15:filteredLineSeries>
          </c:ext>
        </c:extLst>
      </c:lineChart>
      <c:catAx>
        <c:axId val="31781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05071"/>
        <c:crosses val="autoZero"/>
        <c:auto val="1"/>
        <c:lblAlgn val="ctr"/>
        <c:lblOffset val="100"/>
        <c:noMultiLvlLbl val="0"/>
      </c:catAx>
      <c:valAx>
        <c:axId val="3178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Sheet5!$I$14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Sheet5!$I$14:$I$17</c:f>
              <c:numCache>
                <c:formatCode>General</c:formatCode>
                <c:ptCount val="4"/>
                <c:pt idx="0">
                  <c:v>1</c:v>
                </c:pt>
                <c:pt idx="1">
                  <c:v>0.97832716844241674</c:v>
                </c:pt>
                <c:pt idx="2">
                  <c:v>1.1031121936056314</c:v>
                </c:pt>
                <c:pt idx="3">
                  <c:v>0.86380437534944521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0-4BA8-8426-15AC56736468}"/>
            </c:ext>
          </c:extLst>
        </c:ser>
        <c:ser>
          <c:idx val="1"/>
          <c:order val="1"/>
          <c:tx>
            <c:strRef>
              <c:f>Sheet5!$J$13</c:f>
              <c:strCache>
                <c:ptCount val="1"/>
                <c:pt idx="0">
                  <c:v>200000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Sheet5!$J$14:$J$17</c:f>
              <c:numCache>
                <c:formatCode>General</c:formatCode>
                <c:ptCount val="4"/>
                <c:pt idx="0">
                  <c:v>1</c:v>
                </c:pt>
                <c:pt idx="1">
                  <c:v>0.97515004663371052</c:v>
                </c:pt>
                <c:pt idx="2">
                  <c:v>0.93421337061002152</c:v>
                </c:pt>
                <c:pt idx="3">
                  <c:v>1.0091757180206313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0-4BA8-8426-15AC56736468}"/>
            </c:ext>
          </c:extLst>
        </c:ser>
        <c:ser>
          <c:idx val="2"/>
          <c:order val="2"/>
          <c:tx>
            <c:strRef>
              <c:f>Sheet5!$K$13</c:f>
              <c:strCache>
                <c:ptCount val="1"/>
                <c:pt idx="0">
                  <c:v>400000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Sheet5!$K$14:$K$17</c:f>
              <c:numCache>
                <c:formatCode>General</c:formatCode>
                <c:ptCount val="4"/>
                <c:pt idx="0">
                  <c:v>1</c:v>
                </c:pt>
                <c:pt idx="1">
                  <c:v>0.91855054152369864</c:v>
                </c:pt>
                <c:pt idx="2">
                  <c:v>1.0148208673790071</c:v>
                </c:pt>
                <c:pt idx="3">
                  <c:v>1.0218543670197735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0-4BA8-8426-15AC56736468}"/>
            </c:ext>
          </c:extLst>
        </c:ser>
        <c:ser>
          <c:idx val="3"/>
          <c:order val="3"/>
          <c:tx>
            <c:strRef>
              <c:f>Sheet5!$L$13</c:f>
              <c:strCache>
                <c:ptCount val="1"/>
                <c:pt idx="0">
                  <c:v>800000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Sheet5!$L$14:$L$17</c:f>
              <c:numCache>
                <c:formatCode>General</c:formatCode>
                <c:ptCount val="4"/>
                <c:pt idx="0">
                  <c:v>1</c:v>
                </c:pt>
                <c:pt idx="1">
                  <c:v>0.99552625288289598</c:v>
                </c:pt>
                <c:pt idx="2">
                  <c:v>0.9998651380532344</c:v>
                </c:pt>
                <c:pt idx="3">
                  <c:v>1.0010372417922897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F0-4BA8-8426-15AC56736468}"/>
            </c:ext>
          </c:extLst>
        </c:ser>
        <c:ser>
          <c:idx val="4"/>
          <c:order val="4"/>
          <c:tx>
            <c:strRef>
              <c:f>Sheet5!$M$13</c:f>
              <c:strCache>
                <c:ptCount val="1"/>
                <c:pt idx="0">
                  <c:v>1600000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Sheet5!$M$14:$M$17</c:f>
              <c:numCache>
                <c:formatCode>General</c:formatCode>
                <c:ptCount val="4"/>
                <c:pt idx="0">
                  <c:v>1</c:v>
                </c:pt>
                <c:pt idx="1">
                  <c:v>1.0032493077339655</c:v>
                </c:pt>
                <c:pt idx="2">
                  <c:v>1.0032941835789733</c:v>
                </c:pt>
                <c:pt idx="3">
                  <c:v>0.99084783639195506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F0-4BA8-8426-15AC56736468}"/>
            </c:ext>
          </c:extLst>
        </c:ser>
        <c:ser>
          <c:idx val="5"/>
          <c:order val="5"/>
          <c:tx>
            <c:strRef>
              <c:f>Sheet5!$N$13</c:f>
              <c:strCache>
                <c:ptCount val="1"/>
                <c:pt idx="0">
                  <c:v>3200000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Sheet5!$N$14:$N$17</c:f>
              <c:numCache>
                <c:formatCode>General</c:formatCode>
                <c:ptCount val="4"/>
                <c:pt idx="0">
                  <c:v>1</c:v>
                </c:pt>
                <c:pt idx="1">
                  <c:v>1.0052294730365978</c:v>
                </c:pt>
                <c:pt idx="2">
                  <c:v>1.0036620298108094</c:v>
                </c:pt>
                <c:pt idx="3">
                  <c:v>1.0036620298108094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F0-4BA8-8426-15AC56736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12143"/>
        <c:axId val="317807151"/>
      </c:lineChart>
      <c:catAx>
        <c:axId val="31781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07151"/>
        <c:crosses val="autoZero"/>
        <c:auto val="1"/>
        <c:lblAlgn val="ctr"/>
        <c:lblOffset val="100"/>
        <c:noMultiLvlLbl val="0"/>
      </c:catAx>
      <c:valAx>
        <c:axId val="3178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9</xdr:row>
      <xdr:rowOff>57150</xdr:rowOff>
    </xdr:from>
    <xdr:to>
      <xdr:col>19</xdr:col>
      <xdr:colOff>274320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5D7DF-C784-4EA4-A231-02244AB8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1043940</xdr:colOff>
      <xdr:row>8</xdr:row>
      <xdr:rowOff>95250</xdr:rowOff>
    </xdr:from>
    <xdr:to>
      <xdr:col>8</xdr:col>
      <xdr:colOff>236220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75F03-FFCB-4EE7-A755-A1D799253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19</xdr:row>
      <xdr:rowOff>144780</xdr:rowOff>
    </xdr:from>
    <xdr:to>
      <xdr:col>14</xdr:col>
      <xdr:colOff>259080</xdr:colOff>
      <xdr:row>34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419AA-FBF8-4766-BE4D-9087E4A83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20</xdr:row>
      <xdr:rowOff>91440</xdr:rowOff>
    </xdr:from>
    <xdr:to>
      <xdr:col>11</xdr:col>
      <xdr:colOff>548640</xdr:colOff>
      <xdr:row>35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83277-369A-44AD-B982-BB506B22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</xdr:row>
      <xdr:rowOff>60960</xdr:rowOff>
    </xdr:from>
    <xdr:to>
      <xdr:col>11</xdr:col>
      <xdr:colOff>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14A9F-2499-4E69-BD3B-F43122EA0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5920-873F-4EF7-B548-C22890796176}">
  <dimension ref="A1:L13"/>
  <sheetViews>
    <sheetView zoomScale="140" zoomScaleNormal="140" workbookViewId="0">
      <selection activeCell="C8" sqref="C8"/>
    </sheetView>
  </sheetViews>
  <sheetFormatPr defaultRowHeight="14.4" x14ac:dyDescent="0.3"/>
  <cols>
    <col min="1" max="1" width="10" bestFit="1" customWidth="1"/>
    <col min="2" max="2" width="5" bestFit="1" customWidth="1"/>
    <col min="3" max="3" width="4" bestFit="1" customWidth="1"/>
    <col min="4" max="4" width="7.5546875" bestFit="1" customWidth="1"/>
    <col min="5" max="5" width="4.5546875" bestFit="1" customWidth="1"/>
    <col min="6" max="6" width="7" bestFit="1" customWidth="1"/>
    <col min="7" max="7" width="7.77734375" bestFit="1" customWidth="1"/>
    <col min="8" max="8" width="10.5546875" bestFit="1" customWidth="1"/>
  </cols>
  <sheetData>
    <row r="1" spans="1:12" x14ac:dyDescent="0.3">
      <c r="B1" t="s">
        <v>11</v>
      </c>
      <c r="C1" t="s">
        <v>15</v>
      </c>
      <c r="D1" t="s">
        <v>10</v>
      </c>
      <c r="E1" t="s">
        <v>11</v>
      </c>
      <c r="F1" t="s">
        <v>12</v>
      </c>
      <c r="G1" t="s">
        <v>16</v>
      </c>
    </row>
    <row r="2" spans="1:12" ht="15" thickBot="1" x14ac:dyDescent="0.35">
      <c r="A2" t="s">
        <v>41</v>
      </c>
      <c r="B2">
        <f>50/4</f>
        <v>12.5</v>
      </c>
      <c r="C2">
        <f>D2/E2*B2</f>
        <v>10</v>
      </c>
      <c r="D2">
        <v>80</v>
      </c>
      <c r="E2">
        <v>100</v>
      </c>
      <c r="F2" t="s">
        <v>13</v>
      </c>
    </row>
    <row r="3" spans="1:12" ht="15" thickBot="1" x14ac:dyDescent="0.35">
      <c r="A3" t="s">
        <v>42</v>
      </c>
      <c r="B3">
        <f>50/4</f>
        <v>12.5</v>
      </c>
      <c r="C3">
        <f>D3/E3*B3</f>
        <v>10</v>
      </c>
      <c r="D3">
        <v>80</v>
      </c>
      <c r="E3">
        <v>100</v>
      </c>
      <c r="F3" s="1">
        <v>44511</v>
      </c>
      <c r="J3" s="2" t="s">
        <v>45</v>
      </c>
      <c r="K3" s="2" t="s">
        <v>46</v>
      </c>
      <c r="L3" s="2" t="s">
        <v>47</v>
      </c>
    </row>
    <row r="4" spans="1:12" ht="15" thickBot="1" x14ac:dyDescent="0.35">
      <c r="A4" t="s">
        <v>43</v>
      </c>
      <c r="B4">
        <f>50/4</f>
        <v>12.5</v>
      </c>
      <c r="J4" s="3" t="s">
        <v>48</v>
      </c>
      <c r="K4" s="3" t="s">
        <v>49</v>
      </c>
      <c r="L4" s="3">
        <v>4</v>
      </c>
    </row>
    <row r="5" spans="1:12" ht="15" thickBot="1" x14ac:dyDescent="0.35">
      <c r="A5" t="s">
        <v>44</v>
      </c>
      <c r="B5">
        <f>50/4</f>
        <v>12.5</v>
      </c>
      <c r="J5" s="4" t="s">
        <v>50</v>
      </c>
      <c r="K5" s="4" t="s">
        <v>51</v>
      </c>
      <c r="L5" s="4">
        <v>3.67</v>
      </c>
    </row>
    <row r="6" spans="1:12" ht="15" thickBot="1" x14ac:dyDescent="0.35">
      <c r="A6" t="s">
        <v>0</v>
      </c>
      <c r="B6">
        <v>20</v>
      </c>
      <c r="C6">
        <f>D6/E6*B6</f>
        <v>15</v>
      </c>
      <c r="D6">
        <v>75</v>
      </c>
      <c r="E6">
        <v>100</v>
      </c>
      <c r="F6" s="1">
        <v>44498</v>
      </c>
      <c r="J6" s="3" t="s">
        <v>52</v>
      </c>
      <c r="K6" s="3" t="s">
        <v>53</v>
      </c>
      <c r="L6" s="3">
        <v>3.33</v>
      </c>
    </row>
    <row r="7" spans="1:12" ht="15" thickBot="1" x14ac:dyDescent="0.35">
      <c r="A7" t="s">
        <v>30</v>
      </c>
      <c r="B7">
        <v>30</v>
      </c>
      <c r="J7" s="4" t="s">
        <v>54</v>
      </c>
      <c r="K7" s="4" t="s">
        <v>55</v>
      </c>
      <c r="L7" s="4">
        <v>3</v>
      </c>
    </row>
    <row r="8" spans="1:12" ht="15" thickBot="1" x14ac:dyDescent="0.35">
      <c r="B8">
        <f>SUM(B2:B3,B6)</f>
        <v>45</v>
      </c>
      <c r="C8">
        <f>SUM(C2:C3,C6)</f>
        <v>35</v>
      </c>
      <c r="D8">
        <f>C8/B8*100</f>
        <v>77.777777777777786</v>
      </c>
      <c r="J8" s="3" t="s">
        <v>56</v>
      </c>
      <c r="K8" s="3" t="s">
        <v>57</v>
      </c>
      <c r="L8" s="3">
        <v>2.67</v>
      </c>
    </row>
    <row r="9" spans="1:12" ht="15" thickBot="1" x14ac:dyDescent="0.35">
      <c r="J9" s="4" t="s">
        <v>58</v>
      </c>
      <c r="K9" s="4" t="s">
        <v>59</v>
      </c>
      <c r="L9" s="4">
        <v>2.33</v>
      </c>
    </row>
    <row r="10" spans="1:12" ht="15" thickBot="1" x14ac:dyDescent="0.35">
      <c r="J10" s="3" t="s">
        <v>60</v>
      </c>
      <c r="K10" s="3" t="s">
        <v>61</v>
      </c>
      <c r="L10" s="3">
        <v>2</v>
      </c>
    </row>
    <row r="11" spans="1:12" ht="15" thickBot="1" x14ac:dyDescent="0.35">
      <c r="J11" s="4" t="s">
        <v>62</v>
      </c>
      <c r="K11" s="4" t="s">
        <v>63</v>
      </c>
      <c r="L11" s="4">
        <v>1.67</v>
      </c>
    </row>
    <row r="12" spans="1:12" ht="15" thickBot="1" x14ac:dyDescent="0.35">
      <c r="J12" s="3" t="s">
        <v>64</v>
      </c>
      <c r="K12" s="3" t="s">
        <v>65</v>
      </c>
      <c r="L12" s="3">
        <v>1</v>
      </c>
    </row>
    <row r="13" spans="1:12" ht="15" thickBot="1" x14ac:dyDescent="0.35">
      <c r="J13" s="4" t="s">
        <v>66</v>
      </c>
      <c r="K13" s="4" t="s">
        <v>67</v>
      </c>
      <c r="L13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81BA-ADAD-4866-A515-D1FC9327C7CC}">
  <dimension ref="A6:P41"/>
  <sheetViews>
    <sheetView tabSelected="1" workbookViewId="0">
      <selection activeCell="H13" sqref="H13:N17"/>
    </sheetView>
  </sheetViews>
  <sheetFormatPr defaultRowHeight="14.4" x14ac:dyDescent="0.3"/>
  <sheetData>
    <row r="6" spans="1:14" x14ac:dyDescent="0.3">
      <c r="A6" s="20" t="s">
        <v>119</v>
      </c>
      <c r="B6" s="20">
        <v>100000</v>
      </c>
      <c r="C6" s="20">
        <v>200000</v>
      </c>
      <c r="D6" s="20">
        <v>400000</v>
      </c>
      <c r="E6" s="20">
        <v>800000</v>
      </c>
      <c r="F6" s="20">
        <v>1600000</v>
      </c>
      <c r="G6" s="20">
        <v>3200000</v>
      </c>
      <c r="H6">
        <v>64</v>
      </c>
      <c r="I6">
        <v>128</v>
      </c>
    </row>
    <row r="7" spans="1:14" x14ac:dyDescent="0.3">
      <c r="A7" s="20">
        <v>128</v>
      </c>
      <c r="B7" s="6">
        <v>0.54854999999999998</v>
      </c>
      <c r="C7" s="6">
        <v>0.82179599999999997</v>
      </c>
      <c r="D7" s="6">
        <v>2.2246100000000002</v>
      </c>
      <c r="E7" s="6">
        <v>7.4546299999999999</v>
      </c>
      <c r="F7" s="6">
        <v>29.455500000000001</v>
      </c>
      <c r="G7" s="6">
        <v>117.64100000000001</v>
      </c>
      <c r="J7">
        <v>7276501</v>
      </c>
    </row>
    <row r="8" spans="1:14" x14ac:dyDescent="0.3">
      <c r="A8" s="20">
        <f>A7*2</f>
        <v>256</v>
      </c>
      <c r="B8" s="6">
        <v>0.56070200000000003</v>
      </c>
      <c r="C8" s="6">
        <v>0.84273799999999999</v>
      </c>
      <c r="D8" s="6">
        <v>2.4218700000000002</v>
      </c>
      <c r="E8" s="6">
        <v>7.48813</v>
      </c>
      <c r="F8" s="6">
        <v>29.360099999999999</v>
      </c>
      <c r="G8" s="6">
        <v>117.029</v>
      </c>
      <c r="J8">
        <v>7276504</v>
      </c>
    </row>
    <row r="9" spans="1:14" x14ac:dyDescent="0.3">
      <c r="A9" s="20">
        <f>A8*2</f>
        <v>512</v>
      </c>
      <c r="B9" s="6">
        <v>0.50829100000000005</v>
      </c>
      <c r="C9" s="6">
        <v>0.90208299999999997</v>
      </c>
      <c r="D9" s="6">
        <v>2.3864999999999998</v>
      </c>
      <c r="E9" s="6">
        <v>7.4891399999999999</v>
      </c>
      <c r="F9" s="6">
        <v>29.2637</v>
      </c>
      <c r="G9" s="6">
        <v>116.602</v>
      </c>
      <c r="J9">
        <v>7276505</v>
      </c>
    </row>
    <row r="10" spans="1:14" x14ac:dyDescent="0.3">
      <c r="A10" s="20">
        <f t="shared" ref="A10:A12" si="0">A9*2</f>
        <v>1024</v>
      </c>
      <c r="B10" s="6">
        <v>0.58843299999999998</v>
      </c>
      <c r="C10" s="6">
        <v>0.89388100000000004</v>
      </c>
      <c r="D10" s="6">
        <v>2.3354599999999999</v>
      </c>
      <c r="E10" s="6">
        <v>7.4813799999999997</v>
      </c>
      <c r="F10" s="6">
        <v>29.533999999999999</v>
      </c>
      <c r="G10" s="6">
        <v>117.47199999999999</v>
      </c>
      <c r="J10">
        <v>7276496</v>
      </c>
    </row>
    <row r="13" spans="1:14" x14ac:dyDescent="0.3">
      <c r="A13" s="20" t="s">
        <v>119</v>
      </c>
      <c r="B13" s="20">
        <v>100000</v>
      </c>
      <c r="C13" s="20">
        <v>200000</v>
      </c>
      <c r="D13" s="20">
        <v>400000</v>
      </c>
      <c r="E13" s="20">
        <v>800000</v>
      </c>
      <c r="F13" s="20">
        <v>1600000</v>
      </c>
      <c r="G13" s="20">
        <v>3200000</v>
      </c>
      <c r="H13" s="20" t="s">
        <v>119</v>
      </c>
      <c r="I13" s="20">
        <v>100000</v>
      </c>
      <c r="J13" s="20">
        <v>200000</v>
      </c>
      <c r="K13" s="20">
        <v>400000</v>
      </c>
      <c r="L13" s="20">
        <v>800000</v>
      </c>
      <c r="M13" s="20">
        <v>1600000</v>
      </c>
      <c r="N13" s="20">
        <v>3200000</v>
      </c>
    </row>
    <row r="14" spans="1:14" x14ac:dyDescent="0.3">
      <c r="A14" s="20">
        <v>128</v>
      </c>
      <c r="B14" s="6">
        <v>0.54854999999999998</v>
      </c>
      <c r="C14" s="6">
        <v>0.82179599999999997</v>
      </c>
      <c r="D14" s="6">
        <v>2.2246100000000002</v>
      </c>
      <c r="E14" s="6">
        <v>7.4546299999999999</v>
      </c>
      <c r="F14" s="6">
        <v>29.455500000000001</v>
      </c>
      <c r="G14" s="6">
        <v>117.64100000000001</v>
      </c>
      <c r="H14" s="20">
        <v>128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</row>
    <row r="15" spans="1:14" x14ac:dyDescent="0.3">
      <c r="A15" s="20">
        <f>A14*2</f>
        <v>256</v>
      </c>
      <c r="B15" s="6">
        <v>0.56070200000000003</v>
      </c>
      <c r="C15" s="6">
        <v>0.84273799999999999</v>
      </c>
      <c r="D15" s="6">
        <v>2.4218700000000002</v>
      </c>
      <c r="E15" s="6">
        <v>7.48813</v>
      </c>
      <c r="F15" s="6">
        <v>29.360099999999999</v>
      </c>
      <c r="G15" s="6">
        <v>117.029</v>
      </c>
      <c r="H15" s="20">
        <f>H14*2</f>
        <v>256</v>
      </c>
      <c r="I15" s="6">
        <f>B14/B15</f>
        <v>0.97832716844241674</v>
      </c>
      <c r="J15" s="6">
        <f>C14/C15</f>
        <v>0.97515004663371052</v>
      </c>
      <c r="K15" s="6">
        <f>D14/D15</f>
        <v>0.91855054152369864</v>
      </c>
      <c r="L15" s="6">
        <f>E14/E15</f>
        <v>0.99552625288289598</v>
      </c>
      <c r="M15" s="6">
        <f>F14/F15</f>
        <v>1.0032493077339655</v>
      </c>
      <c r="N15" s="6">
        <f>G14/G15</f>
        <v>1.0052294730365978</v>
      </c>
    </row>
    <row r="16" spans="1:14" x14ac:dyDescent="0.3">
      <c r="A16" s="20">
        <f>A15*2</f>
        <v>512</v>
      </c>
      <c r="B16" s="6">
        <v>0.50829100000000005</v>
      </c>
      <c r="C16" s="6">
        <v>0.90208299999999997</v>
      </c>
      <c r="D16" s="6">
        <v>2.3864999999999998</v>
      </c>
      <c r="E16" s="6">
        <v>7.4891399999999999</v>
      </c>
      <c r="F16" s="6">
        <v>29.2637</v>
      </c>
      <c r="G16" s="6">
        <v>116.602</v>
      </c>
      <c r="H16" s="20">
        <f>H15*2</f>
        <v>512</v>
      </c>
      <c r="I16" s="6">
        <f>B15/B16</f>
        <v>1.1031121936056314</v>
      </c>
      <c r="J16" s="6">
        <f>C15/C16</f>
        <v>0.93421337061002152</v>
      </c>
      <c r="K16" s="6">
        <f>D15/D16</f>
        <v>1.0148208673790071</v>
      </c>
      <c r="L16" s="6">
        <f>E15/E16</f>
        <v>0.9998651380532344</v>
      </c>
      <c r="M16" s="6">
        <f>F15/F16</f>
        <v>1.0032941835789733</v>
      </c>
      <c r="N16" s="6">
        <f>G15/G16</f>
        <v>1.0036620298108094</v>
      </c>
    </row>
    <row r="17" spans="1:16" x14ac:dyDescent="0.3">
      <c r="A17" s="20">
        <f t="shared" ref="A17" si="1">A16*2</f>
        <v>1024</v>
      </c>
      <c r="B17" s="6">
        <v>0.58843299999999998</v>
      </c>
      <c r="C17" s="6">
        <v>0.89388100000000004</v>
      </c>
      <c r="D17" s="6">
        <v>2.3354599999999999</v>
      </c>
      <c r="E17" s="6">
        <v>7.4813799999999997</v>
      </c>
      <c r="F17" s="6">
        <v>29.533999999999999</v>
      </c>
      <c r="G17" s="6">
        <v>117.47199999999999</v>
      </c>
      <c r="H17" s="20">
        <f t="shared" ref="H17" si="2">H16*2</f>
        <v>1024</v>
      </c>
      <c r="I17" s="6">
        <f>B16/B17</f>
        <v>0.86380437534944521</v>
      </c>
      <c r="J17" s="6">
        <f>C16/C17</f>
        <v>1.0091757180206313</v>
      </c>
      <c r="K17" s="6">
        <f>D16/D17</f>
        <v>1.0218543670197735</v>
      </c>
      <c r="L17" s="6">
        <f>E16/E17</f>
        <v>1.0010372417922897</v>
      </c>
      <c r="M17" s="6">
        <f>F16/F17</f>
        <v>0.99084783639195506</v>
      </c>
      <c r="N17" s="6">
        <f>G15/G16</f>
        <v>1.0036620298108094</v>
      </c>
    </row>
    <row r="27" spans="1:16" x14ac:dyDescent="0.3">
      <c r="N27" t="s">
        <v>118</v>
      </c>
      <c r="O27">
        <v>3200000</v>
      </c>
      <c r="P27">
        <v>117.029</v>
      </c>
    </row>
    <row r="29" spans="1:16" x14ac:dyDescent="0.3">
      <c r="N29" t="s">
        <v>118</v>
      </c>
      <c r="O29">
        <v>100000</v>
      </c>
      <c r="P29">
        <v>0.54854999999999998</v>
      </c>
    </row>
    <row r="30" spans="1:16" x14ac:dyDescent="0.3">
      <c r="N30" t="s">
        <v>118</v>
      </c>
      <c r="O30">
        <v>200000</v>
      </c>
      <c r="P30">
        <v>0.82179599999999997</v>
      </c>
    </row>
    <row r="31" spans="1:16" x14ac:dyDescent="0.3">
      <c r="N31" t="s">
        <v>118</v>
      </c>
      <c r="O31">
        <v>400000</v>
      </c>
      <c r="P31">
        <v>2.2246100000000002</v>
      </c>
    </row>
    <row r="32" spans="1:16" x14ac:dyDescent="0.3">
      <c r="N32" t="s">
        <v>118</v>
      </c>
      <c r="O32">
        <v>800000</v>
      </c>
      <c r="P32">
        <v>7.4546299999999999</v>
      </c>
    </row>
    <row r="33" spans="14:16" x14ac:dyDescent="0.3">
      <c r="N33" t="s">
        <v>118</v>
      </c>
      <c r="O33">
        <v>1600000</v>
      </c>
      <c r="P33">
        <v>29.455500000000001</v>
      </c>
    </row>
    <row r="34" spans="14:16" x14ac:dyDescent="0.3">
      <c r="N34" t="s">
        <v>118</v>
      </c>
      <c r="O34">
        <v>3200000</v>
      </c>
      <c r="P34">
        <v>117.64100000000001</v>
      </c>
    </row>
    <row r="36" spans="14:16" x14ac:dyDescent="0.3">
      <c r="N36" t="s">
        <v>118</v>
      </c>
      <c r="O36">
        <v>100000</v>
      </c>
      <c r="P36">
        <v>0.58843299999999998</v>
      </c>
    </row>
    <row r="37" spans="14:16" x14ac:dyDescent="0.3">
      <c r="N37" t="s">
        <v>118</v>
      </c>
      <c r="O37">
        <v>200000</v>
      </c>
      <c r="P37">
        <v>0.89388100000000004</v>
      </c>
    </row>
    <row r="38" spans="14:16" x14ac:dyDescent="0.3">
      <c r="N38" t="s">
        <v>118</v>
      </c>
      <c r="O38">
        <v>400000</v>
      </c>
      <c r="P38">
        <v>2.3354599999999999</v>
      </c>
    </row>
    <row r="39" spans="14:16" x14ac:dyDescent="0.3">
      <c r="N39" t="s">
        <v>118</v>
      </c>
      <c r="O39">
        <v>800000</v>
      </c>
      <c r="P39">
        <v>7.4813799999999997</v>
      </c>
    </row>
    <row r="40" spans="14:16" x14ac:dyDescent="0.3">
      <c r="N40" t="s">
        <v>118</v>
      </c>
      <c r="O40">
        <v>1600000</v>
      </c>
      <c r="P40">
        <v>29.533999999999999</v>
      </c>
    </row>
    <row r="41" spans="14:16" x14ac:dyDescent="0.3">
      <c r="N41" t="s">
        <v>118</v>
      </c>
      <c r="O41">
        <v>3200000</v>
      </c>
      <c r="P41">
        <v>117.47199999999999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400-17B5-4207-84A8-4D8C334D3E53}">
  <dimension ref="A1:J17"/>
  <sheetViews>
    <sheetView zoomScale="120" zoomScaleNormal="120" workbookViewId="0">
      <selection activeCell="C16" sqref="C16"/>
    </sheetView>
  </sheetViews>
  <sheetFormatPr defaultRowHeight="14.4" x14ac:dyDescent="0.3"/>
  <cols>
    <col min="1" max="1" width="10.109375" bestFit="1" customWidth="1"/>
    <col min="7" max="7" width="14.44140625" bestFit="1" customWidth="1"/>
    <col min="10" max="10" width="14.109375" bestFit="1" customWidth="1"/>
  </cols>
  <sheetData>
    <row r="1" spans="1:10" x14ac:dyDescent="0.3">
      <c r="B1" t="s">
        <v>11</v>
      </c>
      <c r="C1" t="s">
        <v>15</v>
      </c>
      <c r="D1" t="s">
        <v>10</v>
      </c>
      <c r="E1" t="s">
        <v>11</v>
      </c>
      <c r="F1" t="s">
        <v>12</v>
      </c>
      <c r="G1" t="s">
        <v>16</v>
      </c>
    </row>
    <row r="2" spans="1:10" x14ac:dyDescent="0.3">
      <c r="A2" t="s">
        <v>17</v>
      </c>
      <c r="B2">
        <f t="shared" ref="B2:B11" si="0">20/10</f>
        <v>2</v>
      </c>
      <c r="C2">
        <f t="shared" ref="C2:C13" si="1">D2/E2*B2</f>
        <v>2</v>
      </c>
      <c r="D2">
        <v>9</v>
      </c>
      <c r="E2">
        <v>9</v>
      </c>
      <c r="F2" t="s">
        <v>13</v>
      </c>
      <c r="J2" t="s">
        <v>31</v>
      </c>
    </row>
    <row r="3" spans="1:10" x14ac:dyDescent="0.3">
      <c r="A3" t="s">
        <v>18</v>
      </c>
      <c r="B3">
        <f t="shared" si="0"/>
        <v>2</v>
      </c>
      <c r="C3">
        <f t="shared" si="1"/>
        <v>2</v>
      </c>
      <c r="D3">
        <v>9</v>
      </c>
      <c r="E3">
        <v>9</v>
      </c>
      <c r="F3" t="s">
        <v>13</v>
      </c>
      <c r="J3" t="s">
        <v>32</v>
      </c>
    </row>
    <row r="4" spans="1:10" x14ac:dyDescent="0.3">
      <c r="A4" t="s">
        <v>19</v>
      </c>
      <c r="B4">
        <f t="shared" si="0"/>
        <v>2</v>
      </c>
      <c r="C4">
        <f t="shared" si="1"/>
        <v>2</v>
      </c>
      <c r="D4">
        <v>9</v>
      </c>
      <c r="E4">
        <v>9</v>
      </c>
      <c r="F4" t="s">
        <v>13</v>
      </c>
      <c r="J4" t="s">
        <v>33</v>
      </c>
    </row>
    <row r="5" spans="1:10" x14ac:dyDescent="0.3">
      <c r="A5" t="s">
        <v>20</v>
      </c>
      <c r="B5">
        <f t="shared" si="0"/>
        <v>2</v>
      </c>
      <c r="C5">
        <f t="shared" si="1"/>
        <v>2</v>
      </c>
      <c r="D5">
        <v>6</v>
      </c>
      <c r="E5">
        <v>6</v>
      </c>
      <c r="F5" t="s">
        <v>13</v>
      </c>
      <c r="J5" t="s">
        <v>34</v>
      </c>
    </row>
    <row r="6" spans="1:10" x14ac:dyDescent="0.3">
      <c r="A6" t="s">
        <v>21</v>
      </c>
      <c r="B6">
        <f t="shared" si="0"/>
        <v>2</v>
      </c>
      <c r="C6">
        <f t="shared" si="1"/>
        <v>2</v>
      </c>
      <c r="D6">
        <v>6</v>
      </c>
      <c r="E6">
        <v>6</v>
      </c>
      <c r="F6" t="s">
        <v>13</v>
      </c>
      <c r="J6" t="s">
        <v>35</v>
      </c>
    </row>
    <row r="7" spans="1:10" x14ac:dyDescent="0.3">
      <c r="A7" t="s">
        <v>22</v>
      </c>
      <c r="B7">
        <f t="shared" si="0"/>
        <v>2</v>
      </c>
      <c r="C7">
        <f t="shared" si="1"/>
        <v>2</v>
      </c>
      <c r="D7">
        <v>6</v>
      </c>
      <c r="E7">
        <v>6</v>
      </c>
      <c r="F7" t="s">
        <v>13</v>
      </c>
    </row>
    <row r="8" spans="1:10" x14ac:dyDescent="0.3">
      <c r="A8" t="s">
        <v>23</v>
      </c>
      <c r="B8">
        <f t="shared" si="0"/>
        <v>2</v>
      </c>
      <c r="C8">
        <f t="shared" si="1"/>
        <v>2</v>
      </c>
      <c r="D8">
        <v>6</v>
      </c>
      <c r="E8">
        <v>6</v>
      </c>
      <c r="F8" t="s">
        <v>13</v>
      </c>
    </row>
    <row r="9" spans="1:10" x14ac:dyDescent="0.3">
      <c r="A9" t="s">
        <v>24</v>
      </c>
      <c r="B9">
        <f t="shared" si="0"/>
        <v>2</v>
      </c>
      <c r="C9">
        <f t="shared" si="1"/>
        <v>2</v>
      </c>
      <c r="D9">
        <v>6</v>
      </c>
      <c r="E9">
        <v>6</v>
      </c>
      <c r="F9" t="s">
        <v>13</v>
      </c>
    </row>
    <row r="10" spans="1:10" x14ac:dyDescent="0.3">
      <c r="A10" t="s">
        <v>25</v>
      </c>
      <c r="B10">
        <f t="shared" si="0"/>
        <v>2</v>
      </c>
      <c r="C10">
        <f t="shared" si="1"/>
        <v>2</v>
      </c>
      <c r="D10">
        <v>6</v>
      </c>
      <c r="E10">
        <v>6</v>
      </c>
      <c r="F10" t="s">
        <v>13</v>
      </c>
    </row>
    <row r="11" spans="1:10" x14ac:dyDescent="0.3">
      <c r="A11" t="s">
        <v>26</v>
      </c>
      <c r="B11">
        <f t="shared" si="0"/>
        <v>2</v>
      </c>
      <c r="C11">
        <f t="shared" si="1"/>
        <v>2</v>
      </c>
      <c r="D11">
        <v>6</v>
      </c>
      <c r="E11">
        <v>6</v>
      </c>
      <c r="F11" t="s">
        <v>13</v>
      </c>
    </row>
    <row r="12" spans="1:10" x14ac:dyDescent="0.3">
      <c r="A12" t="s">
        <v>27</v>
      </c>
      <c r="B12">
        <v>10</v>
      </c>
      <c r="C12">
        <f t="shared" si="1"/>
        <v>10</v>
      </c>
      <c r="D12">
        <v>100</v>
      </c>
      <c r="E12">
        <v>100</v>
      </c>
      <c r="F12" t="s">
        <v>13</v>
      </c>
    </row>
    <row r="13" spans="1:10" x14ac:dyDescent="0.3">
      <c r="A13" t="s">
        <v>28</v>
      </c>
      <c r="B13">
        <v>12</v>
      </c>
      <c r="C13">
        <f t="shared" si="1"/>
        <v>12</v>
      </c>
      <c r="D13">
        <v>120</v>
      </c>
      <c r="E13">
        <v>120</v>
      </c>
      <c r="F13" s="1" t="s">
        <v>13</v>
      </c>
    </row>
    <row r="14" spans="1:10" x14ac:dyDescent="0.3">
      <c r="A14" t="s">
        <v>29</v>
      </c>
      <c r="B14">
        <v>12</v>
      </c>
      <c r="C14">
        <v>12</v>
      </c>
      <c r="F14" t="s">
        <v>78</v>
      </c>
    </row>
    <row r="15" spans="1:10" x14ac:dyDescent="0.3">
      <c r="A15" t="s">
        <v>0</v>
      </c>
      <c r="B15">
        <v>20</v>
      </c>
      <c r="C15">
        <f>D15/E15*B15</f>
        <v>12</v>
      </c>
      <c r="D15">
        <v>12</v>
      </c>
      <c r="E15">
        <v>20</v>
      </c>
      <c r="F15" t="s">
        <v>13</v>
      </c>
    </row>
    <row r="16" spans="1:10" x14ac:dyDescent="0.3">
      <c r="A16" t="s">
        <v>30</v>
      </c>
      <c r="B16">
        <v>30</v>
      </c>
      <c r="C16">
        <v>27</v>
      </c>
      <c r="F16" t="s">
        <v>78</v>
      </c>
    </row>
    <row r="17" spans="2:4" x14ac:dyDescent="0.3">
      <c r="B17">
        <f>SUM(B2:B13,B15)</f>
        <v>62</v>
      </c>
      <c r="C17">
        <f>SUM(C2:C16)</f>
        <v>93</v>
      </c>
      <c r="D17">
        <f>C17/B17*100</f>
        <v>150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57F3-EC61-4461-AF15-BF12337AB2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1B3A-519C-4909-B5DD-8AA63172D54D}">
  <dimension ref="A1:L11"/>
  <sheetViews>
    <sheetView zoomScale="170" zoomScaleNormal="170" workbookViewId="0">
      <selection activeCell="J6" sqref="J6"/>
    </sheetView>
  </sheetViews>
  <sheetFormatPr defaultRowHeight="14.4" x14ac:dyDescent="0.3"/>
  <cols>
    <col min="1" max="1" width="5.44140625" bestFit="1" customWidth="1"/>
    <col min="2" max="2" width="4.33203125" bestFit="1" customWidth="1"/>
    <col min="3" max="3" width="6.21875" bestFit="1" customWidth="1"/>
    <col min="4" max="4" width="7.6640625" bestFit="1" customWidth="1"/>
    <col min="5" max="5" width="4.5546875" bestFit="1" customWidth="1"/>
    <col min="6" max="6" width="7" bestFit="1" customWidth="1"/>
    <col min="7" max="7" width="13.88671875" bestFit="1" customWidth="1"/>
  </cols>
  <sheetData>
    <row r="1" spans="1:12" x14ac:dyDescent="0.3">
      <c r="B1" t="s">
        <v>11</v>
      </c>
      <c r="C1" t="s">
        <v>15</v>
      </c>
      <c r="D1" t="s">
        <v>10</v>
      </c>
      <c r="E1" t="s">
        <v>11</v>
      </c>
      <c r="F1" t="s">
        <v>12</v>
      </c>
      <c r="G1" t="s">
        <v>16</v>
      </c>
    </row>
    <row r="2" spans="1:12" x14ac:dyDescent="0.3">
      <c r="A2" t="s">
        <v>1</v>
      </c>
      <c r="B2">
        <v>3</v>
      </c>
      <c r="C2">
        <f>D2/E2*B2</f>
        <v>3</v>
      </c>
      <c r="D2">
        <v>35</v>
      </c>
      <c r="E2">
        <v>35</v>
      </c>
      <c r="F2" t="s">
        <v>13</v>
      </c>
    </row>
    <row r="3" spans="1:12" x14ac:dyDescent="0.3">
      <c r="A3" t="s">
        <v>2</v>
      </c>
      <c r="B3">
        <v>3</v>
      </c>
      <c r="C3">
        <f t="shared" ref="C3:C9" si="0">D3/E3*B3</f>
        <v>2.25</v>
      </c>
      <c r="D3">
        <v>24</v>
      </c>
      <c r="E3">
        <v>32</v>
      </c>
      <c r="F3" t="s">
        <v>13</v>
      </c>
      <c r="I3">
        <v>18</v>
      </c>
      <c r="J3">
        <f>I3*K3/100</f>
        <v>15.066000000000001</v>
      </c>
      <c r="K3">
        <v>83.7</v>
      </c>
    </row>
    <row r="4" spans="1:12" x14ac:dyDescent="0.3">
      <c r="A4" t="s">
        <v>3</v>
      </c>
      <c r="B4">
        <v>3</v>
      </c>
      <c r="C4">
        <f t="shared" si="0"/>
        <v>1.5</v>
      </c>
      <c r="D4">
        <v>16</v>
      </c>
      <c r="E4">
        <v>32</v>
      </c>
      <c r="F4" t="s">
        <v>13</v>
      </c>
      <c r="I4">
        <v>23</v>
      </c>
      <c r="J4">
        <f t="shared" ref="J4:J5" si="1">K4/L4*I4</f>
        <v>18.400000000000002</v>
      </c>
      <c r="K4">
        <v>24</v>
      </c>
      <c r="L4">
        <v>30</v>
      </c>
    </row>
    <row r="5" spans="1:12" x14ac:dyDescent="0.3">
      <c r="A5" t="s">
        <v>4</v>
      </c>
      <c r="B5">
        <v>3</v>
      </c>
      <c r="E5">
        <v>32</v>
      </c>
      <c r="F5" t="s">
        <v>13</v>
      </c>
      <c r="I5">
        <v>23</v>
      </c>
      <c r="J5">
        <v>19.170000000000002</v>
      </c>
    </row>
    <row r="6" spans="1:12" x14ac:dyDescent="0.3">
      <c r="A6" t="s">
        <v>5</v>
      </c>
      <c r="B6">
        <v>3</v>
      </c>
      <c r="F6" t="s">
        <v>78</v>
      </c>
      <c r="I6">
        <v>36</v>
      </c>
    </row>
    <row r="7" spans="1:12" x14ac:dyDescent="0.3">
      <c r="A7" t="s">
        <v>6</v>
      </c>
      <c r="B7">
        <v>3</v>
      </c>
      <c r="F7" t="s">
        <v>78</v>
      </c>
      <c r="I7">
        <v>100</v>
      </c>
    </row>
    <row r="8" spans="1:12" x14ac:dyDescent="0.3">
      <c r="A8" t="s">
        <v>7</v>
      </c>
      <c r="B8">
        <v>23</v>
      </c>
      <c r="C8">
        <f t="shared" si="0"/>
        <v>18.400000000000002</v>
      </c>
      <c r="D8">
        <v>24</v>
      </c>
      <c r="E8">
        <v>30</v>
      </c>
      <c r="F8" t="s">
        <v>13</v>
      </c>
      <c r="I8">
        <f>I7-I6-I5-I4</f>
        <v>18</v>
      </c>
    </row>
    <row r="9" spans="1:12" x14ac:dyDescent="0.3">
      <c r="A9" t="s">
        <v>8</v>
      </c>
      <c r="B9">
        <v>23</v>
      </c>
      <c r="C9">
        <f t="shared" si="0"/>
        <v>19.166666666666668</v>
      </c>
      <c r="D9">
        <v>25</v>
      </c>
      <c r="E9">
        <v>30</v>
      </c>
      <c r="F9" s="1" t="s">
        <v>13</v>
      </c>
    </row>
    <row r="10" spans="1:12" x14ac:dyDescent="0.3">
      <c r="A10" t="s">
        <v>9</v>
      </c>
      <c r="B10">
        <v>36</v>
      </c>
      <c r="F10" s="1">
        <v>44543</v>
      </c>
      <c r="G10" t="s">
        <v>14</v>
      </c>
    </row>
    <row r="11" spans="1:12" x14ac:dyDescent="0.3">
      <c r="B11">
        <f>SUM(B2:B4,B8,B9)</f>
        <v>55</v>
      </c>
      <c r="C11">
        <f>SUM(C2:C10)</f>
        <v>44.31666666666667</v>
      </c>
      <c r="D11">
        <f>C11/B11*100</f>
        <v>80.575757575757578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B40A-396E-461D-B911-357D3749D565}">
  <dimension ref="A1:I7"/>
  <sheetViews>
    <sheetView zoomScale="140" zoomScaleNormal="140" workbookViewId="0">
      <selection activeCell="F4" sqref="F4"/>
    </sheetView>
  </sheetViews>
  <sheetFormatPr defaultRowHeight="14.4" x14ac:dyDescent="0.3"/>
  <cols>
    <col min="1" max="1" width="5.44140625" bestFit="1" customWidth="1"/>
    <col min="2" max="2" width="4.5546875" bestFit="1" customWidth="1"/>
    <col min="3" max="3" width="4" bestFit="1" customWidth="1"/>
    <col min="4" max="4" width="7.44140625" bestFit="1" customWidth="1"/>
    <col min="5" max="5" width="4.5546875" bestFit="1" customWidth="1"/>
    <col min="6" max="6" width="7" bestFit="1" customWidth="1"/>
    <col min="7" max="7" width="7.44140625" bestFit="1" customWidth="1"/>
    <col min="9" max="9" width="6.21875" bestFit="1" customWidth="1"/>
  </cols>
  <sheetData>
    <row r="1" spans="1:9" x14ac:dyDescent="0.3">
      <c r="B1" t="s">
        <v>11</v>
      </c>
      <c r="C1" t="s">
        <v>15</v>
      </c>
      <c r="D1" t="s">
        <v>10</v>
      </c>
      <c r="E1" t="s">
        <v>11</v>
      </c>
      <c r="F1" t="s">
        <v>12</v>
      </c>
      <c r="G1" t="s">
        <v>16</v>
      </c>
    </row>
    <row r="2" spans="1:9" x14ac:dyDescent="0.3">
      <c r="A2" t="s">
        <v>7</v>
      </c>
      <c r="B2">
        <v>30</v>
      </c>
      <c r="C2">
        <f>D2/E2*B2</f>
        <v>25</v>
      </c>
      <c r="D2">
        <v>25</v>
      </c>
      <c r="E2">
        <v>30</v>
      </c>
      <c r="F2" t="s">
        <v>13</v>
      </c>
    </row>
    <row r="3" spans="1:9" x14ac:dyDescent="0.3">
      <c r="A3" t="s">
        <v>8</v>
      </c>
      <c r="B3">
        <v>30</v>
      </c>
      <c r="C3">
        <f>D3/E3*B3</f>
        <v>12.5</v>
      </c>
      <c r="D3">
        <v>12.5</v>
      </c>
      <c r="E3">
        <v>30</v>
      </c>
      <c r="F3" s="1" t="s">
        <v>13</v>
      </c>
      <c r="I3" t="s">
        <v>36</v>
      </c>
    </row>
    <row r="4" spans="1:9" x14ac:dyDescent="0.3">
      <c r="A4" t="s">
        <v>9</v>
      </c>
      <c r="B4">
        <v>40</v>
      </c>
      <c r="F4" s="1">
        <v>44544</v>
      </c>
      <c r="I4" t="s">
        <v>37</v>
      </c>
    </row>
    <row r="5" spans="1:9" x14ac:dyDescent="0.3">
      <c r="B5">
        <f>SUM(B2,B3)</f>
        <v>60</v>
      </c>
      <c r="C5">
        <f>SUM(C2:C4)</f>
        <v>37.5</v>
      </c>
      <c r="D5">
        <f>C5/B5*100</f>
        <v>62.5</v>
      </c>
      <c r="I5" t="s">
        <v>38</v>
      </c>
    </row>
    <row r="6" spans="1:9" x14ac:dyDescent="0.3">
      <c r="I6" t="s">
        <v>39</v>
      </c>
    </row>
    <row r="7" spans="1:9" x14ac:dyDescent="0.3">
      <c r="I7" t="s">
        <v>40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C5F2-407E-41D7-9B6D-BAE946D24207}">
  <dimension ref="A2:N31"/>
  <sheetViews>
    <sheetView topLeftCell="A16" zoomScale="130" zoomScaleNormal="130" workbookViewId="0">
      <selection activeCell="I2" sqref="I2:N7"/>
    </sheetView>
  </sheetViews>
  <sheetFormatPr defaultRowHeight="14.4" x14ac:dyDescent="0.3"/>
  <cols>
    <col min="1" max="1" width="27.33203125" bestFit="1" customWidth="1"/>
    <col min="2" max="2" width="27.33203125" customWidth="1"/>
    <col min="9" max="9" width="27.33203125" bestFit="1" customWidth="1"/>
  </cols>
  <sheetData>
    <row r="2" spans="1:14" x14ac:dyDescent="0.3">
      <c r="A2" t="s">
        <v>68</v>
      </c>
      <c r="B2" t="s">
        <v>71</v>
      </c>
      <c r="C2">
        <v>2</v>
      </c>
      <c r="D2">
        <v>4</v>
      </c>
      <c r="E2">
        <v>8</v>
      </c>
      <c r="F2">
        <v>16</v>
      </c>
      <c r="I2" t="s">
        <v>68</v>
      </c>
      <c r="J2" t="s">
        <v>69</v>
      </c>
      <c r="K2">
        <v>2</v>
      </c>
      <c r="L2">
        <v>4</v>
      </c>
      <c r="M2">
        <v>8</v>
      </c>
      <c r="N2">
        <v>16</v>
      </c>
    </row>
    <row r="3" spans="1:14" x14ac:dyDescent="0.3">
      <c r="A3">
        <v>2</v>
      </c>
      <c r="B3">
        <v>1</v>
      </c>
      <c r="C3">
        <v>8327831</v>
      </c>
      <c r="D3">
        <v>8328106</v>
      </c>
      <c r="E3">
        <v>8328079</v>
      </c>
      <c r="F3" s="5">
        <v>8329891</v>
      </c>
      <c r="I3">
        <v>2</v>
      </c>
      <c r="J3">
        <v>1</v>
      </c>
      <c r="K3">
        <v>5.5383100000000001</v>
      </c>
      <c r="L3">
        <v>10.4343</v>
      </c>
      <c r="M3">
        <v>23.368600000000001</v>
      </c>
      <c r="N3" t="s">
        <v>70</v>
      </c>
    </row>
    <row r="4" spans="1:14" x14ac:dyDescent="0.3">
      <c r="A4">
        <v>4</v>
      </c>
      <c r="B4">
        <v>1</v>
      </c>
      <c r="C4">
        <v>8327900</v>
      </c>
      <c r="D4">
        <v>8328107</v>
      </c>
      <c r="E4">
        <v>8328082</v>
      </c>
      <c r="F4">
        <v>8328137</v>
      </c>
      <c r="I4">
        <v>2</v>
      </c>
      <c r="J4">
        <v>2</v>
      </c>
      <c r="K4">
        <v>2.2675900000000002</v>
      </c>
      <c r="L4">
        <v>4.4073599999999997</v>
      </c>
      <c r="M4">
        <v>10.1068</v>
      </c>
      <c r="N4">
        <v>76.055800000000005</v>
      </c>
    </row>
    <row r="5" spans="1:14" x14ac:dyDescent="0.3">
      <c r="A5">
        <v>8</v>
      </c>
      <c r="B5">
        <v>1</v>
      </c>
      <c r="C5">
        <v>8327932</v>
      </c>
      <c r="D5">
        <v>8328108</v>
      </c>
      <c r="E5">
        <v>8328083</v>
      </c>
      <c r="F5">
        <v>8328140</v>
      </c>
      <c r="I5">
        <v>2</v>
      </c>
      <c r="J5">
        <v>4</v>
      </c>
      <c r="K5">
        <v>1.0640700000000001</v>
      </c>
      <c r="L5">
        <v>2.2591899999999998</v>
      </c>
      <c r="M5">
        <v>4.2980600000000004</v>
      </c>
      <c r="N5">
        <v>19.91</v>
      </c>
    </row>
    <row r="6" spans="1:14" x14ac:dyDescent="0.3">
      <c r="A6">
        <v>16</v>
      </c>
      <c r="B6">
        <v>1</v>
      </c>
      <c r="C6">
        <v>8327952</v>
      </c>
      <c r="D6">
        <v>8328116</v>
      </c>
      <c r="E6">
        <v>8328094</v>
      </c>
      <c r="F6">
        <v>8328142</v>
      </c>
      <c r="I6">
        <v>2</v>
      </c>
      <c r="J6">
        <v>8</v>
      </c>
      <c r="K6">
        <v>0.66778800000000005</v>
      </c>
      <c r="L6">
        <v>1.8015600000000001</v>
      </c>
      <c r="M6">
        <v>2.38239</v>
      </c>
      <c r="N6">
        <v>12.5596</v>
      </c>
    </row>
    <row r="7" spans="1:14" x14ac:dyDescent="0.3">
      <c r="A7">
        <v>26</v>
      </c>
      <c r="B7">
        <v>1</v>
      </c>
      <c r="C7">
        <v>8328041</v>
      </c>
      <c r="D7">
        <v>8328127</v>
      </c>
      <c r="E7">
        <v>8328095</v>
      </c>
      <c r="F7">
        <v>8328149</v>
      </c>
      <c r="I7">
        <v>2</v>
      </c>
      <c r="J7">
        <v>16</v>
      </c>
      <c r="K7">
        <v>0.54131899999999999</v>
      </c>
      <c r="L7">
        <v>0.78873899999999997</v>
      </c>
      <c r="M7">
        <v>1.38117</v>
      </c>
      <c r="N7">
        <v>8.5417699999999996</v>
      </c>
    </row>
    <row r="10" spans="1:14" x14ac:dyDescent="0.3">
      <c r="A10" t="s">
        <v>68</v>
      </c>
      <c r="B10" t="s">
        <v>71</v>
      </c>
      <c r="C10">
        <v>2</v>
      </c>
      <c r="D10">
        <v>4</v>
      </c>
      <c r="E10">
        <v>8</v>
      </c>
      <c r="F10">
        <v>16</v>
      </c>
      <c r="I10" t="s">
        <v>68</v>
      </c>
      <c r="J10" t="s">
        <v>69</v>
      </c>
      <c r="K10">
        <v>2</v>
      </c>
      <c r="L10">
        <v>4</v>
      </c>
      <c r="M10">
        <v>8</v>
      </c>
      <c r="N10">
        <v>16</v>
      </c>
    </row>
    <row r="11" spans="1:14" x14ac:dyDescent="0.3">
      <c r="A11">
        <v>2</v>
      </c>
      <c r="B11">
        <v>1</v>
      </c>
      <c r="C11">
        <v>5.42258</v>
      </c>
      <c r="D11">
        <v>10.7446</v>
      </c>
      <c r="E11">
        <v>23.6204</v>
      </c>
      <c r="F11" t="s">
        <v>70</v>
      </c>
      <c r="I11">
        <v>2</v>
      </c>
      <c r="J11">
        <v>1</v>
      </c>
      <c r="K11">
        <v>8329653</v>
      </c>
      <c r="L11">
        <v>8329723</v>
      </c>
      <c r="M11">
        <v>8329737</v>
      </c>
      <c r="N11">
        <v>8329845</v>
      </c>
    </row>
    <row r="12" spans="1:14" x14ac:dyDescent="0.3">
      <c r="A12">
        <v>4</v>
      </c>
      <c r="B12">
        <v>1</v>
      </c>
      <c r="C12">
        <v>2.4822700000000002</v>
      </c>
      <c r="D12">
        <v>6.3699500000000002</v>
      </c>
      <c r="E12">
        <v>9.2082300000000004</v>
      </c>
      <c r="F12">
        <v>20.563500000000001</v>
      </c>
      <c r="I12">
        <v>2</v>
      </c>
      <c r="J12">
        <v>2</v>
      </c>
      <c r="K12">
        <v>8329697</v>
      </c>
      <c r="L12">
        <v>8329724</v>
      </c>
      <c r="M12">
        <v>8329741</v>
      </c>
      <c r="N12">
        <v>8329852</v>
      </c>
    </row>
    <row r="13" spans="1:14" x14ac:dyDescent="0.3">
      <c r="A13">
        <v>8</v>
      </c>
      <c r="B13">
        <v>1</v>
      </c>
      <c r="C13">
        <v>1.3122799999999999</v>
      </c>
      <c r="D13">
        <v>2.4169999999999998</v>
      </c>
      <c r="E13">
        <v>4.7081299999999997</v>
      </c>
      <c r="F13">
        <v>8.9352</v>
      </c>
      <c r="I13">
        <v>2</v>
      </c>
      <c r="J13">
        <v>4</v>
      </c>
      <c r="K13">
        <v>8329698</v>
      </c>
      <c r="L13">
        <v>8329726</v>
      </c>
      <c r="M13">
        <v>8329744</v>
      </c>
      <c r="N13">
        <v>8329855</v>
      </c>
    </row>
    <row r="14" spans="1:14" x14ac:dyDescent="0.3">
      <c r="A14">
        <v>16</v>
      </c>
      <c r="B14">
        <v>1</v>
      </c>
      <c r="C14">
        <v>0.88402499999999995</v>
      </c>
      <c r="D14">
        <v>1.9736499999999999</v>
      </c>
      <c r="E14">
        <v>3.1385999999999998</v>
      </c>
      <c r="F14">
        <v>5.9658199999999999</v>
      </c>
      <c r="I14">
        <v>2</v>
      </c>
      <c r="J14">
        <v>8</v>
      </c>
      <c r="K14">
        <v>8329700</v>
      </c>
      <c r="L14">
        <v>8329728</v>
      </c>
      <c r="M14">
        <v>8329747</v>
      </c>
      <c r="N14">
        <v>8329857</v>
      </c>
    </row>
    <row r="15" spans="1:14" x14ac:dyDescent="0.3">
      <c r="A15">
        <v>26</v>
      </c>
      <c r="B15">
        <v>1</v>
      </c>
      <c r="C15">
        <v>0.590113</v>
      </c>
      <c r="D15">
        <v>0.97872499999999996</v>
      </c>
      <c r="E15">
        <v>2.0373299999999999</v>
      </c>
      <c r="F15">
        <v>3.6906599999999998</v>
      </c>
      <c r="I15">
        <v>2</v>
      </c>
      <c r="J15">
        <v>16</v>
      </c>
      <c r="K15">
        <v>8329702</v>
      </c>
      <c r="L15">
        <v>8329730</v>
      </c>
      <c r="M15">
        <v>8329748</v>
      </c>
      <c r="N15">
        <v>8329859</v>
      </c>
    </row>
    <row r="18" spans="1:7" x14ac:dyDescent="0.3">
      <c r="A18" t="s">
        <v>68</v>
      </c>
      <c r="B18" t="s">
        <v>71</v>
      </c>
      <c r="C18">
        <v>2</v>
      </c>
      <c r="D18">
        <v>4</v>
      </c>
      <c r="E18">
        <v>8</v>
      </c>
      <c r="F18">
        <v>16</v>
      </c>
    </row>
    <row r="19" spans="1:7" x14ac:dyDescent="0.3">
      <c r="A19">
        <v>4</v>
      </c>
      <c r="B19">
        <v>1</v>
      </c>
      <c r="C19">
        <v>2.5526</v>
      </c>
      <c r="D19">
        <v>4.8252800000000002</v>
      </c>
      <c r="E19">
        <v>9.3993099999999998</v>
      </c>
      <c r="F19">
        <v>20.842199999999998</v>
      </c>
    </row>
    <row r="20" spans="1:7" x14ac:dyDescent="0.3">
      <c r="A20">
        <v>4</v>
      </c>
      <c r="B20">
        <v>2</v>
      </c>
      <c r="C20">
        <v>1.0902700000000001</v>
      </c>
      <c r="D20">
        <v>2.3111799999999998</v>
      </c>
      <c r="E20">
        <v>4.4486699999999999</v>
      </c>
      <c r="F20">
        <v>9.9695900000000002</v>
      </c>
    </row>
    <row r="21" spans="1:7" x14ac:dyDescent="0.3">
      <c r="A21">
        <v>4</v>
      </c>
      <c r="B21">
        <v>4</v>
      </c>
      <c r="C21">
        <v>0.61076299999999994</v>
      </c>
      <c r="D21">
        <v>1.2231000000000001</v>
      </c>
      <c r="E21">
        <v>2.2211500000000002</v>
      </c>
      <c r="F21">
        <v>4.1810799999999997</v>
      </c>
    </row>
    <row r="22" spans="1:7" x14ac:dyDescent="0.3">
      <c r="A22">
        <v>4</v>
      </c>
      <c r="B22">
        <v>8</v>
      </c>
      <c r="C22">
        <v>0.35870400000000002</v>
      </c>
      <c r="D22">
        <v>0.74304099999999995</v>
      </c>
      <c r="E22">
        <v>1.20764</v>
      </c>
      <c r="F22">
        <v>2.3854199999999999</v>
      </c>
    </row>
    <row r="23" spans="1:7" x14ac:dyDescent="0.3">
      <c r="A23">
        <v>4</v>
      </c>
      <c r="B23">
        <v>16</v>
      </c>
      <c r="C23">
        <v>0.25776300000000002</v>
      </c>
      <c r="D23">
        <v>0.41961300000000001</v>
      </c>
      <c r="E23">
        <v>0.74597899999999995</v>
      </c>
      <c r="F23">
        <v>1.42448</v>
      </c>
    </row>
    <row r="26" spans="1:7" x14ac:dyDescent="0.3">
      <c r="A26" t="s">
        <v>68</v>
      </c>
      <c r="C26" t="s">
        <v>69</v>
      </c>
      <c r="D26">
        <v>2</v>
      </c>
      <c r="E26">
        <v>4</v>
      </c>
      <c r="F26">
        <v>8</v>
      </c>
      <c r="G26">
        <v>16</v>
      </c>
    </row>
    <row r="27" spans="1:7" x14ac:dyDescent="0.3">
      <c r="A27">
        <v>4</v>
      </c>
      <c r="C27">
        <v>1</v>
      </c>
      <c r="D27">
        <v>8330529</v>
      </c>
      <c r="E27">
        <v>8330818</v>
      </c>
      <c r="F27">
        <v>8330839</v>
      </c>
      <c r="G27">
        <v>8330841</v>
      </c>
    </row>
    <row r="28" spans="1:7" x14ac:dyDescent="0.3">
      <c r="A28">
        <v>4</v>
      </c>
      <c r="C28">
        <v>2</v>
      </c>
      <c r="D28">
        <v>8330531</v>
      </c>
      <c r="E28">
        <v>8330824</v>
      </c>
      <c r="F28">
        <v>8330836</v>
      </c>
      <c r="G28">
        <v>8330842</v>
      </c>
    </row>
    <row r="29" spans="1:7" x14ac:dyDescent="0.3">
      <c r="A29">
        <v>4</v>
      </c>
      <c r="C29">
        <v>4</v>
      </c>
      <c r="D29">
        <v>8330532</v>
      </c>
      <c r="E29">
        <v>8330826</v>
      </c>
      <c r="F29">
        <v>8330834</v>
      </c>
      <c r="G29">
        <v>8330843</v>
      </c>
    </row>
    <row r="30" spans="1:7" x14ac:dyDescent="0.3">
      <c r="A30">
        <v>4</v>
      </c>
      <c r="C30">
        <v>8</v>
      </c>
      <c r="D30">
        <v>8330534</v>
      </c>
      <c r="E30">
        <v>8330827</v>
      </c>
      <c r="F30">
        <v>8330831</v>
      </c>
      <c r="G30">
        <v>8330845</v>
      </c>
    </row>
    <row r="31" spans="1:7" x14ac:dyDescent="0.3">
      <c r="A31">
        <v>4</v>
      </c>
      <c r="C31">
        <v>16</v>
      </c>
      <c r="D31">
        <v>8330535</v>
      </c>
      <c r="E31">
        <v>8330828</v>
      </c>
      <c r="F31">
        <v>8330829</v>
      </c>
      <c r="G31">
        <v>8330846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E89D-C6A1-4227-8BF6-6D45A964CC27}">
  <dimension ref="A2:W14"/>
  <sheetViews>
    <sheetView workbookViewId="0">
      <selection activeCell="I2" sqref="I2:O7"/>
    </sheetView>
  </sheetViews>
  <sheetFormatPr defaultRowHeight="14.4" x14ac:dyDescent="0.3"/>
  <cols>
    <col min="1" max="1" width="16.21875" customWidth="1"/>
    <col min="9" max="9" width="16.33203125" customWidth="1"/>
    <col min="17" max="17" width="16.33203125" customWidth="1"/>
  </cols>
  <sheetData>
    <row r="2" spans="1:23" ht="43.2" x14ac:dyDescent="0.3">
      <c r="A2" s="9" t="s">
        <v>76</v>
      </c>
      <c r="B2" s="9" t="s">
        <v>71</v>
      </c>
      <c r="C2" s="9" t="s">
        <v>77</v>
      </c>
      <c r="D2" s="10" t="s">
        <v>72</v>
      </c>
      <c r="E2" s="10" t="s">
        <v>73</v>
      </c>
      <c r="F2" s="10" t="s">
        <v>74</v>
      </c>
      <c r="G2" s="10" t="s">
        <v>75</v>
      </c>
      <c r="H2" s="11"/>
      <c r="I2" s="9" t="s">
        <v>76</v>
      </c>
      <c r="J2" s="9" t="s">
        <v>71</v>
      </c>
      <c r="K2" s="9" t="s">
        <v>77</v>
      </c>
      <c r="L2" s="10" t="s">
        <v>72</v>
      </c>
      <c r="M2" s="10" t="s">
        <v>73</v>
      </c>
      <c r="N2" s="10" t="s">
        <v>74</v>
      </c>
      <c r="O2" s="10" t="s">
        <v>75</v>
      </c>
      <c r="P2" s="11"/>
      <c r="Q2" s="9" t="s">
        <v>76</v>
      </c>
      <c r="R2" s="9" t="s">
        <v>71</v>
      </c>
      <c r="S2" s="9" t="s">
        <v>77</v>
      </c>
      <c r="T2" s="10" t="s">
        <v>72</v>
      </c>
      <c r="U2" s="10" t="s">
        <v>73</v>
      </c>
      <c r="V2" s="10" t="s">
        <v>74</v>
      </c>
      <c r="W2" s="10" t="s">
        <v>75</v>
      </c>
    </row>
    <row r="3" spans="1:23" x14ac:dyDescent="0.3">
      <c r="A3" s="7">
        <v>2</v>
      </c>
      <c r="B3" s="7">
        <v>1</v>
      </c>
      <c r="C3" s="7">
        <f>A3*B3</f>
        <v>2</v>
      </c>
      <c r="D3" s="14">
        <v>5.42258</v>
      </c>
      <c r="E3" s="7">
        <v>10.7446</v>
      </c>
      <c r="F3" s="7">
        <v>23.6204</v>
      </c>
      <c r="G3" s="8" t="s">
        <v>70</v>
      </c>
      <c r="I3" s="7">
        <v>2</v>
      </c>
      <c r="J3" s="7">
        <v>1</v>
      </c>
      <c r="K3" s="7">
        <f>I3*J3</f>
        <v>2</v>
      </c>
      <c r="L3" s="14">
        <v>5.5383100000000001</v>
      </c>
      <c r="M3" s="7">
        <v>10.4343</v>
      </c>
      <c r="N3" s="7">
        <v>23.368600000000001</v>
      </c>
      <c r="O3" s="8" t="s">
        <v>70</v>
      </c>
      <c r="Q3" s="7">
        <v>4</v>
      </c>
      <c r="R3" s="7">
        <v>1</v>
      </c>
      <c r="S3" s="7">
        <f>Q3*R3</f>
        <v>4</v>
      </c>
      <c r="T3" s="14">
        <v>2.5526</v>
      </c>
      <c r="U3" s="7">
        <v>4.8252800000000002</v>
      </c>
      <c r="V3" s="7">
        <v>9.3993099999999998</v>
      </c>
      <c r="W3" s="7">
        <v>20.842199999999998</v>
      </c>
    </row>
    <row r="4" spans="1:23" x14ac:dyDescent="0.3">
      <c r="A4" s="7">
        <v>4</v>
      </c>
      <c r="B4" s="7">
        <v>1</v>
      </c>
      <c r="C4" s="7">
        <f>A4*B4</f>
        <v>4</v>
      </c>
      <c r="D4" s="7">
        <v>2.4822700000000002</v>
      </c>
      <c r="E4" s="14">
        <v>6.3699500000000002</v>
      </c>
      <c r="F4" s="7">
        <v>9.2082300000000004</v>
      </c>
      <c r="G4" s="7">
        <v>20.563500000000001</v>
      </c>
      <c r="I4" s="7">
        <v>2</v>
      </c>
      <c r="J4" s="7">
        <v>2</v>
      </c>
      <c r="K4" s="7">
        <f>I4*J4</f>
        <v>4</v>
      </c>
      <c r="L4" s="7">
        <v>2.2675900000000002</v>
      </c>
      <c r="M4" s="14">
        <v>4.4073599999999997</v>
      </c>
      <c r="N4" s="7">
        <v>10.1068</v>
      </c>
      <c r="O4" s="7">
        <v>76.055800000000005</v>
      </c>
      <c r="Q4" s="7">
        <v>4</v>
      </c>
      <c r="R4" s="7">
        <v>2</v>
      </c>
      <c r="S4" s="7">
        <f>Q4*R4</f>
        <v>8</v>
      </c>
      <c r="T4" s="7">
        <v>1.0902700000000001</v>
      </c>
      <c r="U4" s="14">
        <v>2.3111799999999998</v>
      </c>
      <c r="V4" s="7">
        <v>4.4486699999999999</v>
      </c>
      <c r="W4" s="7">
        <v>9.9695900000000002</v>
      </c>
    </row>
    <row r="5" spans="1:23" x14ac:dyDescent="0.3">
      <c r="A5" s="7">
        <v>8</v>
      </c>
      <c r="B5" s="7">
        <v>1</v>
      </c>
      <c r="C5" s="7">
        <f>A5*B5</f>
        <v>8</v>
      </c>
      <c r="D5" s="7">
        <v>1.3122799999999999</v>
      </c>
      <c r="E5" s="7">
        <v>2.4169999999999998</v>
      </c>
      <c r="F5" s="14">
        <v>4.7081299999999997</v>
      </c>
      <c r="G5" s="7">
        <v>8.9352</v>
      </c>
      <c r="I5" s="7">
        <v>2</v>
      </c>
      <c r="J5" s="7">
        <v>4</v>
      </c>
      <c r="K5" s="7">
        <f>I5*J5</f>
        <v>8</v>
      </c>
      <c r="L5" s="7">
        <v>1.0640700000000001</v>
      </c>
      <c r="M5" s="7">
        <v>2.2591899999999998</v>
      </c>
      <c r="N5" s="14">
        <v>4.2980600000000004</v>
      </c>
      <c r="O5" s="7">
        <v>19.91</v>
      </c>
      <c r="Q5" s="7">
        <v>4</v>
      </c>
      <c r="R5" s="7">
        <v>4</v>
      </c>
      <c r="S5" s="7">
        <f>Q5*R5</f>
        <v>16</v>
      </c>
      <c r="T5" s="7">
        <v>0.61076299999999994</v>
      </c>
      <c r="U5" s="7">
        <v>1.2231000000000001</v>
      </c>
      <c r="V5" s="14">
        <v>2.2211500000000002</v>
      </c>
      <c r="W5" s="7">
        <v>4.1810799999999997</v>
      </c>
    </row>
    <row r="6" spans="1:23" x14ac:dyDescent="0.3">
      <c r="A6" s="7">
        <v>16</v>
      </c>
      <c r="B6" s="7">
        <v>1</v>
      </c>
      <c r="C6" s="7">
        <f>A6*B6</f>
        <v>16</v>
      </c>
      <c r="D6" s="7">
        <v>0.88402499999999995</v>
      </c>
      <c r="E6" s="7">
        <v>1.9736499999999999</v>
      </c>
      <c r="F6" s="7">
        <v>3.1385999999999998</v>
      </c>
      <c r="G6" s="14">
        <v>5.9658199999999999</v>
      </c>
      <c r="I6" s="7">
        <v>2</v>
      </c>
      <c r="J6" s="7">
        <v>8</v>
      </c>
      <c r="K6" s="7">
        <f>I6*J6</f>
        <v>16</v>
      </c>
      <c r="L6" s="7">
        <v>0.66778800000000005</v>
      </c>
      <c r="M6" s="7">
        <v>1.8015600000000001</v>
      </c>
      <c r="N6" s="7">
        <v>2.38239</v>
      </c>
      <c r="O6" s="15">
        <v>12.5596</v>
      </c>
      <c r="Q6" s="7">
        <v>4</v>
      </c>
      <c r="R6" s="7">
        <v>8</v>
      </c>
      <c r="S6" s="7">
        <f>Q6*R6</f>
        <v>32</v>
      </c>
      <c r="T6" s="7">
        <v>0.35870400000000002</v>
      </c>
      <c r="U6" s="7">
        <v>0.74304099999999995</v>
      </c>
      <c r="V6" s="7">
        <v>1.20764</v>
      </c>
      <c r="W6" s="14">
        <v>2.3854199999999999</v>
      </c>
    </row>
    <row r="7" spans="1:23" x14ac:dyDescent="0.3">
      <c r="A7" s="7">
        <v>26</v>
      </c>
      <c r="B7" s="7">
        <v>1</v>
      </c>
      <c r="C7" s="7">
        <f>A7*B7</f>
        <v>26</v>
      </c>
      <c r="D7" s="7">
        <v>0.590113</v>
      </c>
      <c r="E7" s="7">
        <v>0.97872499999999996</v>
      </c>
      <c r="F7" s="7">
        <v>2.0373299999999999</v>
      </c>
      <c r="G7" s="7">
        <v>3.6906599999999998</v>
      </c>
      <c r="I7" s="7">
        <v>2</v>
      </c>
      <c r="J7" s="7">
        <v>16</v>
      </c>
      <c r="K7" s="7">
        <f>I7*J7</f>
        <v>32</v>
      </c>
      <c r="L7" s="7">
        <v>0.54131899999999999</v>
      </c>
      <c r="M7" s="7">
        <v>0.78873899999999997</v>
      </c>
      <c r="N7" s="7">
        <v>1.38117</v>
      </c>
      <c r="O7" s="7">
        <v>8.5417699999999996</v>
      </c>
      <c r="Q7" s="7">
        <v>4</v>
      </c>
      <c r="R7" s="7">
        <v>16</v>
      </c>
      <c r="S7" s="7">
        <f>Q7*R7</f>
        <v>64</v>
      </c>
      <c r="T7" s="7">
        <v>0.25776300000000002</v>
      </c>
      <c r="U7" s="7">
        <v>0.41961300000000001</v>
      </c>
      <c r="V7" s="7">
        <v>0.74597899999999995</v>
      </c>
      <c r="W7" s="7">
        <v>1.42448</v>
      </c>
    </row>
    <row r="9" spans="1:23" x14ac:dyDescent="0.3">
      <c r="C9" s="9" t="s">
        <v>77</v>
      </c>
      <c r="D9" s="10" t="s">
        <v>72</v>
      </c>
      <c r="E9" s="10" t="s">
        <v>73</v>
      </c>
      <c r="F9" s="10" t="s">
        <v>74</v>
      </c>
      <c r="G9" s="10" t="s">
        <v>75</v>
      </c>
      <c r="K9" s="9" t="s">
        <v>77</v>
      </c>
      <c r="L9" s="10" t="s">
        <v>72</v>
      </c>
      <c r="M9" s="10" t="s">
        <v>73</v>
      </c>
      <c r="N9" s="10" t="s">
        <v>74</v>
      </c>
      <c r="O9" s="10" t="s">
        <v>75</v>
      </c>
      <c r="S9" s="9" t="s">
        <v>77</v>
      </c>
      <c r="T9" s="10" t="s">
        <v>72</v>
      </c>
      <c r="U9" s="10" t="s">
        <v>73</v>
      </c>
      <c r="V9" s="10" t="s">
        <v>74</v>
      </c>
      <c r="W9" s="10" t="s">
        <v>75</v>
      </c>
    </row>
    <row r="10" spans="1:23" x14ac:dyDescent="0.3">
      <c r="C10" s="6">
        <v>2</v>
      </c>
      <c r="D10" s="12">
        <v>1</v>
      </c>
      <c r="E10" s="12">
        <v>1</v>
      </c>
      <c r="F10" s="12">
        <v>1</v>
      </c>
      <c r="G10" s="12">
        <v>1</v>
      </c>
      <c r="K10" s="6">
        <v>2</v>
      </c>
      <c r="L10" s="12">
        <v>1</v>
      </c>
      <c r="M10" s="12">
        <v>1</v>
      </c>
      <c r="N10" s="12">
        <v>1</v>
      </c>
      <c r="O10" s="12">
        <v>1</v>
      </c>
      <c r="S10" s="6">
        <v>4</v>
      </c>
      <c r="T10" s="12">
        <v>1</v>
      </c>
      <c r="U10" s="12">
        <v>1</v>
      </c>
      <c r="V10" s="12">
        <v>1</v>
      </c>
      <c r="W10" s="12">
        <v>1</v>
      </c>
    </row>
    <row r="11" spans="1:23" x14ac:dyDescent="0.3">
      <c r="C11" s="6">
        <v>4</v>
      </c>
      <c r="D11" s="13">
        <f>$D$3/D4</f>
        <v>2.1845246488093557</v>
      </c>
      <c r="E11" s="13">
        <f>$E$3/E4</f>
        <v>1.686763632367601</v>
      </c>
      <c r="F11" s="13">
        <f>$F$3/F4</f>
        <v>2.5651400974997367</v>
      </c>
      <c r="G11" s="13">
        <f>$D$3/G4</f>
        <v>0.26369927298368467</v>
      </c>
      <c r="K11" s="6">
        <v>4</v>
      </c>
      <c r="L11" s="13">
        <f t="shared" ref="L11:O14" si="0">L3/L4</f>
        <v>2.4423771493082964</v>
      </c>
      <c r="M11" s="13">
        <f t="shared" si="0"/>
        <v>2.3674716837290353</v>
      </c>
      <c r="N11" s="13">
        <f t="shared" si="0"/>
        <v>2.3121660664107333</v>
      </c>
      <c r="O11" s="13" t="e">
        <f t="shared" si="0"/>
        <v>#VALUE!</v>
      </c>
      <c r="S11" s="6">
        <v>8</v>
      </c>
      <c r="T11" s="13">
        <f>$T$3/T4</f>
        <v>2.3412549185064249</v>
      </c>
      <c r="U11" s="13">
        <f>$U$3/U4</f>
        <v>2.0877993059822257</v>
      </c>
      <c r="V11" s="13">
        <f>$V$3/V4</f>
        <v>2.112835971200381</v>
      </c>
      <c r="W11" s="13">
        <f>$W$3/W4</f>
        <v>2.0905774460133264</v>
      </c>
    </row>
    <row r="12" spans="1:23" x14ac:dyDescent="0.3">
      <c r="C12" s="6">
        <v>8</v>
      </c>
      <c r="D12" s="13">
        <f>$D$3/D5</f>
        <v>4.1321821562471426</v>
      </c>
      <c r="E12" s="13">
        <f>$E$3/E5</f>
        <v>4.4454282167976835</v>
      </c>
      <c r="F12" s="13">
        <f>$F$3/F5</f>
        <v>5.0169387846129991</v>
      </c>
      <c r="G12" s="13">
        <f>$D$3/G5</f>
        <v>0.60687841346584293</v>
      </c>
      <c r="K12" s="6">
        <v>8</v>
      </c>
      <c r="L12" s="13">
        <f t="shared" si="0"/>
        <v>2.131053408140442</v>
      </c>
      <c r="M12" s="13">
        <f t="shared" si="0"/>
        <v>1.9508584935308673</v>
      </c>
      <c r="N12" s="13">
        <f t="shared" si="0"/>
        <v>2.3514795047067745</v>
      </c>
      <c r="O12" s="13">
        <f t="shared" si="0"/>
        <v>3.8199799095931697</v>
      </c>
      <c r="S12" s="6">
        <v>16</v>
      </c>
      <c r="T12" s="13">
        <f>$T$3/T5</f>
        <v>4.1793625350586074</v>
      </c>
      <c r="U12" s="13">
        <f>$U$3/U5</f>
        <v>3.945123047992805</v>
      </c>
      <c r="V12" s="13">
        <f>$V$3/V5</f>
        <v>4.2317313103572474</v>
      </c>
      <c r="W12" s="13">
        <f>$W$3/W5</f>
        <v>4.984884288270016</v>
      </c>
    </row>
    <row r="13" spans="1:23" x14ac:dyDescent="0.3">
      <c r="C13" s="6">
        <v>16</v>
      </c>
      <c r="D13" s="13">
        <f>$D$3/D6</f>
        <v>6.1339667995814597</v>
      </c>
      <c r="E13" s="13">
        <f>$E$3/E6</f>
        <v>5.4440250297671833</v>
      </c>
      <c r="F13" s="13">
        <f>$F$3/F6</f>
        <v>7.5257758236156249</v>
      </c>
      <c r="G13" s="13">
        <f>$D$3/G6</f>
        <v>0.90894126876104209</v>
      </c>
      <c r="K13" s="6">
        <v>16</v>
      </c>
      <c r="L13" s="13">
        <f t="shared" si="0"/>
        <v>1.5934248593865119</v>
      </c>
      <c r="M13" s="13">
        <f t="shared" si="0"/>
        <v>1.2540187393148159</v>
      </c>
      <c r="N13" s="13">
        <f t="shared" si="0"/>
        <v>1.8040958869034878</v>
      </c>
      <c r="O13" s="13">
        <f t="shared" si="0"/>
        <v>1.5852415682028091</v>
      </c>
      <c r="S13" s="6">
        <v>32</v>
      </c>
      <c r="T13" s="13">
        <f>$T$3/T6</f>
        <v>7.1161737811677588</v>
      </c>
      <c r="U13" s="13">
        <f>$U$3/U6</f>
        <v>6.4939619751803743</v>
      </c>
      <c r="V13" s="13">
        <f>$V$3/V6</f>
        <v>7.7832052598456487</v>
      </c>
      <c r="W13" s="13">
        <f>$W$3/W6</f>
        <v>8.7373292753477365</v>
      </c>
    </row>
    <row r="14" spans="1:23" x14ac:dyDescent="0.3">
      <c r="C14" s="6">
        <v>26</v>
      </c>
      <c r="D14" s="13">
        <f>$D$3/D7</f>
        <v>9.1890536219334269</v>
      </c>
      <c r="E14" s="13">
        <f>$E$3/E7</f>
        <v>10.978160361695062</v>
      </c>
      <c r="F14" s="13">
        <f>$F$3/F7</f>
        <v>11.593801691429469</v>
      </c>
      <c r="G14" s="13">
        <f>$D$3/G7</f>
        <v>1.4692710788856194</v>
      </c>
      <c r="K14" s="6">
        <v>32</v>
      </c>
      <c r="L14" s="13">
        <f t="shared" si="0"/>
        <v>1.2336311860474138</v>
      </c>
      <c r="M14" s="13">
        <f t="shared" si="0"/>
        <v>2.2841015849349406</v>
      </c>
      <c r="N14" s="13">
        <f t="shared" si="0"/>
        <v>1.7249071439431787</v>
      </c>
      <c r="O14" s="13">
        <f t="shared" si="0"/>
        <v>1.4703744071779035</v>
      </c>
      <c r="S14" s="6">
        <v>64</v>
      </c>
      <c r="T14" s="13">
        <f>$T$3/T7</f>
        <v>9.9028952952906337</v>
      </c>
      <c r="U14" s="13">
        <f>$U$3/U7</f>
        <v>11.499357741538036</v>
      </c>
      <c r="V14" s="13">
        <f>$V$3/V7</f>
        <v>12.599965950784139</v>
      </c>
      <c r="W14" s="13">
        <f>$W$3/W7</f>
        <v>14.631444456924632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FFC6-C76C-482C-8DDA-5F447153D9E0}">
  <dimension ref="A3:U18"/>
  <sheetViews>
    <sheetView workbookViewId="0">
      <selection activeCell="I19" sqref="I19"/>
    </sheetView>
  </sheetViews>
  <sheetFormatPr defaultRowHeight="14.4" x14ac:dyDescent="0.3"/>
  <sheetData>
    <row r="3" spans="1:21" ht="72" x14ac:dyDescent="0.3">
      <c r="A3" s="9" t="s">
        <v>76</v>
      </c>
      <c r="B3" s="9" t="s">
        <v>71</v>
      </c>
      <c r="C3" s="9" t="s">
        <v>77</v>
      </c>
      <c r="D3" s="10" t="s">
        <v>72</v>
      </c>
      <c r="E3" s="10" t="s">
        <v>73</v>
      </c>
      <c r="F3" s="10" t="s">
        <v>74</v>
      </c>
      <c r="G3" s="10" t="s">
        <v>75</v>
      </c>
      <c r="I3" s="9" t="s">
        <v>76</v>
      </c>
      <c r="J3" s="9" t="s">
        <v>71</v>
      </c>
      <c r="K3" s="9" t="s">
        <v>77</v>
      </c>
      <c r="L3" s="10" t="s">
        <v>72</v>
      </c>
      <c r="M3" s="10" t="s">
        <v>73</v>
      </c>
      <c r="N3" s="10" t="s">
        <v>74</v>
      </c>
      <c r="O3" s="10" t="s">
        <v>75</v>
      </c>
      <c r="R3" s="10" t="s">
        <v>72</v>
      </c>
      <c r="S3" s="10" t="s">
        <v>73</v>
      </c>
      <c r="T3" s="10" t="s">
        <v>74</v>
      </c>
    </row>
    <row r="4" spans="1:21" x14ac:dyDescent="0.3">
      <c r="A4" s="7">
        <v>2</v>
      </c>
      <c r="B4" s="7">
        <v>1</v>
      </c>
      <c r="C4" s="7">
        <f>A4*B4</f>
        <v>2</v>
      </c>
      <c r="D4" s="14">
        <v>5.42258</v>
      </c>
      <c r="E4" s="7">
        <v>10.7446</v>
      </c>
      <c r="F4" s="7">
        <v>23.6204</v>
      </c>
      <c r="G4" s="8" t="s">
        <v>70</v>
      </c>
      <c r="I4" s="7">
        <v>2</v>
      </c>
      <c r="J4" s="7">
        <v>1</v>
      </c>
      <c r="K4" s="7">
        <f>I4*J4</f>
        <v>2</v>
      </c>
      <c r="L4" s="14">
        <v>5.5383100000000001</v>
      </c>
      <c r="M4" s="7">
        <v>10.4343</v>
      </c>
      <c r="N4" s="7">
        <v>23.368600000000001</v>
      </c>
      <c r="O4" s="8" t="s">
        <v>70</v>
      </c>
      <c r="R4" s="6">
        <f>L4-D4</f>
        <v>0.11573000000000011</v>
      </c>
      <c r="S4" s="6">
        <f>M4-E4</f>
        <v>-0.3102999999999998</v>
      </c>
      <c r="T4" s="6">
        <f>N4-F4</f>
        <v>-0.25179999999999936</v>
      </c>
      <c r="U4" t="e">
        <f>O4-G4</f>
        <v>#VALUE!</v>
      </c>
    </row>
    <row r="5" spans="1:21" x14ac:dyDescent="0.3">
      <c r="A5" s="7">
        <v>4</v>
      </c>
      <c r="B5" s="7">
        <v>1</v>
      </c>
      <c r="C5" s="7">
        <f>A5*B5</f>
        <v>4</v>
      </c>
      <c r="D5" s="7">
        <v>2.4822700000000002</v>
      </c>
      <c r="E5" s="14">
        <v>6.3699500000000002</v>
      </c>
      <c r="F5" s="7">
        <v>9.2082300000000004</v>
      </c>
      <c r="G5" s="7">
        <v>20.563500000000001</v>
      </c>
      <c r="I5" s="7">
        <v>2</v>
      </c>
      <c r="J5" s="7">
        <v>2</v>
      </c>
      <c r="K5" s="7">
        <f>I5*J5</f>
        <v>4</v>
      </c>
      <c r="L5" s="7">
        <v>2.2675900000000002</v>
      </c>
      <c r="M5" s="14">
        <v>4.4073599999999997</v>
      </c>
      <c r="N5" s="7">
        <v>10.1068</v>
      </c>
      <c r="O5" s="7">
        <v>76.055800000000005</v>
      </c>
      <c r="R5" s="6">
        <f t="shared" ref="R5:T8" si="0">L5-D5</f>
        <v>-0.21467999999999998</v>
      </c>
      <c r="S5" s="6">
        <f t="shared" si="0"/>
        <v>-1.9625900000000005</v>
      </c>
      <c r="T5" s="6">
        <f t="shared" si="0"/>
        <v>0.89856999999999942</v>
      </c>
      <c r="U5" t="e">
        <f>L3:N3+R3=O5-G5</f>
        <v>#VALUE!</v>
      </c>
    </row>
    <row r="6" spans="1:21" x14ac:dyDescent="0.3">
      <c r="A6" s="7">
        <v>8</v>
      </c>
      <c r="B6" s="7">
        <v>1</v>
      </c>
      <c r="C6" s="7">
        <f>A6*B6</f>
        <v>8</v>
      </c>
      <c r="D6" s="7">
        <v>1.3122799999999999</v>
      </c>
      <c r="E6" s="7">
        <v>2.4169999999999998</v>
      </c>
      <c r="F6" s="14">
        <v>4.7081299999999997</v>
      </c>
      <c r="G6" s="7">
        <v>8.9352</v>
      </c>
      <c r="I6" s="7">
        <v>2</v>
      </c>
      <c r="J6" s="7">
        <v>4</v>
      </c>
      <c r="K6" s="7">
        <f>I6*J6</f>
        <v>8</v>
      </c>
      <c r="L6" s="7">
        <v>1.0640700000000001</v>
      </c>
      <c r="M6" s="7">
        <v>2.2591899999999998</v>
      </c>
      <c r="N6" s="14">
        <v>4.2980600000000004</v>
      </c>
      <c r="O6" s="7">
        <v>19.91</v>
      </c>
      <c r="R6" s="6">
        <f t="shared" si="0"/>
        <v>-0.24820999999999982</v>
      </c>
      <c r="S6" s="6">
        <f t="shared" si="0"/>
        <v>-0.15781000000000001</v>
      </c>
      <c r="T6" s="6">
        <f t="shared" si="0"/>
        <v>-0.41006999999999927</v>
      </c>
      <c r="U6">
        <f>O6-G6</f>
        <v>10.9748</v>
      </c>
    </row>
    <row r="7" spans="1:21" x14ac:dyDescent="0.3">
      <c r="A7" s="7">
        <v>16</v>
      </c>
      <c r="B7" s="7">
        <v>1</v>
      </c>
      <c r="C7" s="7">
        <f>A7*B7</f>
        <v>16</v>
      </c>
      <c r="D7" s="7">
        <v>0.88402499999999995</v>
      </c>
      <c r="E7" s="7">
        <v>1.9736499999999999</v>
      </c>
      <c r="F7" s="7">
        <v>3.1385999999999998</v>
      </c>
      <c r="G7" s="14">
        <v>5.9658199999999999</v>
      </c>
      <c r="I7" s="7">
        <v>2</v>
      </c>
      <c r="J7" s="7">
        <v>8</v>
      </c>
      <c r="K7" s="7">
        <f>I7*J7</f>
        <v>16</v>
      </c>
      <c r="L7" s="7">
        <v>0.66778800000000005</v>
      </c>
      <c r="M7" s="7">
        <v>1.8015600000000001</v>
      </c>
      <c r="N7" s="7">
        <v>2.38239</v>
      </c>
      <c r="O7" s="15">
        <v>12.5596</v>
      </c>
      <c r="R7" s="6">
        <f t="shared" si="0"/>
        <v>-0.2162369999999999</v>
      </c>
      <c r="S7" s="6">
        <f t="shared" si="0"/>
        <v>-0.17208999999999985</v>
      </c>
      <c r="T7" s="6">
        <f t="shared" si="0"/>
        <v>-0.75620999999999983</v>
      </c>
      <c r="U7">
        <f>O7-G7</f>
        <v>6.5937799999999998</v>
      </c>
    </row>
    <row r="8" spans="1:21" x14ac:dyDescent="0.3">
      <c r="A8" s="7">
        <v>26</v>
      </c>
      <c r="B8" s="7">
        <v>1</v>
      </c>
      <c r="C8" s="7">
        <f>A8*B8</f>
        <v>26</v>
      </c>
      <c r="D8" s="7">
        <v>0.590113</v>
      </c>
      <c r="E8" s="7">
        <v>0.97872499999999996</v>
      </c>
      <c r="F8" s="7">
        <v>2.0373299999999999</v>
      </c>
      <c r="G8" s="7">
        <v>3.6906599999999998</v>
      </c>
      <c r="I8" s="7">
        <v>2</v>
      </c>
      <c r="J8" s="7">
        <v>16</v>
      </c>
      <c r="K8" s="7">
        <f>I8*J8</f>
        <v>32</v>
      </c>
      <c r="L8" s="7">
        <v>0.54131899999999999</v>
      </c>
      <c r="M8" s="7">
        <v>0.78873899999999997</v>
      </c>
      <c r="N8" s="7">
        <v>1.38117</v>
      </c>
      <c r="O8" s="7">
        <v>8.5417699999999996</v>
      </c>
      <c r="R8" s="6">
        <f t="shared" si="0"/>
        <v>-4.8794000000000004E-2</v>
      </c>
      <c r="S8" s="6">
        <f t="shared" si="0"/>
        <v>-0.18998599999999999</v>
      </c>
      <c r="T8" s="6">
        <f t="shared" si="0"/>
        <v>-0.65615999999999985</v>
      </c>
      <c r="U8">
        <f>O8-G8</f>
        <v>4.8511100000000003</v>
      </c>
    </row>
    <row r="13" spans="1:21" x14ac:dyDescent="0.3">
      <c r="O13" s="10" t="s">
        <v>77</v>
      </c>
      <c r="P13" s="10" t="s">
        <v>72</v>
      </c>
      <c r="Q13" s="10" t="s">
        <v>73</v>
      </c>
      <c r="R13" s="10" t="s">
        <v>74</v>
      </c>
    </row>
    <row r="14" spans="1:21" x14ac:dyDescent="0.3">
      <c r="O14" s="17">
        <v>2</v>
      </c>
      <c r="P14" s="17">
        <v>0.11573000000000011</v>
      </c>
      <c r="Q14" s="17">
        <v>-0.3102999999999998</v>
      </c>
      <c r="R14" s="17">
        <v>-0.25179999999999936</v>
      </c>
    </row>
    <row r="15" spans="1:21" x14ac:dyDescent="0.3">
      <c r="O15" s="17">
        <v>4</v>
      </c>
      <c r="P15" s="17">
        <v>-0.21467999999999998</v>
      </c>
      <c r="Q15" s="17">
        <v>-1.9625900000000005</v>
      </c>
      <c r="R15" s="17">
        <v>0.89856999999999942</v>
      </c>
    </row>
    <row r="16" spans="1:21" x14ac:dyDescent="0.3">
      <c r="O16" s="17">
        <v>8</v>
      </c>
      <c r="P16" s="17">
        <v>-0.24820999999999982</v>
      </c>
      <c r="Q16" s="17">
        <v>-0.15781000000000001</v>
      </c>
      <c r="R16" s="17">
        <v>-0.41006999999999927</v>
      </c>
    </row>
    <row r="17" spans="15:18" x14ac:dyDescent="0.3">
      <c r="O17" s="17">
        <v>16</v>
      </c>
      <c r="P17" s="17">
        <v>-0.2162369999999999</v>
      </c>
      <c r="Q17" s="17">
        <v>-0.17208999999999985</v>
      </c>
      <c r="R17" s="17">
        <v>-0.75620999999999983</v>
      </c>
    </row>
    <row r="18" spans="15:18" x14ac:dyDescent="0.3">
      <c r="P18" s="16">
        <v>-4.8794000000000004E-2</v>
      </c>
      <c r="Q18" s="16">
        <v>-0.18998599999999999</v>
      </c>
      <c r="R18" s="16">
        <v>-0.65615999999999985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93E7-6705-4CFD-9CBB-2CE3A8428A08}">
  <dimension ref="A1:C45"/>
  <sheetViews>
    <sheetView topLeftCell="A2" workbookViewId="0">
      <selection activeCell="A10" sqref="A10"/>
    </sheetView>
  </sheetViews>
  <sheetFormatPr defaultRowHeight="14.4" x14ac:dyDescent="0.3"/>
  <cols>
    <col min="1" max="1" width="94.21875" bestFit="1" customWidth="1"/>
  </cols>
  <sheetData>
    <row r="1" spans="1:3" x14ac:dyDescent="0.3">
      <c r="A1" s="6"/>
      <c r="B1" s="18" t="s">
        <v>13</v>
      </c>
      <c r="C1" s="18" t="s">
        <v>116</v>
      </c>
    </row>
    <row r="2" spans="1:3" x14ac:dyDescent="0.3">
      <c r="A2" s="18" t="s">
        <v>79</v>
      </c>
      <c r="B2" s="6"/>
      <c r="C2" s="19">
        <v>7</v>
      </c>
    </row>
    <row r="3" spans="1:3" x14ac:dyDescent="0.3">
      <c r="A3" s="6" t="s">
        <v>80</v>
      </c>
      <c r="B3" s="6"/>
      <c r="C3" s="19"/>
    </row>
    <row r="4" spans="1:3" x14ac:dyDescent="0.3">
      <c r="A4" s="6" t="s">
        <v>81</v>
      </c>
      <c r="B4" s="6"/>
      <c r="C4" s="19"/>
    </row>
    <row r="5" spans="1:3" x14ac:dyDescent="0.3">
      <c r="A5" s="6" t="s">
        <v>82</v>
      </c>
      <c r="B5" s="6"/>
      <c r="C5" s="19"/>
    </row>
    <row r="6" spans="1:3" x14ac:dyDescent="0.3">
      <c r="A6" s="6"/>
      <c r="B6" s="6"/>
      <c r="C6" s="6"/>
    </row>
    <row r="7" spans="1:3" x14ac:dyDescent="0.3">
      <c r="A7" s="18" t="s">
        <v>83</v>
      </c>
      <c r="B7" s="6"/>
      <c r="C7" s="19">
        <v>8</v>
      </c>
    </row>
    <row r="8" spans="1:3" x14ac:dyDescent="0.3">
      <c r="A8" s="6" t="s">
        <v>84</v>
      </c>
      <c r="B8" s="6"/>
      <c r="C8" s="19"/>
    </row>
    <row r="9" spans="1:3" x14ac:dyDescent="0.3">
      <c r="A9" s="6" t="s">
        <v>85</v>
      </c>
      <c r="B9" s="6"/>
      <c r="C9" s="19"/>
    </row>
    <row r="10" spans="1:3" x14ac:dyDescent="0.3">
      <c r="A10" s="6" t="s">
        <v>86</v>
      </c>
      <c r="B10" s="6"/>
      <c r="C10" s="19"/>
    </row>
    <row r="11" spans="1:3" x14ac:dyDescent="0.3">
      <c r="A11" s="6" t="s">
        <v>87</v>
      </c>
      <c r="B11" s="6"/>
      <c r="C11" s="19"/>
    </row>
    <row r="12" spans="1:3" x14ac:dyDescent="0.3">
      <c r="A12" s="6" t="s">
        <v>88</v>
      </c>
      <c r="B12" s="6"/>
      <c r="C12" s="19"/>
    </row>
    <row r="13" spans="1:3" x14ac:dyDescent="0.3">
      <c r="A13" s="6" t="s">
        <v>89</v>
      </c>
      <c r="B13" s="6"/>
      <c r="C13" s="19"/>
    </row>
    <row r="14" spans="1:3" x14ac:dyDescent="0.3">
      <c r="A14" s="6" t="s">
        <v>90</v>
      </c>
      <c r="B14" s="6"/>
      <c r="C14" s="19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18" t="s">
        <v>91</v>
      </c>
      <c r="B17" s="6"/>
      <c r="C17" s="19">
        <v>9</v>
      </c>
    </row>
    <row r="18" spans="1:3" x14ac:dyDescent="0.3">
      <c r="A18" s="6" t="s">
        <v>92</v>
      </c>
      <c r="B18" s="6"/>
      <c r="C18" s="19"/>
    </row>
    <row r="19" spans="1:3" x14ac:dyDescent="0.3">
      <c r="A19" s="6" t="s">
        <v>93</v>
      </c>
      <c r="B19" s="6"/>
      <c r="C19" s="19"/>
    </row>
    <row r="20" spans="1:3" x14ac:dyDescent="0.3">
      <c r="A20" s="6" t="s">
        <v>94</v>
      </c>
      <c r="B20" s="6"/>
      <c r="C20" s="19"/>
    </row>
    <row r="21" spans="1:3" x14ac:dyDescent="0.3">
      <c r="A21" s="6" t="s">
        <v>95</v>
      </c>
      <c r="B21" s="6"/>
      <c r="C21" s="19"/>
    </row>
    <row r="22" spans="1:3" x14ac:dyDescent="0.3">
      <c r="A22" s="6" t="s">
        <v>96</v>
      </c>
      <c r="B22" s="6"/>
      <c r="C22" s="19"/>
    </row>
    <row r="23" spans="1:3" x14ac:dyDescent="0.3">
      <c r="A23" s="6" t="s">
        <v>97</v>
      </c>
      <c r="B23" s="6"/>
      <c r="C23" s="19"/>
    </row>
    <row r="24" spans="1:3" x14ac:dyDescent="0.3">
      <c r="A24" s="6" t="s">
        <v>98</v>
      </c>
      <c r="B24" s="6"/>
      <c r="C24" s="19"/>
    </row>
    <row r="25" spans="1:3" x14ac:dyDescent="0.3">
      <c r="A25" s="6" t="s">
        <v>99</v>
      </c>
      <c r="B25" s="6"/>
      <c r="C25" s="19"/>
    </row>
    <row r="26" spans="1:3" x14ac:dyDescent="0.3">
      <c r="A26" s="6" t="s">
        <v>100</v>
      </c>
      <c r="B26" s="6"/>
      <c r="C26" s="19"/>
    </row>
    <row r="27" spans="1:3" x14ac:dyDescent="0.3">
      <c r="A27" s="6"/>
      <c r="B27" s="6"/>
      <c r="C27" s="6"/>
    </row>
    <row r="28" spans="1:3" x14ac:dyDescent="0.3">
      <c r="A28" s="6"/>
      <c r="B28" s="6"/>
      <c r="C28" s="6"/>
    </row>
    <row r="29" spans="1:3" x14ac:dyDescent="0.3">
      <c r="A29" s="18" t="s">
        <v>101</v>
      </c>
      <c r="B29" s="6"/>
      <c r="C29" s="19" t="s">
        <v>117</v>
      </c>
    </row>
    <row r="30" spans="1:3" x14ac:dyDescent="0.3">
      <c r="A30" s="6" t="s">
        <v>102</v>
      </c>
      <c r="B30" s="6"/>
      <c r="C30" s="19"/>
    </row>
    <row r="31" spans="1:3" x14ac:dyDescent="0.3">
      <c r="A31" s="6" t="s">
        <v>103</v>
      </c>
      <c r="B31" s="6"/>
      <c r="C31" s="19"/>
    </row>
    <row r="32" spans="1:3" x14ac:dyDescent="0.3">
      <c r="A32" s="6" t="s">
        <v>104</v>
      </c>
      <c r="B32" s="6"/>
      <c r="C32" s="19"/>
    </row>
    <row r="33" spans="1:3" x14ac:dyDescent="0.3">
      <c r="A33" s="6" t="s">
        <v>105</v>
      </c>
      <c r="B33" s="6"/>
      <c r="C33" s="19"/>
    </row>
    <row r="34" spans="1:3" x14ac:dyDescent="0.3">
      <c r="A34" s="6" t="s">
        <v>106</v>
      </c>
      <c r="B34" s="6"/>
      <c r="C34" s="19"/>
    </row>
    <row r="35" spans="1:3" x14ac:dyDescent="0.3">
      <c r="A35" s="6" t="s">
        <v>107</v>
      </c>
      <c r="B35" s="6"/>
      <c r="C35" s="19"/>
    </row>
    <row r="36" spans="1:3" x14ac:dyDescent="0.3">
      <c r="A36" s="6" t="s">
        <v>108</v>
      </c>
      <c r="B36" s="6"/>
      <c r="C36" s="19"/>
    </row>
    <row r="37" spans="1:3" x14ac:dyDescent="0.3">
      <c r="A37" s="6" t="s">
        <v>109</v>
      </c>
      <c r="B37" s="6"/>
      <c r="C37" s="19"/>
    </row>
    <row r="38" spans="1:3" x14ac:dyDescent="0.3">
      <c r="A38" s="6"/>
      <c r="B38" s="6"/>
      <c r="C38" s="6"/>
    </row>
    <row r="39" spans="1:3" x14ac:dyDescent="0.3">
      <c r="A39" s="6"/>
      <c r="B39" s="6"/>
      <c r="C39" s="6"/>
    </row>
    <row r="40" spans="1:3" x14ac:dyDescent="0.3">
      <c r="A40" s="18" t="s">
        <v>110</v>
      </c>
      <c r="B40" s="6"/>
      <c r="C40" s="19">
        <v>12</v>
      </c>
    </row>
    <row r="41" spans="1:3" x14ac:dyDescent="0.3">
      <c r="A41" s="6" t="s">
        <v>111</v>
      </c>
      <c r="B41" s="6"/>
      <c r="C41" s="19"/>
    </row>
    <row r="42" spans="1:3" x14ac:dyDescent="0.3">
      <c r="A42" s="6" t="s">
        <v>112</v>
      </c>
      <c r="B42" s="6"/>
      <c r="C42" s="19"/>
    </row>
    <row r="43" spans="1:3" x14ac:dyDescent="0.3">
      <c r="A43" s="6" t="s">
        <v>113</v>
      </c>
      <c r="B43" s="6"/>
      <c r="C43" s="19"/>
    </row>
    <row r="44" spans="1:3" x14ac:dyDescent="0.3">
      <c r="A44" s="6" t="s">
        <v>114</v>
      </c>
      <c r="B44" s="6"/>
      <c r="C44" s="19"/>
    </row>
    <row r="45" spans="1:3" x14ac:dyDescent="0.3">
      <c r="A45" s="6" t="s">
        <v>115</v>
      </c>
      <c r="B45" s="6"/>
      <c r="C45" s="19"/>
    </row>
  </sheetData>
  <mergeCells count="5">
    <mergeCell ref="C40:C45"/>
    <mergeCell ref="C29:C37"/>
    <mergeCell ref="C17:C26"/>
    <mergeCell ref="C7:C14"/>
    <mergeCell ref="C2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PDP</vt:lpstr>
      <vt:lpstr>ML</vt:lpstr>
      <vt:lpstr>Sheet4</vt:lpstr>
      <vt:lpstr>AoA</vt:lpstr>
      <vt:lpstr>MCS</vt:lpstr>
      <vt:lpstr>Sheet1</vt:lpstr>
      <vt:lpstr>Sheet2</vt:lpstr>
      <vt:lpstr>Sheet3</vt:lpstr>
      <vt:lpstr>AOA_E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</dc:creator>
  <cp:lastModifiedBy>Yaswanth</cp:lastModifiedBy>
  <dcterms:created xsi:type="dcterms:W3CDTF">2021-10-24T00:07:11Z</dcterms:created>
  <dcterms:modified xsi:type="dcterms:W3CDTF">2021-12-17T05:15:59Z</dcterms:modified>
</cp:coreProperties>
</file>