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13_ncr:1_{AD519ECC-2271-4656-AE83-B0289625CC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20" i="1" l="1" a="1"/>
  <c r="U20" i="1" s="1"/>
  <c r="B6" i="2"/>
  <c r="C6" i="2"/>
  <c r="C14" i="2" s="1"/>
  <c r="D6" i="2"/>
  <c r="D14" i="2" s="1"/>
  <c r="E6" i="2"/>
  <c r="E14" i="2" s="1"/>
  <c r="F6" i="2"/>
  <c r="F14" i="2" s="1"/>
  <c r="G6" i="2"/>
  <c r="G14" i="2" s="1"/>
  <c r="H6" i="2"/>
  <c r="H14" i="2" s="1"/>
  <c r="B14" i="2"/>
  <c r="B18" i="2"/>
  <c r="C18" i="2"/>
  <c r="D18" i="2"/>
  <c r="O14" i="2"/>
  <c r="M14" i="2"/>
  <c r="K14" i="2"/>
  <c r="J14" i="2"/>
  <c r="I14" i="2"/>
  <c r="P6" i="2"/>
  <c r="P14" i="2" s="1"/>
  <c r="O6" i="2"/>
  <c r="N6" i="2"/>
  <c r="N14" i="2" s="1"/>
  <c r="M6" i="2"/>
  <c r="L6" i="2"/>
  <c r="L14" i="2" s="1"/>
  <c r="K6" i="2"/>
  <c r="J6" i="2"/>
  <c r="I6" i="2"/>
  <c r="W15" i="1"/>
  <c r="V15" i="1"/>
  <c r="U15" i="1"/>
  <c r="S25" i="1"/>
  <c r="S22" i="1"/>
  <c r="S19" i="1"/>
  <c r="S16" i="1"/>
  <c r="R25" i="1"/>
  <c r="R22" i="1"/>
  <c r="R19" i="1"/>
  <c r="R16" i="1"/>
  <c r="Q25" i="1"/>
  <c r="Q22" i="1"/>
  <c r="Q19" i="1"/>
  <c r="Q16" i="1"/>
  <c r="P25" i="1"/>
  <c r="P22" i="1"/>
  <c r="P19" i="1"/>
  <c r="P16" i="1"/>
  <c r="Q7" i="1"/>
  <c r="Q4" i="1"/>
  <c r="P11" i="1"/>
  <c r="P8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3" i="1"/>
  <c r="N4" i="1"/>
  <c r="N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2" i="1"/>
  <c r="P5" i="1" l="1"/>
  <c r="O8" i="1"/>
  <c r="O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<sst xmlns="http://schemas.openxmlformats.org/spreadsheetml/2006/main" count="92226" uniqueCount="15414">
  <si>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</si>
  <si>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</si>
  <si>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</si>
  <si>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</si>
  <si>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</si>
  <si>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</si>
  <si>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</si>
  <si>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</si>
  <si>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</si>
  <si>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</si>
  <si>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</si>
  <si>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</si>
  <si>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</si>
  <si>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</si>
  <si>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</si>
  <si>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</si>
  <si>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</si>
  <si>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</si>
  <si>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</si>
  <si>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</si>
  <si>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</si>
  <si>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</si>
  <si>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</si>
  <si>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</si>
  <si>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</si>
  <si>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</si>
  <si>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</si>
  <si>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</si>
  <si>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</si>
  <si>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</si>
  <si>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</si>
  <si>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</si>
  <si>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</si>
  <si>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</si>
  <si>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</si>
  <si>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</si>
  <si>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</si>
  <si>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</si>
  <si>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</si>
  <si>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</si>
  <si>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</si>
  <si>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</si>
  <si>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</si>
  <si>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</si>
  <si>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</si>
  <si>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</si>
  <si>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</si>
  <si>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</si>
  <si>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</si>
  <si>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</si>
  <si>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</si>
  <si>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</si>
  <si>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</si>
  <si>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</si>
  <si>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</si>
  <si>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</si>
  <si>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</si>
  <si>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</si>
  <si>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</si>
  <si>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</si>
  <si>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</si>
  <si>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</si>
  <si>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</si>
  <si>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</si>
  <si>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</si>
  <si>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</si>
  <si>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</si>
  <si>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</si>
  <si>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</si>
  <si>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</si>
  <si>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</si>
  <si>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</si>
  <si>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</si>
  <si>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</si>
  <si>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</si>
  <si>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</si>
  <si>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</si>
  <si>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</si>
  <si>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</si>
  <si>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</si>
  <si>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</si>
  <si>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</si>
  <si>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</si>
  <si>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</si>
  <si>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</si>
  <si>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</si>
  <si>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</si>
  <si>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</si>
  <si>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</si>
  <si>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</si>
  <si>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</si>
  <si>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</si>
  <si>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</si>
  <si>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</si>
  <si>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</si>
  <si>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</si>
  <si>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</si>
  <si>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</si>
  <si>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</si>
  <si>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</si>
  <si>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</si>
  <si>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</si>
  <si>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</si>
  <si>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</si>
  <si>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</si>
  <si>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</si>
  <si>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</si>
  <si>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</si>
  <si>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</si>
  <si>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</si>
  <si>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</si>
  <si>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</si>
  <si>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</si>
  <si>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</si>
  <si>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</si>
  <si>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</si>
  <si>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</si>
  <si>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</si>
  <si>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</si>
  <si>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</si>
  <si>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</si>
  <si>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</si>
  <si>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</si>
  <si>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</si>
  <si>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</si>
  <si>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</si>
  <si>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</si>
  <si>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</si>
  <si>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</si>
  <si>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</si>
  <si>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</si>
  <si>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</si>
  <si>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</si>
  <si>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</si>
  <si>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</si>
  <si>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</si>
  <si>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</si>
  <si>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</si>
  <si>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</si>
  <si>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</si>
  <si>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</si>
  <si>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</si>
  <si>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</si>
  <si>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</si>
  <si>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</si>
  <si>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</si>
  <si>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</si>
  <si>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</si>
  <si>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</si>
  <si>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</si>
  <si>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</si>
  <si>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</si>
  <si>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</si>
  <si>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</si>
  <si>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</si>
  <si>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</si>
  <si>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</si>
  <si>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</si>
  <si>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</si>
  <si>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</si>
  <si>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</si>
  <si>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</si>
  <si>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</si>
  <si>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</si>
  <si>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</si>
  <si>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</si>
  <si>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</si>
  <si>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</si>
  <si>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</si>
  <si>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</si>
  <si>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</si>
  <si>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</si>
  <si>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</si>
  <si>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</si>
  <si>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</si>
  <si>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</si>
  <si>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</si>
  <si>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</si>
  <si>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</si>
  <si>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</si>
  <si>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</si>
  <si>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</si>
  <si>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</si>
  <si>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</si>
  <si>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</si>
  <si>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</si>
  <si>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</si>
  <si>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</si>
  <si>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</si>
  <si>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</si>
  <si>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</si>
  <si>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</si>
  <si>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</si>
  <si>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</si>
  <si>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</si>
  <si>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</si>
  <si>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</si>
  <si>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</si>
  <si>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</si>
  <si>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</si>
  <si>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</si>
  <si>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</si>
  <si>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</si>
  <si>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</si>
  <si>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</si>
  <si>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</si>
  <si>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</si>
  <si>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</si>
  <si>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</si>
  <si>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</si>
  <si>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</si>
  <si>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</si>
  <si>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</si>
  <si>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</si>
  <si>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</si>
  <si>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</si>
  <si>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</si>
  <si>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</si>
  <si>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</si>
  <si>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</si>
  <si>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</si>
  <si>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</si>
  <si>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</si>
  <si>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</si>
  <si>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</si>
  <si>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</si>
  <si>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</si>
  <si>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</si>
  <si>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</si>
  <si>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</si>
  <si>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</si>
  <si>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</si>
  <si>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</si>
  <si>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</si>
  <si>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</si>
  <si>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</si>
  <si>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</si>
  <si>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</si>
  <si>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</si>
  <si>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</si>
  <si>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</si>
  <si>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</si>
  <si>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</si>
  <si>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</si>
  <si>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</si>
  <si>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</si>
  <si>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</si>
  <si>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</si>
  <si>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</si>
  <si>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</si>
  <si>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</si>
  <si>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</si>
  <si>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</si>
  <si>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</si>
  <si>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</si>
  <si>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</si>
  <si>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</si>
  <si>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</si>
  <si>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</si>
  <si>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</si>
  <si>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</si>
  <si>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</si>
  <si>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</si>
  <si>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</si>
  <si>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</si>
  <si>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</si>
  <si>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</si>
  <si>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</si>
  <si>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</si>
  <si>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</si>
  <si>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</si>
  <si>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</si>
  <si>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</si>
  <si>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</si>
  <si>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</si>
  <si>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</si>
  <si>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</si>
  <si>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</si>
  <si>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</si>
  <si>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</si>
  <si>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</si>
  <si>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</si>
  <si>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</si>
  <si>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</si>
  <si>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</si>
  <si>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</si>
  <si>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</si>
  <si>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</si>
  <si>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</si>
  <si>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</si>
  <si>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</si>
  <si>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</si>
  <si>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</si>
  <si>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</si>
  <si>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</si>
  <si>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</si>
  <si>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</si>
  <si>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</si>
  <si>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</si>
  <si>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</si>
  <si>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</si>
  <si>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</si>
  <si>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</si>
  <si>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</si>
  <si>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</si>
  <si>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</si>
  <si>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</si>
  <si>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</si>
  <si>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</si>
  <si>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</si>
  <si>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</si>
  <si>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</si>
  <si>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</si>
  <si>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</si>
  <si>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</si>
  <si>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</si>
  <si>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</si>
  <si>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</si>
  <si>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</si>
  <si>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</si>
  <si>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</si>
  <si>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</si>
  <si>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</si>
  <si>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</si>
  <si>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</si>
  <si>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</si>
  <si>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</si>
  <si>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</si>
  <si>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</si>
  <si>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</si>
  <si>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</si>
  <si>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</si>
  <si>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</si>
  <si>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</si>
  <si>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</si>
  <si>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</si>
  <si>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</si>
  <si>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</si>
  <si>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</si>
  <si>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</si>
  <si>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</si>
  <si>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</si>
  <si>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</si>
  <si>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</si>
  <si>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</si>
  <si>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</si>
  <si>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</si>
  <si>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</si>
  <si>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</si>
  <si>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</si>
  <si>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</si>
  <si>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</si>
  <si>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</si>
  <si>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</si>
  <si>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</si>
  <si>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</si>
  <si>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</si>
  <si>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</si>
  <si>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</si>
  <si>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</si>
  <si>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</si>
  <si>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</si>
  <si>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</si>
  <si>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</si>
  <si>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</si>
  <si>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</si>
  <si>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</si>
  <si>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</si>
  <si>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</si>
  <si>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</si>
  <si>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</si>
  <si>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</si>
  <si>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</si>
  <si>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</si>
  <si>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</si>
  <si>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</si>
  <si>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</si>
  <si>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</si>
  <si>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</si>
  <si>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</si>
  <si>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</si>
  <si>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</si>
  <si>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</si>
  <si>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</si>
  <si>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</si>
  <si>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</si>
  <si>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</si>
  <si>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</si>
  <si>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</si>
  <si>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</si>
  <si>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</si>
  <si>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</si>
  <si>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</si>
  <si>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</si>
  <si>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</si>
  <si>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</si>
  <si>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</si>
  <si>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</si>
  <si>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</si>
  <si>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</si>
  <si>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</si>
  <si>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</si>
  <si>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</si>
  <si>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</si>
  <si>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</si>
  <si>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</si>
  <si>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</si>
  <si>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</si>
  <si>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</si>
  <si>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</si>
  <si>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</si>
  <si>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</si>
  <si>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</si>
  <si>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</si>
  <si>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</si>
  <si>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</si>
  <si>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</si>
  <si>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</si>
  <si>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</si>
  <si>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</si>
  <si>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</si>
  <si>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</si>
  <si>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</si>
  <si>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</si>
  <si>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</si>
  <si>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</si>
  <si>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</si>
  <si>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</si>
  <si>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</si>
  <si>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</si>
  <si>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</si>
  <si>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</si>
  <si>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</si>
  <si>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</si>
  <si>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</si>
  <si>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</si>
  <si>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</si>
  <si>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</si>
  <si>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</si>
  <si>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</si>
  <si>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</si>
  <si>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</si>
  <si>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</si>
  <si>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</si>
  <si>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</si>
  <si>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</si>
  <si>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</si>
  <si>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</si>
  <si>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</si>
  <si>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</si>
  <si>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</si>
  <si>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</si>
  <si>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</si>
  <si>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</si>
  <si>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</si>
  <si>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</si>
  <si>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</si>
  <si>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</si>
  <si>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</si>
  <si>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</si>
  <si>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</si>
  <si>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</si>
  <si>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</si>
  <si>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</si>
  <si>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</si>
  <si>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</si>
  <si>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</si>
  <si>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</si>
  <si>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</si>
  <si>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</si>
  <si>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</si>
  <si>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</si>
  <si>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</si>
  <si>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</si>
  <si>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</si>
  <si>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</si>
  <si>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</si>
  <si>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</si>
  <si>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</si>
  <si>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</si>
  <si>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</si>
  <si>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</si>
  <si>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</si>
  <si>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</si>
  <si>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</si>
  <si>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</si>
  <si>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</si>
  <si>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</si>
  <si>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</si>
  <si>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</si>
  <si>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</si>
  <si>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</si>
  <si>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</si>
  <si>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</si>
  <si>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</si>
  <si>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</si>
  <si>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</si>
  <si>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</si>
  <si>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</si>
  <si>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</si>
  <si>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</si>
  <si>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</si>
  <si>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</si>
  <si>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</si>
  <si>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</si>
  <si>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</si>
  <si>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</si>
  <si>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</si>
  <si>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</si>
  <si>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</si>
  <si>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</si>
  <si>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</si>
  <si>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</si>
  <si>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</si>
  <si>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</si>
  <si>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</si>
  <si>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</si>
  <si>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</si>
  <si>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</si>
  <si>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</si>
  <si>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</si>
  <si>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</si>
  <si>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</si>
  <si>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</si>
  <si>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</si>
  <si>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</si>
  <si>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</si>
  <si>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</si>
  <si>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</si>
  <si>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</si>
  <si>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</si>
  <si>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</si>
  <si>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</si>
  <si>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</si>
  <si>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</si>
  <si>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</si>
  <si>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</si>
  <si>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</si>
  <si>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</si>
  <si>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</si>
  <si>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</si>
  <si>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</si>
  <si>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</si>
  <si>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</si>
  <si>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</si>
  <si>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</si>
  <si>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</si>
  <si>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</si>
  <si>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</si>
  <si>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</si>
  <si>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</si>
  <si>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</si>
  <si>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</si>
  <si>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</si>
  <si>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</si>
  <si>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</si>
  <si>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</si>
  <si>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</si>
  <si>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</si>
  <si>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</si>
  <si>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</si>
  <si>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</si>
  <si>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</si>
  <si>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</si>
  <si>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</si>
  <si>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</si>
  <si>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</si>
  <si>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</si>
  <si>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</si>
  <si>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</si>
  <si>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</si>
  <si>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</si>
  <si>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</si>
  <si>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</si>
  <si>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</si>
  <si>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</si>
  <si>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</si>
  <si>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</si>
  <si>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</si>
  <si>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</si>
  <si>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</si>
  <si>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</si>
  <si>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</si>
  <si>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</si>
  <si>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</si>
  <si>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</si>
  <si>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</si>
  <si>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</si>
  <si>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</si>
  <si>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</si>
  <si>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</si>
  <si>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</si>
  <si>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</si>
  <si>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</si>
  <si>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</si>
  <si>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</si>
  <si>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</si>
  <si>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</si>
  <si>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</si>
  <si>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</si>
  <si>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</si>
  <si>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</si>
  <si>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</si>
  <si>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</si>
  <si>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</si>
  <si>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</si>
  <si>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</si>
  <si>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</si>
  <si>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</si>
  <si>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</si>
  <si>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</si>
  <si>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</si>
  <si>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</si>
  <si>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</si>
  <si>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</si>
  <si>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</si>
  <si>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</si>
  <si>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</si>
  <si>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</si>
  <si>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</si>
  <si>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</si>
  <si>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</si>
  <si>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</si>
  <si>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</si>
  <si>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</si>
  <si>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</si>
  <si>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</si>
  <si>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</si>
  <si>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</si>
  <si>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</si>
  <si>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</si>
  <si>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</si>
  <si>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</si>
  <si>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</si>
  <si>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</si>
  <si>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</si>
  <si>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</si>
  <si>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</si>
  <si>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</si>
  <si>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</si>
  <si>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</si>
  <si>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</si>
  <si>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</si>
  <si>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</si>
  <si>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</si>
  <si>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</si>
  <si>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</si>
  <si>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</si>
  <si>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</si>
  <si>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</si>
  <si>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</si>
  <si>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</si>
  <si>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</si>
  <si>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</si>
  <si>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</si>
  <si>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</si>
  <si>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</si>
  <si>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</si>
  <si>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</si>
  <si>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</si>
  <si>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</si>
  <si>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</si>
  <si>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</si>
  <si>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</si>
  <si>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</si>
  <si>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</si>
  <si>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</si>
  <si>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</si>
  <si>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</si>
  <si>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</si>
  <si>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</si>
  <si>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</si>
  <si>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</si>
  <si>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</si>
  <si>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</si>
  <si>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</si>
  <si>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</si>
  <si>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</si>
  <si>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</si>
  <si>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</si>
  <si>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</si>
  <si>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</si>
  <si>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</si>
  <si>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</si>
  <si>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</si>
  <si>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</si>
  <si>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</si>
  <si>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</si>
  <si>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</si>
  <si>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</si>
  <si>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</si>
  <si>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</si>
  <si>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</si>
  <si>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</si>
  <si>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</si>
  <si>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</si>
  <si>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</si>
  <si>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</si>
  <si>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</si>
  <si>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</si>
  <si>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</si>
  <si>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</si>
  <si>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</si>
  <si>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</si>
  <si>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</si>
  <si>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</si>
  <si>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</si>
  <si>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</si>
  <si>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</si>
  <si>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</si>
  <si>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</si>
  <si>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</si>
  <si>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</si>
  <si>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</si>
  <si>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</si>
  <si>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</si>
  <si>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</si>
  <si>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</si>
  <si>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</si>
  <si>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</si>
  <si>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</si>
  <si>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</si>
  <si>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</si>
  <si>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</si>
  <si>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</si>
  <si>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</si>
  <si>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</si>
  <si>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</si>
  <si>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</si>
  <si>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</si>
  <si>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</si>
  <si>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</si>
  <si>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</si>
  <si>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</si>
  <si>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</si>
  <si>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</si>
  <si>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</si>
  <si>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</si>
  <si>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</si>
  <si>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</si>
  <si>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</si>
  <si>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</si>
  <si>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</si>
  <si>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</si>
  <si>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</si>
  <si>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</si>
  <si>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</si>
  <si>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</si>
  <si>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</si>
  <si>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</si>
  <si>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</si>
  <si>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</si>
  <si>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</si>
  <si>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</si>
  <si>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</si>
  <si>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</si>
  <si>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</si>
  <si>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</si>
  <si>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</si>
  <si>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</si>
  <si>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</si>
  <si>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</si>
  <si>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</si>
  <si>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</si>
  <si>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</si>
  <si>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</si>
  <si>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</si>
  <si>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</si>
  <si>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</si>
  <si>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</si>
  <si>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</si>
  <si>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</si>
  <si>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</si>
  <si>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</si>
  <si>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</si>
  <si>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</si>
  <si>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</si>
  <si>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</si>
  <si>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</si>
  <si>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</si>
  <si>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</si>
  <si>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</si>
  <si>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</si>
  <si>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</si>
  <si>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</si>
  <si>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</si>
  <si>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</si>
  <si>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</si>
  <si>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</si>
  <si>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</si>
  <si>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</si>
  <si>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</si>
  <si>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</si>
  <si>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</si>
  <si>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</si>
  <si>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</si>
  <si>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</si>
  <si>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</si>
  <si>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</si>
  <si>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</si>
  <si>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</si>
  <si>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</si>
  <si>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</si>
  <si>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</si>
  <si>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</si>
  <si>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</si>
  <si>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</si>
  <si>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</si>
  <si>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</si>
  <si>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</si>
  <si>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</si>
  <si>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</si>
  <si>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</si>
  <si>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</si>
  <si>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</si>
  <si>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</si>
  <si>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</si>
  <si>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</si>
  <si>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</si>
  <si>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</si>
  <si>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</si>
  <si>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</si>
  <si>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</si>
  <si>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</si>
  <si>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</si>
  <si>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</si>
  <si>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</si>
  <si>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</si>
  <si>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</si>
  <si>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</si>
  <si>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</si>
  <si>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</si>
  <si>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</si>
  <si>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</si>
  <si>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</si>
  <si>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</si>
  <si>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</si>
  <si>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</si>
  <si>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</si>
  <si>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</si>
  <si>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</si>
  <si>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</si>
  <si>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</si>
  <si>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</si>
  <si>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</si>
  <si>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</si>
  <si>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</si>
  <si>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</si>
  <si>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</si>
  <si>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</si>
  <si>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</si>
  <si>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</si>
  <si>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</si>
  <si>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</si>
  <si>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</si>
  <si>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</si>
  <si>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</si>
  <si>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</si>
  <si>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</si>
  <si>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</si>
  <si>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</si>
  <si>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</si>
  <si>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</si>
  <si>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</si>
  <si>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</si>
  <si>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</si>
  <si>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</si>
  <si>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</si>
  <si>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</si>
  <si>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</si>
  <si>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</si>
  <si>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</si>
  <si>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</si>
  <si>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</si>
  <si>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</si>
  <si>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</si>
  <si>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</si>
  <si>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</si>
  <si>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</si>
  <si>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</si>
  <si>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</si>
  <si>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</si>
  <si>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</si>
  <si>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</si>
  <si>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</si>
  <si>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</si>
  <si>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</si>
  <si>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</si>
  <si>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</si>
  <si>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</si>
  <si>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</si>
  <si>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</si>
  <si>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</si>
  <si>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</si>
  <si>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</si>
  <si>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</si>
  <si>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</si>
  <si>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</si>
  <si>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</si>
  <si>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</si>
  <si>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</si>
  <si>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</si>
  <si>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</si>
  <si>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</si>
  <si>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</si>
  <si>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</si>
  <si>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</si>
  <si>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</si>
  <si>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</si>
  <si>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</si>
  <si>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</si>
  <si>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</si>
  <si>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</si>
  <si>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</si>
  <si>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</si>
  <si>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</si>
  <si>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</si>
  <si>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</si>
  <si>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</si>
  <si>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</si>
  <si>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</si>
  <si>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</si>
  <si>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</si>
  <si>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</si>
  <si>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</si>
  <si>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</si>
  <si>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</si>
  <si>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</si>
  <si>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</si>
  <si>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</si>
  <si>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</si>
  <si>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</si>
  <si>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</si>
  <si>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</si>
  <si>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</si>
  <si>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</si>
  <si>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</si>
  <si>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</si>
  <si>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</si>
  <si>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</si>
  <si>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</si>
  <si>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</si>
  <si>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</si>
  <si>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</si>
  <si>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</si>
  <si>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</si>
  <si>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</si>
  <si>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</si>
  <si>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</si>
  <si>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</si>
  <si>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</si>
  <si>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</si>
  <si>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</si>
  <si>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</si>
  <si>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</si>
  <si>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</si>
  <si>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</si>
  <si>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</si>
  <si>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</si>
  <si>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</si>
  <si>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</si>
  <si>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</si>
  <si>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</si>
  <si>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</si>
  <si>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</si>
  <si>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</si>
  <si>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</si>
  <si>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</si>
  <si>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</si>
  <si>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</si>
  <si>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</si>
  <si>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</si>
  <si>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</si>
  <si>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</si>
  <si>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</si>
  <si>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</si>
  <si>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</si>
  <si>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</si>
  <si>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</si>
  <si>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</si>
  <si>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</si>
  <si>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</si>
  <si>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</si>
  <si>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</si>
  <si>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</si>
  <si>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</si>
  <si>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</si>
  <si>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</si>
  <si>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</si>
  <si>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</si>
  <si>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</si>
  <si>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</si>
  <si>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</si>
  <si>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</si>
  <si>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</si>
  <si>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</si>
  <si>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</si>
  <si>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</si>
  <si>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</si>
  <si>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</si>
  <si>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</si>
  <si>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</si>
  <si>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</si>
  <si>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</si>
  <si>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</si>
  <si>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</si>
  <si>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</si>
  <si>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</si>
  <si>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</si>
  <si>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</si>
  <si>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</si>
  <si>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</si>
  <si>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</si>
  <si>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</si>
  <si>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</si>
  <si>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</si>
  <si>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</si>
  <si>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</si>
  <si>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</si>
  <si>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</si>
  <si>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</si>
  <si>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</si>
  <si>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</si>
  <si>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</si>
  <si>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</si>
  <si>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</si>
  <si>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</si>
  <si>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</si>
  <si>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</si>
  <si>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</si>
  <si>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</si>
  <si>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</si>
  <si>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</si>
  <si>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</si>
  <si>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</si>
  <si>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</si>
  <si>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</si>
  <si>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</si>
  <si>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</si>
  <si>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</si>
  <si>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</si>
  <si>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</si>
  <si>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</si>
  <si>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</si>
  <si>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</si>
  <si>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</si>
  <si>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</si>
  <si>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</si>
  <si>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</si>
  <si>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</si>
  <si>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</si>
  <si>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</si>
  <si>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</si>
  <si>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</si>
  <si>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</si>
  <si>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</si>
  <si>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</si>
  <si>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</si>
  <si>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</si>
  <si>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</si>
  <si>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</si>
  <si>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</si>
  <si>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</si>
  <si>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</si>
  <si>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</si>
  <si>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</si>
  <si>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</si>
  <si>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</si>
  <si>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</si>
  <si>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</si>
  <si>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</si>
  <si>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</si>
  <si>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</si>
  <si>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</si>
  <si>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</si>
  <si>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</si>
  <si>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</si>
  <si>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</si>
  <si>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</si>
  <si>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</si>
  <si>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</si>
  <si>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</si>
  <si>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</si>
  <si>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</si>
  <si>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</si>
  <si>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</si>
  <si>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</si>
  <si>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</si>
  <si>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</si>
  <si>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</si>
  <si>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</si>
  <si>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</si>
  <si>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</si>
  <si>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</si>
  <si>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</si>
  <si>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</si>
  <si>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</si>
  <si>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</si>
  <si>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</si>
  <si>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</si>
  <si>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</si>
  <si>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</si>
  <si>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</si>
  <si>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</si>
  <si>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</si>
  <si>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</si>
  <si>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</si>
  <si>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</si>
  <si>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</si>
  <si>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</si>
  <si>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</si>
  <si>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</si>
  <si>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</si>
  <si>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</si>
  <si>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</si>
  <si>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</si>
  <si>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</si>
  <si>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</si>
  <si>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</si>
  <si>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</si>
  <si>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</si>
  <si>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</si>
  <si>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</si>
  <si>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</si>
  <si>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</si>
  <si>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</si>
  <si>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</si>
  <si>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</si>
  <si>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</si>
  <si>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</si>
  <si>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</si>
  <si>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</si>
  <si>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</si>
  <si>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</si>
  <si>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</si>
  <si>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</si>
  <si>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</si>
  <si>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</si>
  <si>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</si>
  <si>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</si>
  <si>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</si>
  <si>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</si>
  <si>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</si>
  <si>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</si>
  <si>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</si>
  <si>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</si>
  <si>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</si>
  <si>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</si>
  <si>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</si>
  <si>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</si>
  <si>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</si>
  <si>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</si>
  <si>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</si>
  <si>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</si>
  <si>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</si>
  <si>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</si>
  <si>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</si>
  <si>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</si>
  <si>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</si>
  <si>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</si>
  <si>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</si>
  <si>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</si>
  <si>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</si>
  <si>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</si>
  <si>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</si>
  <si>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</si>
  <si>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</si>
  <si>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</si>
  <si>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</si>
  <si>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</si>
  <si>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</si>
  <si>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</si>
  <si>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</si>
  <si>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</si>
  <si>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</si>
  <si>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</si>
  <si>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</si>
  <si>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</si>
  <si>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</si>
  <si>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</si>
  <si>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</si>
  <si>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</si>
  <si>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</si>
  <si>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</si>
  <si>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</si>
  <si>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</si>
  <si>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</si>
  <si>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</si>
  <si>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</si>
  <si>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</si>
  <si>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</si>
  <si>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</si>
  <si>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</si>
  <si>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</si>
  <si>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</si>
  <si>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</si>
  <si>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</si>
  <si>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</si>
  <si>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</si>
  <si>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</si>
  <si>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</si>
  <si>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</si>
  <si>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</si>
  <si>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</si>
  <si>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</si>
  <si>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</si>
  <si>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</si>
  <si>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</si>
  <si>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</si>
  <si>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</si>
  <si>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</si>
  <si>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</si>
  <si>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</si>
  <si>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</si>
  <si>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</si>
  <si>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</si>
  <si>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</si>
  <si>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</si>
  <si>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</si>
  <si>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</si>
  <si>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</si>
  <si>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</si>
  <si>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</si>
  <si>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</si>
  <si>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</si>
  <si>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</si>
  <si>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</si>
  <si>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</si>
  <si>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</si>
  <si>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</si>
  <si>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</si>
  <si>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</si>
  <si>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</si>
  <si>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</si>
  <si>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</si>
  <si>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</si>
  <si>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</si>
  <si>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</si>
  <si>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</si>
  <si>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</si>
  <si>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</si>
  <si>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</si>
  <si>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</si>
  <si>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</si>
  <si>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</si>
  <si>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</si>
  <si>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</si>
  <si>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</si>
  <si>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</si>
  <si>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</si>
  <si>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</si>
  <si>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</si>
  <si>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</si>
  <si>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</si>
  <si>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</si>
  <si>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</si>
  <si>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</si>
  <si>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</si>
  <si>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</si>
  <si>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</si>
  <si>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</si>
  <si>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</si>
  <si>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</si>
  <si>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</si>
  <si>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</si>
  <si>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</si>
  <si>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</si>
  <si>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</si>
  <si>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</si>
  <si>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</si>
  <si>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</si>
  <si>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</si>
  <si>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</si>
  <si>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</si>
  <si>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</si>
  <si>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</si>
  <si>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</si>
  <si>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</si>
  <si>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</si>
  <si>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</si>
  <si>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</si>
  <si>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</si>
  <si>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</si>
  <si>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</si>
  <si>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</si>
  <si>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</si>
  <si>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</si>
  <si>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</si>
  <si>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</si>
  <si>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</si>
  <si>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</si>
  <si>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</si>
  <si>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</si>
  <si>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</si>
  <si>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</si>
  <si>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</si>
  <si>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</si>
  <si>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</si>
  <si>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</si>
  <si>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</si>
  <si>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</si>
  <si>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</si>
  <si>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</si>
  <si>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</si>
  <si>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</si>
  <si>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</si>
  <si>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</si>
  <si>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</si>
  <si>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</si>
  <si>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</si>
  <si>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</si>
  <si>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</si>
  <si>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</si>
  <si>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</si>
  <si>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</si>
  <si>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</si>
  <si>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</si>
  <si>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</si>
  <si>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</si>
  <si>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</si>
  <si>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</si>
  <si>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</si>
  <si>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</si>
  <si>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</si>
  <si>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</si>
  <si>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</si>
  <si>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</si>
  <si>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</si>
  <si>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</si>
  <si>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</si>
  <si>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</si>
  <si>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</si>
  <si>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</si>
  <si>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</si>
  <si>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</si>
  <si>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</si>
  <si>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</si>
  <si>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</si>
  <si>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</si>
  <si>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</si>
  <si>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</si>
  <si>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</si>
  <si>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</si>
  <si>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</si>
  <si>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</si>
  <si>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</si>
  <si>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</si>
  <si>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</si>
  <si>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</si>
  <si>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</si>
  <si>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</si>
  <si>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</si>
  <si>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</si>
  <si>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</si>
  <si>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</si>
  <si>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</si>
  <si>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</si>
  <si>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</si>
  <si>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</si>
  <si>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</si>
  <si>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</si>
  <si>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</si>
  <si>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</si>
  <si>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</si>
  <si>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</si>
  <si>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</si>
  <si>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</si>
  <si>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</si>
  <si>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</si>
  <si>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</si>
  <si>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</si>
  <si>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</si>
  <si>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</si>
  <si>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</si>
  <si>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</si>
  <si>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</si>
  <si>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</si>
  <si>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</si>
  <si>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</si>
  <si>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</si>
  <si>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</si>
  <si>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</si>
  <si>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</si>
  <si>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</si>
  <si>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</si>
  <si>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</si>
  <si>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</si>
  <si>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</si>
  <si>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</si>
  <si>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</si>
  <si>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</si>
  <si>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</si>
  <si>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</si>
  <si>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</si>
  <si>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</si>
  <si>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</si>
  <si>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</si>
  <si>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</si>
  <si>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</si>
  <si>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</si>
  <si>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</si>
  <si>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</si>
  <si>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</si>
  <si>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</si>
  <si>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</si>
  <si>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</si>
  <si>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</si>
  <si>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</si>
  <si>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</si>
  <si>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</si>
  <si>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</si>
  <si>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</si>
  <si>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</si>
  <si>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</si>
  <si>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</si>
  <si>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</si>
  <si>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</si>
  <si>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</si>
  <si>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</si>
  <si>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</si>
  <si>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</si>
  <si>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</si>
  <si>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</si>
  <si>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</si>
  <si>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</si>
  <si>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</si>
  <si>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</si>
  <si>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</si>
  <si>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</si>
  <si>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</si>
  <si>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</si>
  <si>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</si>
  <si>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</si>
  <si>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</si>
  <si>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</si>
  <si>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</si>
  <si>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</si>
  <si>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</si>
  <si>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</si>
  <si>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</si>
  <si>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</si>
  <si>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</si>
  <si>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</si>
  <si>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</si>
  <si>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</si>
  <si>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</si>
  <si>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</si>
  <si>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</si>
  <si>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</si>
  <si>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</si>
  <si>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</si>
  <si>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</si>
  <si>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</si>
  <si>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</si>
  <si>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</si>
  <si>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</si>
  <si>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</si>
  <si>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</si>
  <si>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</si>
  <si>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</si>
  <si>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</si>
  <si>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</si>
  <si>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</si>
  <si>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</si>
  <si>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</si>
  <si>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</si>
  <si>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</si>
  <si>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</si>
  <si>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</si>
  <si>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</si>
  <si>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</si>
  <si>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</si>
  <si>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</si>
  <si>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</si>
  <si>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</si>
  <si>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</si>
  <si>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</si>
  <si>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</si>
  <si>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</si>
  <si>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</si>
  <si>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</si>
  <si>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</si>
  <si>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</si>
  <si>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</si>
  <si>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</si>
  <si>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</si>
  <si>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</si>
  <si>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</si>
  <si>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</si>
  <si>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</si>
  <si>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</si>
  <si>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</si>
  <si>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</si>
  <si>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</si>
  <si>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</si>
  <si>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</si>
  <si>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</si>
  <si>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</si>
  <si>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</si>
  <si>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</si>
  <si>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</si>
  <si>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</si>
  <si>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</si>
  <si>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</si>
  <si>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</si>
  <si>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</si>
  <si>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</si>
  <si>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</si>
  <si>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</si>
  <si>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</si>
  <si>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</si>
  <si>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</si>
  <si>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</si>
  <si>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</si>
  <si>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</si>
  <si>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</si>
  <si>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</si>
  <si>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</si>
  <si>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</si>
  <si>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</si>
  <si>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</si>
  <si>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</si>
  <si>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</si>
  <si>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</si>
  <si>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</si>
  <si>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</si>
  <si>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</si>
  <si>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</si>
  <si>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</si>
  <si>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</si>
  <si>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</si>
  <si>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</si>
  <si>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</si>
  <si>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</si>
  <si>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</si>
  <si>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</si>
  <si>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</si>
  <si>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</si>
  <si>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</si>
  <si>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</si>
  <si>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</si>
  <si>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</si>
  <si>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</si>
  <si>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</si>
  <si>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</si>
  <si>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</si>
  <si>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</si>
  <si>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</si>
  <si>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</si>
  <si>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</si>
  <si>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</si>
  <si>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</si>
  <si>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</si>
  <si>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</si>
  <si>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</si>
  <si>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</si>
  <si>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</si>
  <si>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</si>
  <si>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</si>
  <si>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</si>
  <si>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</si>
  <si>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</si>
  <si>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</si>
  <si>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</si>
  <si>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</si>
  <si>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</si>
  <si>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</si>
  <si>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</si>
  <si>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</si>
  <si>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</si>
  <si>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</si>
  <si>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</si>
  <si>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</si>
  <si>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</si>
  <si>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</si>
  <si>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</si>
  <si>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</si>
  <si>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</si>
  <si>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</si>
  <si>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</si>
  <si>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</si>
  <si>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</si>
  <si>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</si>
  <si>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</si>
  <si>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</si>
  <si>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</si>
  <si>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</si>
  <si>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</si>
  <si>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</si>
  <si>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</si>
  <si>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</si>
  <si>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</si>
  <si>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</si>
  <si>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</si>
  <si>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</si>
  <si>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</si>
  <si>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</si>
  <si>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</si>
  <si>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</si>
  <si>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</si>
  <si>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</si>
  <si>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</si>
  <si>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</si>
  <si>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</si>
  <si>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</si>
  <si>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</si>
  <si>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</si>
  <si>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</si>
  <si>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</si>
  <si>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</si>
  <si>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</si>
  <si>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</si>
  <si>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</si>
  <si>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</si>
  <si>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</si>
  <si>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</si>
  <si>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</si>
  <si>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</si>
  <si>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</si>
  <si>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</si>
  <si>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</si>
  <si>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</si>
  <si>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</si>
  <si>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</si>
  <si>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</si>
  <si>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</si>
  <si>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</si>
  <si>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</si>
  <si>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</si>
  <si>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</si>
  <si>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</si>
  <si>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</si>
  <si>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</si>
  <si>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</si>
  <si>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</si>
  <si>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</si>
  <si>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</si>
  <si>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</si>
  <si>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</si>
  <si>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</si>
  <si>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</si>
  <si>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</si>
  <si>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</si>
  <si>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</si>
  <si>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</si>
  <si>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</si>
  <si>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</si>
  <si>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</si>
  <si>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</si>
  <si>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</si>
  <si>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</si>
  <si>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</si>
  <si>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</si>
  <si>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</si>
  <si>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</si>
  <si>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</si>
  <si>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</si>
  <si>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</si>
  <si>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</si>
  <si>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</si>
  <si>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</si>
  <si>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</si>
  <si>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</si>
  <si>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</si>
  <si>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</si>
  <si>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</si>
  <si>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</si>
  <si>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</si>
  <si>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</si>
  <si>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</si>
  <si>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</si>
  <si>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</si>
  <si>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</si>
  <si>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</si>
  <si>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</si>
  <si>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</si>
  <si>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</si>
  <si>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</si>
  <si>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</si>
  <si>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</si>
  <si>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</si>
  <si>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</si>
  <si>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</si>
  <si>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</si>
  <si>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</si>
  <si>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</si>
  <si>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</si>
  <si>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</si>
  <si>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</si>
  <si>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</si>
  <si>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</si>
  <si>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</si>
  <si>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</si>
  <si>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</si>
  <si>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</si>
  <si>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</si>
  <si>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</si>
  <si>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</si>
  <si>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</si>
  <si>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</si>
  <si>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</si>
  <si>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</si>
  <si>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</si>
  <si>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</si>
  <si>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</si>
  <si>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</si>
  <si>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</si>
  <si>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</si>
  <si>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</si>
  <si>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</si>
  <si>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</si>
  <si>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</si>
  <si>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</si>
  <si>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</si>
  <si>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</si>
  <si>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</si>
  <si>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</si>
  <si>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</si>
  <si>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</si>
  <si>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</si>
  <si>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</si>
  <si>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</si>
  <si>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</si>
  <si>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</si>
  <si>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</si>
  <si>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</si>
  <si>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</si>
  <si>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</si>
  <si>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</si>
  <si>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</si>
  <si>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</si>
  <si>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</si>
  <si>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</si>
  <si>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</si>
  <si>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</si>
  <si>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</si>
  <si>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</si>
  <si>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</si>
  <si>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</si>
  <si>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</si>
  <si>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</si>
  <si>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</si>
  <si>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</si>
  <si>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</si>
  <si>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</si>
  <si>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</si>
  <si>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</si>
  <si>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</si>
  <si>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</si>
  <si>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</si>
  <si>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</si>
  <si>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</si>
  <si>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</si>
  <si>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</si>
  <si>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</si>
  <si>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</si>
  <si>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</si>
  <si>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</si>
  <si>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</si>
  <si>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</si>
  <si>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</si>
  <si>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</si>
  <si>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</si>
  <si>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</si>
  <si>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</si>
  <si>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</si>
  <si>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</si>
  <si>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</si>
  <si>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</si>
  <si>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</si>
  <si>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</si>
  <si>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</si>
  <si>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</si>
  <si>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</si>
  <si>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</si>
  <si>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</si>
  <si>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</si>
  <si>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</si>
  <si>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</si>
  <si>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</si>
  <si>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</si>
  <si>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</si>
  <si>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</si>
  <si>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</si>
  <si>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</si>
  <si>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</si>
  <si>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</si>
  <si>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</si>
  <si>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</si>
  <si>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</si>
  <si>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</si>
  <si>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</si>
  <si>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</si>
  <si>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</si>
  <si>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</si>
  <si>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</si>
  <si>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</si>
  <si>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</si>
  <si>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</si>
  <si>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</si>
  <si>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</si>
  <si>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</si>
  <si>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</si>
  <si>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</si>
  <si>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</si>
  <si>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</si>
  <si>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</si>
  <si>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</si>
  <si>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</si>
  <si>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</si>
  <si>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</si>
  <si>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</si>
  <si>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</si>
  <si>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</si>
  <si>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</si>
  <si>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</si>
  <si>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</si>
  <si>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</si>
  <si>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</si>
  <si>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</si>
  <si>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</si>
  <si>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</si>
  <si>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</si>
  <si>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</si>
  <si>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</si>
  <si>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</si>
  <si>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</si>
  <si>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</si>
  <si>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</si>
  <si>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</si>
  <si>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</si>
  <si>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</si>
  <si>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</si>
  <si>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</si>
  <si>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</si>
  <si>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</si>
  <si>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</si>
  <si>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</si>
  <si>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</si>
  <si>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</si>
  <si>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</si>
  <si>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</si>
  <si>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</si>
  <si>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</si>
  <si>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</si>
  <si>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</si>
  <si>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</si>
  <si>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</si>
  <si>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</si>
  <si>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</si>
  <si>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</si>
  <si>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</si>
  <si>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</si>
  <si>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</si>
  <si>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</si>
  <si>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</si>
  <si>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</si>
  <si>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</si>
  <si>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</si>
  <si>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</si>
  <si>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</si>
  <si>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</si>
  <si>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</si>
  <si>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</si>
  <si>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</si>
  <si>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</si>
  <si>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</si>
  <si>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</si>
  <si>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</si>
  <si>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</si>
  <si>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</si>
  <si>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</si>
  <si>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</si>
  <si>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</si>
  <si>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</si>
  <si>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</si>
  <si>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</si>
  <si>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</si>
  <si>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</si>
  <si>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</si>
  <si>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</si>
  <si>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</si>
  <si>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</si>
  <si>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</si>
  <si>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</si>
  <si>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</si>
  <si>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</si>
  <si>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</si>
  <si>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</si>
  <si>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</si>
  <si>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</si>
  <si>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</si>
  <si>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</si>
  <si>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</si>
  <si>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</si>
  <si>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</si>
  <si>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</si>
  <si>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</si>
  <si>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</si>
  <si>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</si>
  <si>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</si>
  <si>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</si>
  <si>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</si>
  <si>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</si>
  <si>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</si>
  <si>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</si>
  <si>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</si>
  <si>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</si>
  <si>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</si>
  <si>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</si>
  <si>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</si>
  <si>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</si>
  <si>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</si>
  <si>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</si>
  <si>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</si>
  <si>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</si>
  <si>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</si>
  <si>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</si>
  <si>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</si>
  <si>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</si>
  <si>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</si>
  <si>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</si>
  <si>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</si>
  <si>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</si>
  <si>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</si>
  <si>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</si>
  <si>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</si>
  <si>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</si>
  <si>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</si>
  <si>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</si>
  <si>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</si>
  <si>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</si>
  <si>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</si>
  <si>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</si>
  <si>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</si>
  <si>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</si>
  <si>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</si>
  <si>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</si>
  <si>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</si>
  <si>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</si>
  <si>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</si>
  <si>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</si>
  <si>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</si>
  <si>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</si>
  <si>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</si>
  <si>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</si>
  <si>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</si>
  <si>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</si>
  <si>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</si>
  <si>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</si>
  <si>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</si>
  <si>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</si>
  <si>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</si>
  <si>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</si>
  <si>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</si>
  <si>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</si>
  <si>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</si>
  <si>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</si>
  <si>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</si>
  <si>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</si>
  <si>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</si>
  <si>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</si>
  <si>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</si>
  <si>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</si>
  <si>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</si>
  <si>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</si>
  <si>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</si>
  <si>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</si>
  <si>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</si>
  <si>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</si>
  <si>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</si>
  <si>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</si>
  <si>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</si>
  <si>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</si>
  <si>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</si>
  <si>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</si>
  <si>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</si>
  <si>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</si>
  <si>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</si>
  <si>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</si>
  <si>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</si>
  <si>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</si>
  <si>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</si>
  <si>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</si>
  <si>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</si>
  <si>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</si>
  <si>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</si>
  <si>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</si>
  <si>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</si>
  <si>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</si>
  <si>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</si>
  <si>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</si>
  <si>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</si>
  <si>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</si>
  <si>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</si>
  <si>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</si>
  <si>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</si>
  <si>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</si>
  <si>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</si>
  <si>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</si>
  <si>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</si>
  <si>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</si>
  <si>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</si>
  <si>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</si>
  <si>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</si>
  <si>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</si>
  <si>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</si>
  <si>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</si>
  <si>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</si>
  <si>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</si>
  <si>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</si>
  <si>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</si>
  <si>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</si>
  <si>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</si>
  <si>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</si>
  <si>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</si>
  <si>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</si>
  <si>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</si>
  <si>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</si>
  <si>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</si>
  <si>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</si>
  <si>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</si>
  <si>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</si>
  <si>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</si>
  <si>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</si>
  <si>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</si>
  <si>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</si>
  <si>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</si>
  <si>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</si>
  <si>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</si>
  <si>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</si>
  <si>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</si>
  <si>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</si>
  <si>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</si>
  <si>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</si>
  <si>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</si>
  <si>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</si>
  <si>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</si>
  <si>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</si>
  <si>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</si>
  <si>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</si>
  <si>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</si>
  <si>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</si>
  <si>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</si>
  <si>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</si>
  <si>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</si>
  <si>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</si>
  <si>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</si>
  <si>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</si>
  <si>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</si>
  <si>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</si>
  <si>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</si>
  <si>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</si>
  <si>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</si>
  <si>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</si>
  <si>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</si>
  <si>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</si>
  <si>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</si>
  <si>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</si>
  <si>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</si>
  <si>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</si>
  <si>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</si>
  <si>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</si>
  <si>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</si>
  <si>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</si>
  <si>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</si>
  <si>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</si>
  <si>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</si>
  <si>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</si>
  <si>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</si>
  <si>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</si>
  <si>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</si>
  <si>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</si>
  <si>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</si>
  <si>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</si>
  <si>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</si>
  <si>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</si>
  <si>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</si>
  <si>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</si>
  <si>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</si>
  <si>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</si>
  <si>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</si>
  <si>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</si>
  <si>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</si>
  <si>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</si>
  <si>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</si>
  <si>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</si>
  <si>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</si>
  <si>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</si>
  <si>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</si>
  <si>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</si>
  <si>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</si>
  <si>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</si>
  <si>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</si>
  <si>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</si>
  <si>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</si>
  <si>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</si>
  <si>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</si>
  <si>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</si>
  <si>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</si>
  <si>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</si>
  <si>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</si>
  <si>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</si>
  <si>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</si>
  <si>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</si>
  <si>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</si>
  <si>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</si>
  <si>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</si>
  <si>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</si>
  <si>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</si>
  <si>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</si>
  <si>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</si>
  <si>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</si>
  <si>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</si>
  <si>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</si>
  <si>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</si>
  <si>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</si>
  <si>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</si>
  <si>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</si>
  <si>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</si>
  <si>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</si>
  <si>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</si>
  <si>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</si>
  <si>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</si>
  <si>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</si>
  <si>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</si>
  <si>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</si>
  <si>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</si>
  <si>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</si>
  <si>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</si>
  <si>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</si>
  <si>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</si>
  <si>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</si>
  <si>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</si>
  <si>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</si>
  <si>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</si>
  <si>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</si>
  <si>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</si>
  <si>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</si>
  <si>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</si>
  <si>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</si>
  <si>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</si>
  <si>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</si>
  <si>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</si>
  <si>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</si>
  <si>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</si>
  <si>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</si>
  <si>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</si>
  <si>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</si>
  <si>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</si>
  <si>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</si>
  <si>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</si>
  <si>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</si>
  <si>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</si>
  <si>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</si>
  <si>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</si>
  <si>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</si>
  <si>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</si>
  <si>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</si>
  <si>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</si>
  <si>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</si>
  <si>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</si>
  <si>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</si>
  <si>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</si>
  <si>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</si>
  <si>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</si>
  <si>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</si>
  <si>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</si>
  <si>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</si>
  <si>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</si>
  <si>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</si>
  <si>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</si>
  <si>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</si>
  <si>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</si>
  <si>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</si>
  <si>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</si>
  <si>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</si>
  <si>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</si>
  <si>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</si>
  <si>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</si>
  <si>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</si>
  <si>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</si>
  <si>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</si>
  <si>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</si>
  <si>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</si>
  <si>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</si>
  <si>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</si>
  <si>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</si>
  <si>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</si>
  <si>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</si>
  <si>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</si>
  <si>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</si>
  <si>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</si>
  <si>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</si>
  <si>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</si>
  <si>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</si>
  <si>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</si>
  <si>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</si>
  <si>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</si>
  <si>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</si>
  <si>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</si>
  <si>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</si>
  <si>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</si>
  <si>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</si>
  <si>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</si>
  <si>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</si>
  <si>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</si>
  <si>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</si>
  <si>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</si>
  <si>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</si>
  <si>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</si>
  <si>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</si>
  <si>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</si>
  <si>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</si>
  <si>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</si>
  <si>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</si>
  <si>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</si>
  <si>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</si>
  <si>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</si>
  <si>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</si>
  <si>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</si>
  <si>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</si>
  <si>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</si>
  <si>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</si>
  <si>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</si>
  <si>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</si>
  <si>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</si>
  <si>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</si>
  <si>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</si>
  <si>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</si>
  <si>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</si>
  <si>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</si>
  <si>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</si>
  <si>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</si>
  <si>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</si>
  <si>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</si>
  <si>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</si>
  <si>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</si>
  <si>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</si>
  <si>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</si>
  <si>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</si>
  <si>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</si>
  <si>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</si>
  <si>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</si>
  <si>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</si>
  <si>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</si>
  <si>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</si>
  <si>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</si>
  <si>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</si>
  <si>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</si>
  <si>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</si>
  <si>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</si>
  <si>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</si>
  <si>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</si>
  <si>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</si>
  <si>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</si>
  <si>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</si>
  <si>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</si>
  <si>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</si>
  <si>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</si>
  <si>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</si>
  <si>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</si>
  <si>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</si>
  <si>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</si>
  <si>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</si>
  <si>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</si>
  <si>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</si>
  <si>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</si>
  <si>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</si>
  <si>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</si>
  <si>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</si>
  <si>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</si>
  <si>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</si>
  <si>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</si>
  <si>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</si>
  <si>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</si>
  <si>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</si>
  <si>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</si>
  <si>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</si>
  <si>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</si>
  <si>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</si>
  <si>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</si>
  <si>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</si>
  <si>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</si>
  <si>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</si>
  <si>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</si>
  <si>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</si>
  <si>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</si>
  <si>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</si>
  <si>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</si>
  <si>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</si>
  <si>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</si>
  <si>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</si>
  <si>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</si>
  <si>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</si>
  <si>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</si>
  <si>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</si>
  <si>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</si>
  <si>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</si>
  <si>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</si>
  <si>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</si>
  <si>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</si>
  <si>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</si>
  <si>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</si>
  <si>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</si>
  <si>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</si>
  <si>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</si>
  <si>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</si>
  <si>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</si>
  <si>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</si>
  <si>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</si>
  <si>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</si>
  <si>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</si>
  <si>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</si>
  <si>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</si>
  <si>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</si>
  <si>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</si>
  <si>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</si>
  <si>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</si>
  <si>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</si>
  <si>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</si>
  <si>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</si>
  <si>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</si>
  <si>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</si>
  <si>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</si>
  <si>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</si>
  <si>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</si>
  <si>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</si>
  <si>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</si>
  <si>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</si>
  <si>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</si>
  <si>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</si>
  <si>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</si>
  <si>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</si>
  <si>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</si>
  <si>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</si>
  <si>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</si>
  <si>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</si>
  <si>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</si>
  <si>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</si>
  <si>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</si>
  <si>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</si>
  <si>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</si>
  <si>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</si>
  <si>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</si>
  <si>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</si>
  <si>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</si>
  <si>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</si>
  <si>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</si>
  <si>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</si>
  <si>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</si>
  <si>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</si>
  <si>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</si>
  <si>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</si>
  <si>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</si>
  <si>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</si>
  <si>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</si>
  <si>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</si>
  <si>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</si>
  <si>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</si>
  <si>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</si>
  <si>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</si>
  <si>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</si>
  <si>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</si>
  <si>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</si>
  <si>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</si>
  <si>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</si>
  <si>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</si>
  <si>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</si>
  <si>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</si>
  <si>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</si>
  <si>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</si>
  <si>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</si>
  <si>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</si>
  <si>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</si>
  <si>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</si>
  <si>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</si>
  <si>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</si>
  <si>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</si>
  <si>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</si>
  <si>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</si>
  <si>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</si>
  <si>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</si>
  <si>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</si>
  <si>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</si>
  <si>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</si>
  <si>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</si>
  <si>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</si>
  <si>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</si>
  <si>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</si>
  <si>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</si>
  <si>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</si>
  <si>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</si>
  <si>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</si>
  <si>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</si>
  <si>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</si>
  <si>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</si>
  <si>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</si>
  <si>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</si>
  <si>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</si>
  <si>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</si>
  <si>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</si>
  <si>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</si>
  <si>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</si>
  <si>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</si>
  <si>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</si>
  <si>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</si>
  <si>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</si>
  <si>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</si>
  <si>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</si>
  <si>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</si>
  <si>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</si>
  <si>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</si>
  <si>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</si>
  <si>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</si>
  <si>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</si>
  <si>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</si>
  <si>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</si>
  <si>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</si>
  <si>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</si>
  <si>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</si>
  <si>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</si>
  <si>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</si>
  <si>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</si>
  <si>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</si>
  <si>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</si>
  <si>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</si>
  <si>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</si>
  <si>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</si>
  <si>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</si>
  <si>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</si>
  <si>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</si>
  <si>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</si>
  <si>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</si>
  <si>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</si>
  <si>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</si>
  <si>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</si>
  <si>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</si>
  <si>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</si>
  <si>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</si>
  <si>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</si>
  <si>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</si>
  <si>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</si>
  <si>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</si>
  <si>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</si>
  <si>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</si>
  <si>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</si>
  <si>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</si>
  <si>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</si>
  <si>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</si>
  <si>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</si>
  <si>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</si>
  <si>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</si>
  <si>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</si>
  <si>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</si>
  <si>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</si>
  <si>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</si>
  <si>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</si>
  <si>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</si>
  <si>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</si>
  <si>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</si>
  <si>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</si>
  <si>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</si>
  <si>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</si>
  <si>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</si>
  <si>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</si>
  <si>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</si>
  <si>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</si>
  <si>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</si>
  <si>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</si>
  <si>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</si>
  <si>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</si>
  <si>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</si>
  <si>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</si>
  <si>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</si>
  <si>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</si>
  <si>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</si>
  <si>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</si>
  <si>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</si>
  <si>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</si>
  <si>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</si>
  <si>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</si>
  <si>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</si>
  <si>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</si>
  <si>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</si>
  <si>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</si>
  <si>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</si>
  <si>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</si>
  <si>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</si>
  <si>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</si>
  <si>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</si>
  <si>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</si>
  <si>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</si>
  <si>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</si>
  <si>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</si>
  <si>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</si>
  <si>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</si>
  <si>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</si>
  <si>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</si>
  <si>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</si>
  <si>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</si>
  <si>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</si>
  <si>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</si>
  <si>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</si>
  <si>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</si>
  <si>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</si>
  <si>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</si>
  <si>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</si>
  <si>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</si>
  <si>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</si>
  <si>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</si>
  <si>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</si>
  <si>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</si>
  <si>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</si>
  <si>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</si>
  <si>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</si>
  <si>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</si>
  <si>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</si>
  <si>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</si>
  <si>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</si>
  <si>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</si>
  <si>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</si>
  <si>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</si>
  <si>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</si>
  <si>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</si>
  <si>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</si>
  <si>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</si>
  <si>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</si>
  <si>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</si>
  <si>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</si>
  <si>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</si>
  <si>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</si>
  <si>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</si>
  <si>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</si>
  <si>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</si>
  <si>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</si>
  <si>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</si>
  <si>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</si>
  <si>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</si>
  <si>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</si>
  <si>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</si>
  <si>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</si>
  <si>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</si>
  <si>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</si>
  <si>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</si>
  <si>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</si>
  <si>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</si>
  <si>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</si>
  <si>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</si>
  <si>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</si>
  <si>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</si>
  <si>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</si>
  <si>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</si>
  <si>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</si>
  <si>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</si>
  <si>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</si>
  <si>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</si>
  <si>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</si>
  <si>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</si>
  <si>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</si>
  <si>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</si>
  <si>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</si>
  <si>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</si>
  <si>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</si>
  <si>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</si>
  <si>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</si>
  <si>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</si>
  <si>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</si>
  <si>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</si>
  <si>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</si>
  <si>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</si>
  <si>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</si>
  <si>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</si>
  <si>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</si>
  <si>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</si>
  <si>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</si>
  <si>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</si>
  <si>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</si>
  <si>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</si>
  <si>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</si>
  <si>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</si>
  <si>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</si>
  <si>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</si>
  <si>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</si>
  <si>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</si>
  <si>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</si>
  <si>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</si>
  <si>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</si>
  <si>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</si>
  <si>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</si>
  <si>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</si>
  <si>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</si>
  <si>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</si>
  <si>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</si>
  <si>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</si>
  <si>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</si>
  <si>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</si>
  <si>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</si>
  <si>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</si>
  <si>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</si>
  <si>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</si>
  <si>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</si>
  <si>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</si>
  <si>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</si>
  <si>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</si>
  <si>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</si>
  <si>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</si>
  <si>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</si>
  <si>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</si>
  <si>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</si>
  <si>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</si>
  <si>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</si>
  <si>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</si>
  <si>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</si>
  <si>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</si>
  <si>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</si>
  <si>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</si>
  <si>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</si>
  <si>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</si>
  <si>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</si>
  <si>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</si>
  <si>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</si>
  <si>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</si>
  <si>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</si>
  <si>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</si>
  <si>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</si>
  <si>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</si>
  <si>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</si>
  <si>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</si>
  <si>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</si>
  <si>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</si>
  <si>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</si>
  <si>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</si>
  <si>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</si>
  <si>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</si>
  <si>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</si>
  <si>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</si>
  <si>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</si>
  <si>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</si>
  <si>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</si>
  <si>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</si>
  <si>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</si>
  <si>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</si>
  <si>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</si>
  <si>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</si>
  <si>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</si>
  <si>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</si>
  <si>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</si>
  <si>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</si>
  <si>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</si>
  <si>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</si>
  <si>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</si>
  <si>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</si>
  <si>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</si>
  <si>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</si>
  <si>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</si>
  <si>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</si>
  <si>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</si>
  <si>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</si>
  <si>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</si>
  <si>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</si>
  <si>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</si>
  <si>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</si>
  <si>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</si>
  <si>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</si>
  <si>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</si>
  <si>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</si>
  <si>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</si>
  <si>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</si>
  <si>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</si>
  <si>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</si>
  <si>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</si>
  <si>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</si>
  <si>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</si>
  <si>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</si>
  <si>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</si>
  <si>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</si>
  <si>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</si>
  <si>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</si>
  <si>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</si>
  <si>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</si>
  <si>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</si>
  <si>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</si>
  <si>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</si>
  <si>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</si>
  <si>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</si>
  <si>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</si>
  <si>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</si>
  <si>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</si>
  <si>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</si>
  <si>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</si>
  <si>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</si>
  <si>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</si>
  <si>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</si>
  <si>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</si>
  <si>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</si>
  <si>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</si>
  <si>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</si>
  <si>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</si>
  <si>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</si>
  <si>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</si>
  <si>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</si>
  <si>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</si>
  <si>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</si>
  <si>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</si>
  <si>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</si>
  <si>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</si>
  <si>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</si>
  <si>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</si>
  <si>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</si>
  <si>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</si>
  <si>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</si>
  <si>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</si>
  <si>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</si>
  <si>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</si>
  <si>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</si>
  <si>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</si>
  <si>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</si>
  <si>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</si>
  <si>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</si>
  <si>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</si>
  <si>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</si>
  <si>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</si>
  <si>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</si>
  <si>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</si>
  <si>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</si>
  <si>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</si>
  <si>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</si>
  <si>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</si>
  <si>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</si>
  <si>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</si>
  <si>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</si>
  <si>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</si>
  <si>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</si>
  <si>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</si>
  <si>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</si>
  <si>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</si>
  <si>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</si>
  <si>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</si>
  <si>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</si>
  <si>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</si>
  <si>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</si>
  <si>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</si>
  <si>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</si>
  <si>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</si>
  <si>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</si>
  <si>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</si>
  <si>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</si>
  <si>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</si>
  <si>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</si>
  <si>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</si>
  <si>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</si>
  <si>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</si>
  <si>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</si>
  <si>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</si>
  <si>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</si>
  <si>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</si>
  <si>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</si>
  <si>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</si>
  <si>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</si>
  <si>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</si>
  <si>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</si>
  <si>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</si>
  <si>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</si>
  <si>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</si>
  <si>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</si>
  <si>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</si>
  <si>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</si>
  <si>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</si>
  <si>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</si>
  <si>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</si>
  <si>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</si>
  <si>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</si>
  <si>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</si>
  <si>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</si>
  <si>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</si>
  <si>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</si>
  <si>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</si>
  <si>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</si>
  <si>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</si>
  <si>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</si>
  <si>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</si>
  <si>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</si>
  <si>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</si>
  <si>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</si>
  <si>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</si>
  <si>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</si>
  <si>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</si>
  <si>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</si>
  <si>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</si>
  <si>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</si>
  <si>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</si>
  <si>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</si>
  <si>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</si>
  <si>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</si>
  <si>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</si>
  <si>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</si>
  <si>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</si>
  <si>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</si>
  <si>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</si>
  <si>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</si>
  <si>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</si>
  <si>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</si>
  <si>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</si>
  <si>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</si>
  <si>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</si>
  <si>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</si>
  <si>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</si>
  <si>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</si>
  <si>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</si>
  <si>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</si>
  <si>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</si>
  <si>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</si>
  <si>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</si>
  <si>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</si>
  <si>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</si>
  <si>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</si>
  <si>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</si>
  <si>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</si>
  <si>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</si>
  <si>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</si>
  <si>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</si>
  <si>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</si>
  <si>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</si>
  <si>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</si>
  <si>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</si>
  <si>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</si>
  <si>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</si>
  <si>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</si>
  <si>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</si>
  <si>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</si>
  <si>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</si>
  <si>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</si>
  <si>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</si>
  <si>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</si>
  <si>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</si>
  <si>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</si>
  <si>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</si>
  <si>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</si>
  <si>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</si>
  <si>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</si>
  <si>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</si>
  <si>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</si>
  <si>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</si>
  <si>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</si>
  <si>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</si>
  <si>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</si>
  <si>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</si>
  <si>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</si>
  <si>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</si>
  <si>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</si>
  <si>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</si>
  <si>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</si>
  <si>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</si>
  <si>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</si>
  <si>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</si>
  <si>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</si>
  <si>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</si>
  <si>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</si>
  <si>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</si>
  <si>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</si>
  <si>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</si>
  <si>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</si>
  <si>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</si>
  <si>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</si>
  <si>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</si>
  <si>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</si>
  <si>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</si>
  <si>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</si>
  <si>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</si>
  <si>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</si>
  <si>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</si>
  <si>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</si>
  <si>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</si>
  <si>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</si>
  <si>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</si>
  <si>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</si>
  <si>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</si>
  <si>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</si>
  <si>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</si>
  <si>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</si>
  <si>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</si>
  <si>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</si>
  <si>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</si>
  <si>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</si>
  <si>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</si>
  <si>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</si>
  <si>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</si>
  <si>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</si>
  <si>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</si>
  <si>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</si>
  <si>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</si>
  <si>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</si>
  <si>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</si>
  <si>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</si>
  <si>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</si>
  <si>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</si>
  <si>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</si>
  <si>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</si>
  <si>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</si>
  <si>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</si>
  <si>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</si>
  <si>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</si>
  <si>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</si>
  <si>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</si>
  <si>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</si>
  <si>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</si>
  <si>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</si>
  <si>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</si>
  <si>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</si>
  <si>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</si>
  <si>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</si>
  <si>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</si>
  <si>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</si>
  <si>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</si>
  <si>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</si>
  <si>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</si>
  <si>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</si>
  <si>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</si>
  <si>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</si>
  <si>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</si>
  <si>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</si>
  <si>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</si>
  <si>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</si>
  <si>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</si>
  <si>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</si>
  <si>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</si>
  <si>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</si>
  <si>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</si>
  <si>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</si>
  <si>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</si>
  <si>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</si>
  <si>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</si>
  <si>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</si>
  <si>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</si>
  <si>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</si>
  <si>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</si>
  <si>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</si>
  <si>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</si>
  <si>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</si>
  <si>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</si>
  <si>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</si>
  <si>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</si>
  <si>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</si>
  <si>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</si>
  <si>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</si>
  <si>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</si>
  <si>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</si>
  <si>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</si>
  <si>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</si>
  <si>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</si>
  <si>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</si>
  <si>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</si>
  <si>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</si>
  <si>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</si>
  <si>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</si>
  <si>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</si>
  <si>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</si>
  <si>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</si>
  <si>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</si>
  <si>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</si>
  <si>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</si>
  <si>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</si>
  <si>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</si>
  <si>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</si>
  <si>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</si>
  <si>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</si>
  <si>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</si>
  <si>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</si>
  <si>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</si>
  <si>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</si>
  <si>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</si>
  <si>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</si>
  <si>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</si>
  <si>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</si>
  <si>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</si>
  <si>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</si>
  <si>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</si>
  <si>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</si>
  <si>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</si>
  <si>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</si>
  <si>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</si>
  <si>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</si>
  <si>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</si>
  <si>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</si>
  <si>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</si>
  <si>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</si>
  <si>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</si>
  <si>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</si>
  <si>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</si>
  <si>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</si>
  <si>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</si>
  <si>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</si>
  <si>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</si>
  <si>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</si>
  <si>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</si>
  <si>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</si>
  <si>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</si>
  <si>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</si>
  <si>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</si>
  <si>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</si>
  <si>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</si>
  <si>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</si>
  <si>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</si>
  <si>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</si>
  <si>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</si>
  <si>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</si>
  <si>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</si>
  <si>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</si>
  <si>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</si>
  <si>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</si>
  <si>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</si>
  <si>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</si>
  <si>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</si>
  <si>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</si>
  <si>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</si>
  <si>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</si>
  <si>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</si>
  <si>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</si>
  <si>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</si>
  <si>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</si>
  <si>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</si>
  <si>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</si>
  <si>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</si>
  <si>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</si>
  <si>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</si>
  <si>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</si>
  <si>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</si>
  <si>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</si>
  <si>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</si>
  <si>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</si>
  <si>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</si>
  <si>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</si>
  <si>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</si>
  <si>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</si>
  <si>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</si>
  <si>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</si>
  <si>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</si>
  <si>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</si>
  <si>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</si>
  <si>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</si>
  <si>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</si>
  <si>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</si>
  <si>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</si>
  <si>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</si>
  <si>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</si>
  <si>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</si>
  <si>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</si>
  <si>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</si>
  <si>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</si>
  <si>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</si>
  <si>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</si>
  <si>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</si>
  <si>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</si>
  <si>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</si>
  <si>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</si>
  <si>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</si>
  <si>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</si>
  <si>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</si>
  <si>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</si>
  <si>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</si>
  <si>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</si>
  <si>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</si>
  <si>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</si>
  <si>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</si>
  <si>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</si>
  <si>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</si>
  <si>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</si>
  <si>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</si>
  <si>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</si>
  <si>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</si>
  <si>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</si>
  <si>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</si>
  <si>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</si>
  <si>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</si>
  <si>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</si>
  <si>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</si>
  <si>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</si>
  <si>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</si>
  <si>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</si>
  <si>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</si>
  <si>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</si>
  <si>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</si>
  <si>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</si>
  <si>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</si>
  <si>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</si>
  <si>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</si>
  <si>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</si>
  <si>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</si>
  <si>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</si>
  <si>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</si>
  <si>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</si>
  <si>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</si>
  <si>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</si>
  <si>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</si>
  <si>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</si>
  <si>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</si>
  <si>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</si>
  <si>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</si>
  <si>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</si>
  <si>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</si>
  <si>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</si>
  <si>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</si>
  <si>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</si>
  <si>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</si>
  <si>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</si>
  <si>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</si>
  <si>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</si>
  <si>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</si>
  <si>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</si>
  <si>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</si>
  <si>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</si>
  <si>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</si>
  <si>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</si>
  <si>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</si>
  <si>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</si>
  <si>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</si>
  <si>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</si>
  <si>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</si>
  <si>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</si>
  <si>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</si>
  <si>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</si>
  <si>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</si>
  <si>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</si>
  <si>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</si>
  <si>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</si>
  <si>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</si>
  <si>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</si>
  <si>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</si>
  <si>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</si>
  <si>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</si>
  <si>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</si>
  <si>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</si>
  <si>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</si>
  <si>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</si>
  <si>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</si>
  <si>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</si>
  <si>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</si>
  <si>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</si>
  <si>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</si>
  <si>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</si>
  <si>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</si>
  <si>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</si>
  <si>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</si>
  <si>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</si>
  <si>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</si>
  <si>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</si>
  <si>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</si>
  <si>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</si>
  <si>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</si>
  <si>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</si>
  <si>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</si>
  <si>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</si>
  <si>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</si>
  <si>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</si>
  <si>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</si>
  <si>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</si>
  <si>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</si>
  <si>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</si>
  <si>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</si>
  <si>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</si>
  <si>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</si>
  <si>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</si>
  <si>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</si>
  <si>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</si>
  <si>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</si>
  <si>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</si>
  <si>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</si>
  <si>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</si>
  <si>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</si>
  <si>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</si>
  <si>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</si>
  <si>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</si>
  <si>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</si>
  <si>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</si>
  <si>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</si>
  <si>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</si>
  <si>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</si>
  <si>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</si>
  <si>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</si>
  <si>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</si>
  <si>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</si>
  <si>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</si>
  <si>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</si>
  <si>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</si>
  <si>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</si>
  <si>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</si>
  <si>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</si>
  <si>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</si>
  <si>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</si>
  <si>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</si>
  <si>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</si>
  <si>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</si>
  <si>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</si>
  <si>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</si>
  <si>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</si>
  <si>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</si>
  <si>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</si>
  <si>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</si>
  <si>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</si>
  <si>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</si>
  <si>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</si>
  <si>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</si>
  <si>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</si>
  <si>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</si>
  <si>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</si>
  <si>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</si>
  <si>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</si>
  <si>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</si>
  <si>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</si>
  <si>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</si>
  <si>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</si>
  <si>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</si>
  <si>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</si>
  <si>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</si>
  <si>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</si>
  <si>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</si>
  <si>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</si>
  <si>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</si>
  <si>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</si>
  <si>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</si>
  <si>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</si>
  <si>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</si>
  <si>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</si>
  <si>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</si>
  <si>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</si>
  <si>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</si>
  <si>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</si>
  <si>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</si>
  <si>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</si>
  <si>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</si>
  <si>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</si>
  <si>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</si>
  <si>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</si>
  <si>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</si>
  <si>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</si>
  <si>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</si>
  <si>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</si>
  <si>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</si>
  <si>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</si>
  <si>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</si>
  <si>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</si>
  <si>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</si>
  <si>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</si>
  <si>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</si>
  <si>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</si>
  <si>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</si>
  <si>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</si>
  <si>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</si>
  <si>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</si>
  <si>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</si>
  <si>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</si>
  <si>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</si>
  <si>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</si>
  <si>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</si>
  <si>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</si>
  <si>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</si>
  <si>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</si>
  <si>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</si>
  <si>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</si>
  <si>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</si>
  <si>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</si>
  <si>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</si>
  <si>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</si>
  <si>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</si>
  <si>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</si>
  <si>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</si>
  <si>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</si>
  <si>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</si>
  <si>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</si>
  <si>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</si>
  <si>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</si>
  <si>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</si>
  <si>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</si>
  <si>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</si>
  <si>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</si>
  <si>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</si>
  <si>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</si>
  <si>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</si>
  <si>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</si>
  <si>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</si>
  <si>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</si>
  <si>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</si>
  <si>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</si>
  <si>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</si>
  <si>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</si>
  <si>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</si>
  <si>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</si>
  <si>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</si>
  <si>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</si>
  <si>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</si>
  <si>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</si>
  <si>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</si>
  <si>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</si>
  <si>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</si>
  <si>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</si>
  <si>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</si>
  <si>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</si>
  <si>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</si>
  <si>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</si>
  <si>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</si>
  <si>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</si>
  <si>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</si>
  <si>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</si>
  <si>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</si>
  <si>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</si>
  <si>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</si>
  <si>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</si>
  <si>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</si>
  <si>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</si>
  <si>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</si>
  <si>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</si>
  <si>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</si>
  <si>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</si>
  <si>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</si>
  <si>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</si>
  <si>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</si>
  <si>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</si>
  <si>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</si>
  <si>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</si>
  <si>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</si>
  <si>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</si>
  <si>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</si>
  <si>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</si>
  <si>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</si>
  <si>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</si>
  <si>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</si>
  <si>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</si>
  <si>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</si>
  <si>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</si>
  <si>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</si>
  <si>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</si>
  <si>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</si>
  <si>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</si>
  <si>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</si>
  <si>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</si>
  <si>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</si>
  <si>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</si>
  <si>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</si>
  <si>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</si>
  <si>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</si>
  <si>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</si>
  <si>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</si>
  <si>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</si>
  <si>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</si>
  <si>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</si>
  <si>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</si>
  <si>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</si>
  <si>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</si>
  <si>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</si>
  <si>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</si>
  <si>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</si>
  <si>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</si>
  <si>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</si>
  <si>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</si>
  <si>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</si>
  <si>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</si>
  <si>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</si>
  <si>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</si>
  <si>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</si>
  <si>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</si>
  <si>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</si>
  <si>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</si>
  <si>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</si>
  <si>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</si>
  <si>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</si>
  <si>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</si>
  <si>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</si>
  <si>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</si>
  <si>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</si>
  <si>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</si>
  <si>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</si>
  <si>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</si>
  <si>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</si>
  <si>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</si>
  <si>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</si>
  <si>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</si>
  <si>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</si>
  <si>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</si>
  <si>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</si>
  <si>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</si>
  <si>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</si>
  <si>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</si>
  <si>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</si>
  <si>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</si>
  <si>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</si>
  <si>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</si>
  <si>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</si>
  <si>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</si>
  <si>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</si>
  <si>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</si>
  <si>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</si>
  <si>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</si>
  <si>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</si>
  <si>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</si>
  <si>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</si>
  <si>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</si>
  <si>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</si>
  <si>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</si>
  <si>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</si>
  <si>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</si>
  <si>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</si>
  <si>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</si>
  <si>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</si>
  <si>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</si>
  <si>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</si>
  <si>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</si>
  <si>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</si>
  <si>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</si>
  <si>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</si>
  <si>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</si>
  <si>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</si>
  <si>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</si>
  <si>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</si>
  <si>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</si>
  <si>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</si>
  <si>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</si>
  <si>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</si>
  <si>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</si>
  <si>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</si>
  <si>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</si>
  <si>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</si>
  <si>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</si>
  <si>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</si>
  <si>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</si>
  <si>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</si>
  <si>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</si>
  <si>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</si>
  <si>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</si>
  <si>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</si>
  <si>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</si>
  <si>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</si>
  <si>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</si>
  <si>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</si>
  <si>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</si>
  <si>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</si>
  <si>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</si>
  <si>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</si>
  <si>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</si>
  <si>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</si>
  <si>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</si>
  <si>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</si>
  <si>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</si>
  <si>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</si>
  <si>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</si>
  <si>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</si>
  <si>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</si>
  <si>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</si>
  <si>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</si>
  <si>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</si>
  <si>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</si>
  <si>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</si>
  <si>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</si>
  <si>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</si>
  <si>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</si>
  <si>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</si>
  <si>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</si>
  <si>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</si>
  <si>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</si>
  <si>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</si>
  <si>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</si>
  <si>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</si>
  <si>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</si>
  <si>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</si>
  <si>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</si>
  <si>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</si>
  <si>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</si>
  <si>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</si>
  <si>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</si>
  <si>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</si>
  <si>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</si>
  <si>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</si>
  <si>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</si>
  <si>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</si>
  <si>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</si>
  <si>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</si>
  <si>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</si>
  <si>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</si>
  <si>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</si>
  <si>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</si>
  <si>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</si>
  <si>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</si>
  <si>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</si>
  <si>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</si>
  <si>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</si>
  <si>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</si>
  <si>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</si>
  <si>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</si>
  <si>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</si>
  <si>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</si>
  <si>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</si>
  <si>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</si>
  <si>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</si>
  <si>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</si>
  <si>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</si>
  <si>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</si>
  <si>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</si>
  <si>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</si>
  <si>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</si>
  <si>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</si>
  <si>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</si>
  <si>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</si>
  <si>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</si>
  <si>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</si>
  <si>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</si>
  <si>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</si>
  <si>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</si>
  <si>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</si>
  <si>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</si>
  <si>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</si>
  <si>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</si>
  <si>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</si>
  <si>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</si>
  <si>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</si>
  <si>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</si>
  <si>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</si>
  <si>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</si>
  <si>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</si>
  <si>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</si>
  <si>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</si>
  <si>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</si>
  <si>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</si>
  <si>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</si>
  <si>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</si>
  <si>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</si>
  <si>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</si>
  <si>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</si>
  <si>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</si>
  <si>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</si>
  <si>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</si>
  <si>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</si>
  <si>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</si>
  <si>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</si>
  <si>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</si>
  <si>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</si>
  <si>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</si>
  <si>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</si>
  <si>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</si>
  <si>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</si>
  <si>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</si>
  <si>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</si>
  <si>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</si>
  <si>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</si>
  <si>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</si>
  <si>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</si>
  <si>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</si>
  <si>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</si>
  <si>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</si>
  <si>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</si>
  <si>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</si>
  <si>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</si>
  <si>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</si>
  <si>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</si>
  <si>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</si>
  <si>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</si>
  <si>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</si>
  <si>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</si>
  <si>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</si>
  <si>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</si>
  <si>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</si>
  <si>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</si>
  <si>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</si>
  <si>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</si>
  <si>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</si>
  <si>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</si>
  <si>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</si>
  <si>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</si>
  <si>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</si>
  <si>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</si>
  <si>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</si>
  <si>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</si>
  <si>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</si>
  <si>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</si>
  <si>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</si>
  <si>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</si>
  <si>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</si>
  <si>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</si>
  <si>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</si>
  <si>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</si>
  <si>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</si>
  <si>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</si>
  <si>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</si>
  <si>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</si>
  <si>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</si>
  <si>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</si>
  <si>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</si>
  <si>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</si>
  <si>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</si>
  <si>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</si>
  <si>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</si>
  <si>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</si>
  <si>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</si>
  <si>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</si>
  <si>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</si>
  <si>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</si>
  <si>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</si>
  <si>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</si>
  <si>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</si>
  <si>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</si>
  <si>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</si>
  <si>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</si>
  <si>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</si>
  <si>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</si>
  <si>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</si>
  <si>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</si>
  <si>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</si>
  <si>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</si>
  <si>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</si>
  <si>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</si>
  <si>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</si>
  <si>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</si>
  <si>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</si>
  <si>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</si>
  <si>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</si>
  <si>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</si>
  <si>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</si>
  <si>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</si>
  <si>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</si>
  <si>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</si>
  <si>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</si>
  <si>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</si>
  <si>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</si>
  <si>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</si>
  <si>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</si>
  <si>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</si>
  <si>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</si>
  <si>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</si>
  <si>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</si>
  <si>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</si>
  <si>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</si>
  <si>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</si>
  <si>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</si>
  <si>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</si>
  <si>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</si>
  <si>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</si>
  <si>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</si>
  <si>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</si>
  <si>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</si>
  <si>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</si>
  <si>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</si>
  <si>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</si>
  <si>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</si>
  <si>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</si>
  <si>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</si>
  <si>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</si>
  <si>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</si>
  <si>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</si>
  <si>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</si>
  <si>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</si>
  <si>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</si>
  <si>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</si>
  <si>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</si>
  <si>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</si>
  <si>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</si>
  <si>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</si>
  <si>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</si>
  <si>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</si>
  <si>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</si>
  <si>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</si>
  <si>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</si>
  <si>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</si>
  <si>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</si>
  <si>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</si>
  <si>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</si>
  <si>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</si>
  <si>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</si>
  <si>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</si>
  <si>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</si>
  <si>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</si>
  <si>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</si>
  <si>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</si>
  <si>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</si>
  <si>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</si>
  <si>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</si>
  <si>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</si>
  <si>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</si>
  <si>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</si>
  <si>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</si>
  <si>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</si>
  <si>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</si>
  <si>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</si>
  <si>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</si>
  <si>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</si>
  <si>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</si>
  <si>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</si>
  <si>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</si>
  <si>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</si>
  <si>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</si>
  <si>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</si>
  <si>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</si>
  <si>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</si>
  <si>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</si>
  <si>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</si>
  <si>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</si>
  <si>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</si>
  <si>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</si>
  <si>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</si>
  <si>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</si>
  <si>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</si>
  <si>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</si>
  <si>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</si>
  <si>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</si>
  <si>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</si>
  <si>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</si>
  <si>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</si>
  <si>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</si>
  <si>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</si>
  <si>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</si>
  <si>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</si>
  <si>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</si>
  <si>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</si>
  <si>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</si>
  <si>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</si>
  <si>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</si>
  <si>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</si>
  <si>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</si>
  <si>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</si>
  <si>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</si>
  <si>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</si>
  <si>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</si>
  <si>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</si>
  <si>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</si>
  <si>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</si>
  <si>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</si>
  <si>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</si>
  <si>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</si>
  <si>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</si>
  <si>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</si>
  <si>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</si>
  <si>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</si>
  <si>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</si>
  <si>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</si>
  <si>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</si>
  <si>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</si>
  <si>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</si>
  <si>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</si>
  <si>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</si>
  <si>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</si>
  <si>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</si>
  <si>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</si>
  <si>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</si>
  <si>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</si>
  <si>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</si>
  <si>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</si>
  <si>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</si>
  <si>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</si>
  <si>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</si>
  <si>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</si>
  <si>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</si>
  <si>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</si>
  <si>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</si>
  <si>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</si>
  <si>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</si>
  <si>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</si>
  <si>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</si>
  <si>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</si>
  <si>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</si>
  <si>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</si>
  <si>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</si>
  <si>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</si>
  <si>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</si>
  <si>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</si>
  <si>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</si>
  <si>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</si>
  <si>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</si>
  <si>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</si>
  <si>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</si>
  <si>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</si>
  <si>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</si>
  <si>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</si>
  <si>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</si>
  <si>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</si>
  <si>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</si>
  <si>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</si>
  <si>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</si>
  <si>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</si>
  <si>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</si>
  <si>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</si>
  <si>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</si>
  <si>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</si>
  <si>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</si>
  <si>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</si>
  <si>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</si>
  <si>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</si>
  <si>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</si>
  <si>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</si>
  <si>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</si>
  <si>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</si>
  <si>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</si>
  <si>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</si>
  <si>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</si>
  <si>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</si>
  <si>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</si>
  <si>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</si>
  <si>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</si>
  <si>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</si>
  <si>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</si>
  <si>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</si>
  <si>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</si>
  <si>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</si>
  <si>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</si>
  <si>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</si>
  <si>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</si>
  <si>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</si>
  <si>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</si>
  <si>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</si>
  <si>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</si>
  <si>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</si>
  <si>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</si>
  <si>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</si>
  <si>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</si>
  <si>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</si>
  <si>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</si>
  <si>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</si>
  <si>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</si>
  <si>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</si>
  <si>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</si>
  <si>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</si>
  <si>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</si>
  <si>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</si>
  <si>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</si>
  <si>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</si>
  <si>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</si>
  <si>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</si>
  <si>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</si>
  <si>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</si>
  <si>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</si>
  <si>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</si>
  <si>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</si>
  <si>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</si>
  <si>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</si>
  <si>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</si>
  <si>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</si>
  <si>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</si>
  <si>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</si>
  <si>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</si>
  <si>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</si>
  <si>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</si>
  <si>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</si>
  <si>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</si>
  <si>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</si>
  <si>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</si>
  <si>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</si>
  <si>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</si>
  <si>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</si>
  <si>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</si>
  <si>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</si>
  <si>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</si>
  <si>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</si>
  <si>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</si>
  <si>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</si>
  <si>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</si>
  <si>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</si>
  <si>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</si>
  <si>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</si>
  <si>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</si>
  <si>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</si>
  <si>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</si>
  <si>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</si>
  <si>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</si>
  <si>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</si>
  <si>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</si>
  <si>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</si>
  <si>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</si>
  <si>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</si>
  <si>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</si>
  <si>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</si>
  <si>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</si>
  <si>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</si>
  <si>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</si>
  <si>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</si>
  <si>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</si>
  <si>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</si>
  <si>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</si>
  <si>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</si>
  <si>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</si>
  <si>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</si>
  <si>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</si>
  <si>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</si>
  <si>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</si>
  <si>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</si>
  <si>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</si>
  <si>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</si>
  <si>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</si>
  <si>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</si>
  <si>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</si>
  <si>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</si>
  <si>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</si>
  <si>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</si>
  <si>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</si>
  <si>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</si>
  <si>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</si>
  <si>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</si>
  <si>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</si>
  <si>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</si>
  <si>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</si>
  <si>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</si>
  <si>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</si>
  <si>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</si>
  <si>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</si>
  <si>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</si>
  <si>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</si>
  <si>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</si>
  <si>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</si>
  <si>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</si>
  <si>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</si>
  <si>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</si>
  <si>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</si>
  <si>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</si>
  <si>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</si>
  <si>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</si>
  <si>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</si>
  <si>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</si>
  <si>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</si>
  <si>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</si>
  <si>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</si>
  <si>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</si>
  <si>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</si>
  <si>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</si>
  <si>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</si>
  <si>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</si>
  <si>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</si>
  <si>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</si>
  <si>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</si>
  <si>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</si>
  <si>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</si>
  <si>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</si>
  <si>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</si>
  <si>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</si>
  <si>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</si>
  <si>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</si>
  <si>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</si>
  <si>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</si>
  <si>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</si>
  <si>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</si>
  <si>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</si>
  <si>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</si>
  <si>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</si>
  <si>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</si>
  <si>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</si>
  <si>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</si>
  <si>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</si>
  <si>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</si>
  <si>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</si>
  <si>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</si>
  <si>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</si>
  <si>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</si>
  <si>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</si>
  <si>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</si>
  <si>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</si>
  <si>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</si>
  <si>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</si>
  <si>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</si>
  <si>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</si>
  <si>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</si>
  <si>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</si>
  <si>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</si>
  <si>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</si>
  <si>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</si>
  <si>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</si>
  <si>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</si>
  <si>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</si>
  <si>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</si>
  <si>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</si>
  <si>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</si>
  <si>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</si>
  <si>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</si>
  <si>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</si>
  <si>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</si>
  <si>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</si>
  <si>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</si>
  <si>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</si>
  <si>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</si>
  <si>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</si>
  <si>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</si>
  <si>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</si>
  <si>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</si>
  <si>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</si>
  <si>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</si>
  <si>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</si>
  <si>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</si>
  <si>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</si>
  <si>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</si>
  <si>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</si>
  <si>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</si>
  <si>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</si>
  <si>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</si>
  <si>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</si>
  <si>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</si>
  <si>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</si>
  <si>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</si>
  <si>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</si>
  <si>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</si>
  <si>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</si>
  <si>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</si>
  <si>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</si>
  <si>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</si>
  <si>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</si>
  <si>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</si>
  <si>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</si>
  <si>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</si>
  <si>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</si>
  <si>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</si>
  <si>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</si>
  <si>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</si>
  <si>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</si>
  <si>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</si>
  <si>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</si>
  <si>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</si>
  <si>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</si>
  <si>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</si>
  <si>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</si>
  <si>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</si>
  <si>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</si>
  <si>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</si>
  <si>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</si>
  <si>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</si>
  <si>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</si>
  <si>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</si>
  <si>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</si>
  <si>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</si>
  <si>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</si>
  <si>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</si>
  <si>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</si>
  <si>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</si>
  <si>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</si>
  <si>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</si>
  <si>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</si>
  <si>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</si>
  <si>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</si>
  <si>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</si>
  <si>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</si>
  <si>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</si>
  <si>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</si>
  <si>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</si>
  <si>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</si>
  <si>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</si>
  <si>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</si>
  <si>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</si>
  <si>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</si>
  <si>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</si>
  <si>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</si>
  <si>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</si>
  <si>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</si>
  <si>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</si>
  <si>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</si>
  <si>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</si>
  <si>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</si>
  <si>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</si>
  <si>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</si>
  <si>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</si>
  <si>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</si>
  <si>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</si>
  <si>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</si>
  <si>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</si>
  <si>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</si>
  <si>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</si>
  <si>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</si>
  <si>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</si>
  <si>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</si>
  <si>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</si>
  <si>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</si>
  <si>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</si>
  <si>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</si>
  <si>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</si>
  <si>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</si>
  <si>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</si>
  <si>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</si>
  <si>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</si>
  <si>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</si>
  <si>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</si>
  <si>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</si>
  <si>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</si>
  <si>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</si>
  <si>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</si>
  <si>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</si>
  <si>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</si>
  <si>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</si>
  <si>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</si>
  <si>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</si>
  <si>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</si>
  <si>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</si>
  <si>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</si>
  <si>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</si>
  <si>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</si>
  <si>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</si>
  <si>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</si>
  <si>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</si>
  <si>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</si>
  <si>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</si>
  <si>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</si>
  <si>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</si>
  <si>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</si>
  <si>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</si>
  <si>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</si>
  <si>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</si>
  <si>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</si>
  <si>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</si>
  <si>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</si>
  <si>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</si>
  <si>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</si>
  <si>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</si>
  <si>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</si>
  <si>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</si>
  <si>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</si>
  <si>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</si>
  <si>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</si>
  <si>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</si>
  <si>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</si>
  <si>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</si>
  <si>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</si>
  <si>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</si>
  <si>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</si>
  <si>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</si>
  <si>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</si>
  <si>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</si>
  <si>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</si>
  <si>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</si>
  <si>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</si>
  <si>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</si>
  <si>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</si>
  <si>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</si>
  <si>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</si>
  <si>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</si>
  <si>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</si>
  <si>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</si>
  <si>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</si>
  <si>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</si>
  <si>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</si>
  <si>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</si>
  <si>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</si>
  <si>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</si>
  <si>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</si>
  <si>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</si>
  <si>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</si>
  <si>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</si>
  <si>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</si>
  <si>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</si>
  <si>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</si>
  <si>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</si>
  <si>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</si>
  <si>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</si>
  <si>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</si>
  <si>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</si>
  <si>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</si>
  <si>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</si>
  <si>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</si>
  <si>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</si>
  <si>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</si>
  <si>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</si>
  <si>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</si>
  <si>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</si>
  <si>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</si>
  <si>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</si>
  <si>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</si>
  <si>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</si>
  <si>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</si>
  <si>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</si>
  <si>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</si>
  <si>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</si>
  <si>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</si>
  <si>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</si>
  <si>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</si>
  <si>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</si>
  <si>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</si>
  <si>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</si>
  <si>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</si>
  <si>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</si>
  <si>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</si>
  <si>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</si>
  <si>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</si>
  <si>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</si>
  <si>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</si>
  <si>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</si>
  <si>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</si>
  <si>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</si>
  <si>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</si>
  <si>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</si>
  <si>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</si>
  <si>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</si>
  <si>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</si>
  <si>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</si>
  <si>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</si>
  <si>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</si>
  <si>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</si>
  <si>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</si>
  <si>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</si>
  <si>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</si>
  <si>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</si>
  <si>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</si>
  <si>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</si>
  <si>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</si>
  <si>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</si>
  <si>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</si>
  <si>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</si>
  <si>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</si>
  <si>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</si>
  <si>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</si>
  <si>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</si>
  <si>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</si>
  <si>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</si>
  <si>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</si>
  <si>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</si>
  <si>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</si>
  <si>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</si>
  <si>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</si>
  <si>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</si>
  <si>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</si>
  <si>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</si>
  <si>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</si>
  <si>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</si>
  <si>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</si>
  <si>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</si>
  <si>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</si>
  <si>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</si>
  <si>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</si>
  <si>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</si>
  <si>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</si>
  <si>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</si>
  <si>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</si>
  <si>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</si>
  <si>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</si>
  <si>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</si>
  <si>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</si>
  <si>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</si>
  <si>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</si>
  <si>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</si>
  <si>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</si>
  <si>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</si>
  <si>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</si>
  <si>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</si>
  <si>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</si>
  <si>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</si>
  <si>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</si>
  <si>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</si>
  <si>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</si>
  <si>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</si>
  <si>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</si>
  <si>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</si>
  <si>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</si>
  <si>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</si>
  <si>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</si>
  <si>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</si>
  <si>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</si>
  <si>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</si>
  <si>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</si>
  <si>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</si>
  <si>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</si>
  <si>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</si>
  <si>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</si>
  <si>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</si>
  <si>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</si>
  <si>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</si>
  <si>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</si>
  <si>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</si>
  <si>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</si>
  <si>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</si>
  <si>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</si>
  <si>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</si>
  <si>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</si>
  <si>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</si>
  <si>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</si>
  <si>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</si>
  <si>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</si>
  <si>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</si>
  <si>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</si>
  <si>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</si>
  <si>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</si>
  <si>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</si>
  <si>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</si>
  <si>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</si>
  <si>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</si>
  <si>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</si>
  <si>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</si>
  <si>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</si>
  <si>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</si>
  <si>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</si>
  <si>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</si>
  <si>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</si>
  <si>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</si>
  <si>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</si>
  <si>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</si>
  <si>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</si>
  <si>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</si>
  <si>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</si>
  <si>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</si>
  <si>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</si>
  <si>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</si>
  <si>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</si>
  <si>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</si>
  <si>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</si>
  <si>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</si>
  <si>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</si>
  <si>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</si>
  <si>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</si>
  <si>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</si>
  <si>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</si>
  <si>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</si>
  <si>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</si>
  <si>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</si>
  <si>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</si>
  <si>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</si>
  <si>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</si>
  <si>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</si>
  <si>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</si>
  <si>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</si>
  <si>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</si>
  <si>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</si>
  <si>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</si>
  <si>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</si>
  <si>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</si>
  <si>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</si>
  <si>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</si>
  <si>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</si>
  <si>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</si>
  <si>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</si>
  <si>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</si>
  <si>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</si>
  <si>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</si>
  <si>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</si>
  <si>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</si>
  <si>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</si>
  <si>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</si>
  <si>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</si>
  <si>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</si>
  <si>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</si>
  <si>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</si>
  <si>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</si>
  <si>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</si>
  <si>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</si>
  <si>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</si>
  <si>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</si>
  <si>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</si>
  <si>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</si>
  <si>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</si>
  <si>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</si>
  <si>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</si>
  <si>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</si>
  <si>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</si>
  <si>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</si>
  <si>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</si>
  <si>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</si>
  <si>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</si>
  <si>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</si>
  <si>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</si>
  <si>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</si>
  <si>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</si>
  <si>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</si>
  <si>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</si>
  <si>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</si>
  <si>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</si>
  <si>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</si>
  <si>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</si>
  <si>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</si>
  <si>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</si>
  <si>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</si>
  <si>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</si>
  <si>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</si>
  <si>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</si>
  <si>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</si>
  <si>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</si>
  <si>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</si>
  <si>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</si>
  <si>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</si>
  <si>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</si>
  <si>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</si>
  <si>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</si>
  <si>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</si>
  <si>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</si>
  <si>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</si>
  <si>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</si>
  <si>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</si>
  <si>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</si>
  <si>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</si>
  <si>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</si>
  <si>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</si>
  <si>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</si>
  <si>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</si>
  <si>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</si>
  <si>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</si>
  <si>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</si>
  <si>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</si>
  <si>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</si>
  <si>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</si>
  <si>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</si>
  <si>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</si>
  <si>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</si>
  <si>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</si>
  <si>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</si>
  <si>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</si>
  <si>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</si>
  <si>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</si>
  <si>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</si>
  <si>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</si>
  <si>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</si>
  <si>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</si>
  <si>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</si>
  <si>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</si>
  <si>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</si>
  <si>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</si>
  <si>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</si>
  <si>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</si>
  <si>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</si>
  <si>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</si>
  <si>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</si>
  <si>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</si>
  <si>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</si>
  <si>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</si>
  <si>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</si>
  <si>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</si>
  <si>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</si>
  <si>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</si>
  <si>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</si>
  <si>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</si>
  <si>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</si>
  <si>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</si>
  <si>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</si>
  <si>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</si>
  <si>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</si>
  <si>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</si>
  <si>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</si>
  <si>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</si>
  <si>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</si>
  <si>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</si>
  <si>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</si>
  <si>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</si>
  <si>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</si>
  <si>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</si>
  <si>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</si>
  <si>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</si>
  <si>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</si>
  <si>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</si>
  <si>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</si>
  <si>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</si>
  <si>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</si>
  <si>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</si>
  <si>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</si>
  <si>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</si>
  <si>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</si>
  <si>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</si>
  <si>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</si>
  <si>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</si>
  <si>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</si>
  <si>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</si>
  <si>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</si>
  <si>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</si>
  <si>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</si>
  <si>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</si>
  <si>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</si>
  <si>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</si>
  <si>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</si>
  <si>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</si>
  <si>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</si>
  <si>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</si>
  <si>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</si>
  <si>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</si>
  <si>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</si>
  <si>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</si>
  <si>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</si>
  <si>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</si>
  <si>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</si>
  <si>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</si>
  <si>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</si>
  <si>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</si>
  <si>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</si>
  <si>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</si>
  <si>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</si>
  <si>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</si>
  <si>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</si>
  <si>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</si>
  <si>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</si>
  <si>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</si>
  <si>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</si>
  <si>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</si>
  <si>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</si>
  <si>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</si>
  <si>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</si>
  <si>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</si>
  <si>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</si>
  <si>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</si>
  <si>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</si>
  <si>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</si>
  <si>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</si>
  <si>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</si>
  <si>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</si>
  <si>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</si>
  <si>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</si>
  <si>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</si>
  <si>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</si>
  <si>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</si>
  <si>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</si>
  <si>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</si>
  <si>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</si>
  <si>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</si>
  <si>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</si>
  <si>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</si>
  <si>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</si>
  <si>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</si>
  <si>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</si>
  <si>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</si>
  <si>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</si>
  <si>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</si>
  <si>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</si>
  <si>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</si>
  <si>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</si>
  <si>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</si>
  <si>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</si>
  <si>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</si>
  <si>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</si>
  <si>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</si>
  <si>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</si>
  <si>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</si>
  <si>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</si>
  <si>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</si>
  <si>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</si>
  <si>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</si>
  <si>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</si>
  <si>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</si>
  <si>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</si>
  <si>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</si>
  <si>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</si>
  <si>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</si>
  <si>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</si>
  <si>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</si>
  <si>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</si>
  <si>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</si>
  <si>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</si>
  <si>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</si>
  <si>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</si>
  <si>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</si>
  <si>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</si>
  <si>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</si>
  <si>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</si>
  <si>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</si>
  <si>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</si>
  <si>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</si>
  <si>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</si>
  <si>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</si>
  <si>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</si>
  <si>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</si>
  <si>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</si>
  <si>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</si>
  <si>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</si>
  <si>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</si>
  <si>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</si>
  <si>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</si>
  <si>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</si>
  <si>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</si>
  <si>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</si>
  <si>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</si>
  <si>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</si>
  <si>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</si>
  <si>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</si>
  <si>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</si>
  <si>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</si>
  <si>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</si>
  <si>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</si>
  <si>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</si>
  <si>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</si>
  <si>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</si>
  <si>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</si>
  <si>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</si>
  <si>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</si>
  <si>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</si>
  <si>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</si>
  <si>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</si>
  <si>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</si>
  <si>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</si>
  <si>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</si>
  <si>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</si>
  <si>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</si>
  <si>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</si>
  <si>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</si>
  <si>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</si>
  <si>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</si>
  <si>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</si>
  <si>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</si>
  <si>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</si>
  <si>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</si>
  <si>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</si>
  <si>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</si>
  <si>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</si>
  <si>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</si>
  <si>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</si>
  <si>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</si>
  <si>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</si>
  <si>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</si>
  <si>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</si>
  <si>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</si>
  <si>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</si>
  <si>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</si>
  <si>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</si>
  <si>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</si>
  <si>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</si>
  <si>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</si>
  <si>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</si>
  <si>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</si>
  <si>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</si>
  <si>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</si>
  <si>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</si>
  <si>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</si>
  <si>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</si>
  <si>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</si>
  <si>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</si>
  <si>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</si>
  <si>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</si>
  <si>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</si>
  <si>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</si>
  <si>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</si>
  <si>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</si>
  <si>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</si>
  <si>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</si>
  <si>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</si>
  <si>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</si>
  <si>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</si>
  <si>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</si>
  <si>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</si>
  <si>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</si>
  <si>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</si>
  <si>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</si>
  <si>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</si>
  <si>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</si>
  <si>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</si>
  <si>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</si>
  <si>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</si>
  <si>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</si>
  <si>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</si>
  <si>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</si>
  <si>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</si>
  <si>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</si>
  <si>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</si>
  <si>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</si>
  <si>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</si>
  <si>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</si>
  <si>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</si>
  <si>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</si>
  <si>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</si>
  <si>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</si>
  <si>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</si>
  <si>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</si>
  <si>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</si>
  <si>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</si>
  <si>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</si>
  <si>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</si>
  <si>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</si>
  <si>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</si>
  <si>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</si>
  <si>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</si>
  <si>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</si>
  <si>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</si>
  <si>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</si>
  <si>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</si>
  <si>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</si>
  <si>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</si>
  <si>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</si>
  <si>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</si>
  <si>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</si>
  <si>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</si>
  <si>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</si>
  <si>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</si>
  <si>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</si>
  <si>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</si>
  <si>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</si>
  <si>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</si>
  <si>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</si>
  <si>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</si>
  <si>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</si>
  <si>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</si>
  <si>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</si>
  <si>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</si>
  <si>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</si>
  <si>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</si>
  <si>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</si>
  <si>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</si>
  <si>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</si>
  <si>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</si>
  <si>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</si>
  <si>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</si>
  <si>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</si>
  <si>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</si>
  <si>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</si>
  <si>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</si>
  <si>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</si>
  <si>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</si>
  <si>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</si>
  <si>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</si>
  <si>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</si>
  <si>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</si>
  <si>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</si>
  <si>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</si>
  <si>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</si>
  <si>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</si>
  <si>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</si>
  <si>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</si>
  <si>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</si>
  <si>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</si>
  <si>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</si>
  <si>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</si>
  <si>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</si>
  <si>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</si>
  <si>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</si>
  <si>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</si>
  <si>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</si>
  <si>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</si>
  <si>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</si>
  <si>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</si>
  <si>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</si>
  <si>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</si>
  <si>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</si>
  <si>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</si>
  <si>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</si>
  <si>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</si>
  <si>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</si>
  <si>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</si>
  <si>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</si>
  <si>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</si>
  <si>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</si>
  <si>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</si>
  <si>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</si>
  <si>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</si>
  <si>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</si>
  <si>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</si>
  <si>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</si>
  <si>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</si>
  <si>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</si>
  <si>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</si>
  <si>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</si>
  <si>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</si>
  <si>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</si>
  <si>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</si>
  <si>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</si>
  <si>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</si>
  <si>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</si>
  <si>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</si>
  <si>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</si>
  <si>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</si>
  <si>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</si>
  <si>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</si>
  <si>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</si>
  <si>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</si>
  <si>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</si>
  <si>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</si>
  <si>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</si>
  <si>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</si>
  <si>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</si>
  <si>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</si>
  <si>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</si>
  <si>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</si>
  <si>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</si>
  <si>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</si>
  <si>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</si>
  <si>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</si>
  <si>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</si>
  <si>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</si>
  <si>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</si>
  <si>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</si>
  <si>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</si>
  <si>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</si>
  <si>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</si>
  <si>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</si>
  <si>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</si>
  <si>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</si>
  <si>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</si>
  <si>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</si>
  <si>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</si>
  <si>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</si>
  <si>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</si>
  <si>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</si>
  <si>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</si>
  <si>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</si>
  <si>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</si>
  <si>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</si>
  <si>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</si>
  <si>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</si>
  <si>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</si>
  <si>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</si>
  <si>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</si>
  <si>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</si>
  <si>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</si>
  <si>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</si>
  <si>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</si>
  <si>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</si>
  <si>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</si>
  <si>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</si>
  <si>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</si>
  <si>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</si>
  <si>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</si>
  <si>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</si>
  <si>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</si>
  <si>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</si>
  <si>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</si>
  <si>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</si>
  <si>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</si>
  <si>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</si>
  <si>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</si>
  <si>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</si>
  <si>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</si>
  <si>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</si>
  <si>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</si>
  <si>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</si>
  <si>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</si>
  <si>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</si>
  <si>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</si>
  <si>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</si>
  <si>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</si>
  <si>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</si>
  <si>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</si>
  <si>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</si>
  <si>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</si>
  <si>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</si>
  <si>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</si>
  <si>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</si>
  <si>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</si>
  <si>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</si>
  <si>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</si>
  <si>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</si>
  <si>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</si>
  <si>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</si>
  <si>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</si>
  <si>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</si>
  <si>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</si>
  <si>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</si>
  <si>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</si>
  <si>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</si>
  <si>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</si>
  <si>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</si>
  <si>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</si>
  <si>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</si>
  <si>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</si>
  <si>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</si>
  <si>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</si>
  <si>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</si>
  <si>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</si>
  <si>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</si>
  <si>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</si>
  <si>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</si>
  <si>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</si>
  <si>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</si>
  <si>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</si>
  <si>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</si>
  <si>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</si>
  <si>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</si>
  <si>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</si>
  <si>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</si>
  <si>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</si>
  <si>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</si>
  <si>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</si>
  <si>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</si>
  <si>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</si>
  <si>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</si>
  <si>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</si>
  <si>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</si>
  <si>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</si>
  <si>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</si>
  <si>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</si>
  <si>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</si>
  <si>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</si>
  <si>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</si>
  <si>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</si>
  <si>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</si>
  <si>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</si>
  <si>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</si>
  <si>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</si>
  <si>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</si>
  <si>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</si>
  <si>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</si>
  <si>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</si>
  <si>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</si>
  <si>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</si>
  <si>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</si>
  <si>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</si>
  <si>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</si>
  <si>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</si>
  <si>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</si>
  <si>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</si>
  <si>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</si>
  <si>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</si>
  <si>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</si>
  <si>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</si>
  <si>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</si>
  <si>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</si>
  <si>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</si>
  <si>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</si>
  <si>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</si>
  <si>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</si>
  <si>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</si>
  <si>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</si>
  <si>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</si>
  <si>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</si>
  <si>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</si>
  <si>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</si>
  <si>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</si>
  <si>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</si>
  <si>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</si>
  <si>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</si>
  <si>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</si>
  <si>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</si>
  <si>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</si>
  <si>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</si>
  <si>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</si>
  <si>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</si>
  <si>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</si>
  <si>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</si>
  <si>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</si>
  <si>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</si>
  <si>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</si>
  <si>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</si>
  <si>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</si>
  <si>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</si>
  <si>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</si>
  <si>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</si>
  <si>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</si>
  <si>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</si>
  <si>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</si>
  <si>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</si>
  <si>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</si>
  <si>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</si>
  <si>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</si>
  <si>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</si>
  <si>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</si>
  <si>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</si>
  <si>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</si>
  <si>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</si>
  <si>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</si>
  <si>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</si>
  <si>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</si>
  <si>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</si>
  <si>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</si>
  <si>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</si>
  <si>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</si>
  <si>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</si>
  <si>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</si>
  <si>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</si>
  <si>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</si>
  <si>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</si>
  <si>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</si>
  <si>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</si>
  <si>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</si>
  <si>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</si>
  <si>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</si>
  <si>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</si>
  <si>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</si>
  <si>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</si>
  <si>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</si>
  <si>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</si>
  <si>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</si>
  <si>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</si>
  <si>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</si>
  <si>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</si>
  <si>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</si>
  <si>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</si>
  <si>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</si>
  <si>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</si>
  <si>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</si>
  <si>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</si>
  <si>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</si>
  <si>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</si>
  <si>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</si>
  <si>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</si>
  <si>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</si>
  <si>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</si>
  <si>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</si>
  <si>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</si>
  <si>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</si>
  <si>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</si>
  <si>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</si>
  <si>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</si>
  <si>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</si>
  <si>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</si>
  <si>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</si>
  <si>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</si>
  <si>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</si>
  <si>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</si>
  <si>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</si>
  <si>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</si>
  <si>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</si>
  <si>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</si>
  <si>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</si>
  <si>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</si>
  <si>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</si>
  <si>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</si>
  <si>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</si>
  <si>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</si>
  <si>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</si>
  <si>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</si>
  <si>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</si>
  <si>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</si>
  <si>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</si>
  <si>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</si>
  <si>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</si>
  <si>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</si>
  <si>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</si>
  <si>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</si>
  <si>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</si>
  <si>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</si>
  <si>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</si>
  <si>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</si>
  <si>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</si>
  <si>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</si>
  <si>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</si>
  <si>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</si>
  <si>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</si>
  <si>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</si>
  <si>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</si>
  <si>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</si>
  <si>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</si>
  <si>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</si>
  <si>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</si>
  <si>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</si>
  <si>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</si>
  <si>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</si>
  <si>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</si>
  <si>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</si>
  <si>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</si>
  <si>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</si>
  <si>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</si>
  <si>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</si>
  <si>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</si>
  <si>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</si>
  <si>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</si>
  <si>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</si>
  <si>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</si>
  <si>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</si>
  <si>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</si>
  <si>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</si>
  <si>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</si>
  <si>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</si>
  <si>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</si>
  <si>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</si>
  <si>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</si>
  <si>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</si>
  <si>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</si>
  <si>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</si>
  <si>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</si>
  <si>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</si>
  <si>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</si>
  <si>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</si>
  <si>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</si>
  <si>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</si>
  <si>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</si>
  <si>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</si>
  <si>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</si>
  <si>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</si>
  <si>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</si>
  <si>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</si>
  <si>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</si>
  <si>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</si>
  <si>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</si>
  <si>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</si>
  <si>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</si>
  <si>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</si>
  <si>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</si>
  <si>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</si>
  <si>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</si>
  <si>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</si>
  <si>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</si>
  <si>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</si>
  <si>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</si>
  <si>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</si>
  <si>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</si>
  <si>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</si>
  <si>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</si>
  <si>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</si>
  <si>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</si>
  <si>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</si>
  <si>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</si>
  <si>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</si>
  <si>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</si>
  <si>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</si>
  <si>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</si>
  <si>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</si>
  <si>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</si>
  <si>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</si>
  <si>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</si>
  <si>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</si>
  <si>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</si>
  <si>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</si>
  <si>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</si>
  <si>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</si>
  <si>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</si>
  <si>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</si>
  <si>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</si>
  <si>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</si>
  <si>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</si>
  <si>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</si>
  <si>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</si>
  <si>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</si>
  <si>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</si>
  <si>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</si>
  <si>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</si>
  <si>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</si>
  <si>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</si>
  <si>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</si>
  <si>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</si>
  <si>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</si>
  <si>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</si>
  <si>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</si>
  <si>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</si>
  <si>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</si>
  <si>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</si>
  <si>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</si>
  <si>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</si>
  <si>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</si>
  <si>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</si>
  <si>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</si>
  <si>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</si>
  <si>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</si>
  <si>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</si>
  <si>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</si>
  <si>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</si>
  <si>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</si>
  <si>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</si>
  <si>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</si>
  <si>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</si>
  <si>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</si>
  <si>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</si>
  <si>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</si>
  <si>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</si>
  <si>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</si>
  <si>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</si>
  <si>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</si>
  <si>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</si>
  <si>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</si>
  <si>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</si>
  <si>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</si>
  <si>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</si>
  <si>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</si>
  <si>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</si>
  <si>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</si>
  <si>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</si>
  <si>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</si>
  <si>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</si>
  <si>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</si>
  <si>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</si>
  <si>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</si>
  <si>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</si>
  <si>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</si>
  <si>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</si>
  <si>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</si>
  <si>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</si>
  <si>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</si>
  <si>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</si>
  <si>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</si>
  <si>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</si>
  <si>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</si>
  <si>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</si>
  <si>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</si>
  <si>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</si>
  <si>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</si>
  <si>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</si>
  <si>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</si>
  <si>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</si>
  <si>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</si>
  <si>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</si>
  <si>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</si>
  <si>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</si>
  <si>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</si>
  <si>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</si>
  <si>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</si>
  <si>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</si>
  <si>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</si>
  <si>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</si>
  <si>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</si>
  <si>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</si>
  <si>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</si>
  <si>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</si>
  <si>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</si>
  <si>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</si>
  <si>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</si>
  <si>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</si>
  <si>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</si>
  <si>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</si>
  <si>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</si>
  <si>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</si>
  <si>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</si>
  <si>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</si>
  <si>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</si>
  <si>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</si>
  <si>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</si>
  <si>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</si>
  <si>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</si>
  <si>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</si>
  <si>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</si>
  <si>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</si>
  <si>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</si>
  <si>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</si>
  <si>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</si>
  <si>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</si>
  <si>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</si>
  <si>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</si>
  <si>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</si>
  <si>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</si>
  <si>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</si>
  <si>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</si>
  <si>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</si>
  <si>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</si>
  <si>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</si>
  <si>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</si>
  <si>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</si>
  <si>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</si>
  <si>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</si>
  <si>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</si>
  <si>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</si>
  <si>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</si>
  <si>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</si>
  <si>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</si>
  <si>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</si>
  <si>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</si>
  <si>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</si>
  <si>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</si>
  <si>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</si>
  <si>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</si>
  <si>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</si>
  <si>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</si>
  <si>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</si>
  <si>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</si>
  <si>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</si>
  <si>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</si>
  <si>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</si>
  <si>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</si>
  <si>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</si>
  <si>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</si>
  <si>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</si>
  <si>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</si>
  <si>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</si>
  <si>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</si>
  <si>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</si>
  <si>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</si>
  <si>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</si>
  <si>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</si>
  <si>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</si>
  <si>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</si>
  <si>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</si>
  <si>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</si>
  <si>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</si>
  <si>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</si>
  <si>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</si>
  <si>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</si>
  <si>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</si>
  <si>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</si>
  <si>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</si>
  <si>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</si>
  <si>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</si>
  <si>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</si>
  <si>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</si>
  <si>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</si>
  <si>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</si>
  <si>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</si>
  <si>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</si>
  <si>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</si>
  <si>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</si>
  <si>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</si>
  <si>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</si>
  <si>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</si>
  <si>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</si>
  <si>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</si>
  <si>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</si>
  <si>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</si>
  <si>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</si>
  <si>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</si>
  <si>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</si>
  <si>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</si>
  <si>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</si>
  <si>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</si>
  <si>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</si>
  <si>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</si>
  <si>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</si>
  <si>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</si>
  <si>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</si>
  <si>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</si>
  <si>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</si>
  <si>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</si>
  <si>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</si>
  <si>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</si>
  <si>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</si>
  <si>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</si>
  <si>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</si>
  <si>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</si>
  <si>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</si>
  <si>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</si>
  <si>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</si>
  <si>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</si>
  <si>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</si>
  <si>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</si>
  <si>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</si>
  <si>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</si>
  <si>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</si>
  <si>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</si>
  <si>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</si>
  <si>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</si>
  <si>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</si>
  <si>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</si>
  <si>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</si>
  <si>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</si>
  <si>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</si>
  <si>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</si>
  <si>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</si>
  <si>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</si>
  <si>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</si>
  <si>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</si>
  <si>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</si>
  <si>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</si>
  <si>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</si>
  <si>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</si>
  <si>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</si>
  <si>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</si>
  <si>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</si>
  <si>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</si>
  <si>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</si>
  <si>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</si>
  <si>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</si>
  <si>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</si>
  <si>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</si>
  <si>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</si>
  <si>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</si>
  <si>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</si>
  <si>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</si>
  <si>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</si>
  <si>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</si>
  <si>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</si>
  <si>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</si>
  <si>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</si>
  <si>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</si>
  <si>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</si>
  <si>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</si>
  <si>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</si>
  <si>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</si>
  <si>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</si>
  <si>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</si>
  <si>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</si>
  <si>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</si>
  <si>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</si>
  <si>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</si>
  <si>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</si>
  <si>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</si>
  <si>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</si>
  <si>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</si>
  <si>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</si>
  <si>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</si>
  <si>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</si>
  <si>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</si>
  <si>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</si>
  <si>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</si>
  <si>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</si>
  <si>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</si>
  <si>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</si>
  <si>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</si>
  <si>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</si>
  <si>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</si>
  <si>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</si>
  <si>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</si>
  <si>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</si>
  <si>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</si>
  <si>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</si>
  <si>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</si>
  <si>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</si>
  <si>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</si>
  <si>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</si>
  <si>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</si>
  <si>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</si>
  <si>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</si>
  <si>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</si>
  <si>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</si>
  <si>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</si>
  <si>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</si>
  <si>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</si>
  <si>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</si>
  <si>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</si>
  <si>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</si>
  <si>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</si>
  <si>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</si>
  <si>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</si>
  <si>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</si>
  <si>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</si>
  <si>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</si>
  <si>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</si>
  <si>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</si>
  <si>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</si>
  <si>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</si>
  <si>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</si>
  <si>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</si>
  <si>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</si>
  <si>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</si>
  <si>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</si>
  <si>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</si>
  <si>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</si>
  <si>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</si>
  <si>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</si>
  <si>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</si>
  <si>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</si>
  <si>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</si>
  <si>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</si>
  <si>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</si>
  <si>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</si>
  <si>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</si>
  <si>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</si>
  <si>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</si>
  <si>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</si>
  <si>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</si>
  <si>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</si>
  <si>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</si>
  <si>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</si>
  <si>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</si>
  <si>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</si>
  <si>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</si>
  <si>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</si>
  <si>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</si>
  <si>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</si>
  <si>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</si>
  <si>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</si>
  <si>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</si>
  <si>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</si>
  <si>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</si>
  <si>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</si>
  <si>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</si>
  <si>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</si>
  <si>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</si>
  <si>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</si>
  <si>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</si>
  <si>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</si>
  <si>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</si>
  <si>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</si>
  <si>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</si>
  <si>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</si>
  <si>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</si>
  <si>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</si>
  <si>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</si>
  <si>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</si>
  <si>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</si>
  <si>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</si>
  <si>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</si>
  <si>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</si>
  <si>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</si>
  <si>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</si>
  <si>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</si>
  <si>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</si>
  <si>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</si>
  <si>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</si>
  <si>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</si>
  <si>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</si>
  <si>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</si>
  <si>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</si>
  <si>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</si>
  <si>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</si>
  <si>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</si>
  <si>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</si>
  <si>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</si>
  <si>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</si>
  <si>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</si>
  <si>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</si>
  <si>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</si>
  <si>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</si>
  <si>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</si>
  <si>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</si>
  <si>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</si>
  <si>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</si>
  <si>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</si>
  <si>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</si>
  <si>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</si>
  <si>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</si>
  <si>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</si>
  <si>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</si>
  <si>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</si>
  <si>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</si>
  <si>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</si>
  <si>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</si>
  <si>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</si>
  <si>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</si>
  <si>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</si>
  <si>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</si>
  <si>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</si>
  <si>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</si>
  <si>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</si>
  <si>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</si>
  <si>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</si>
  <si>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</si>
  <si>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</si>
  <si>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</si>
  <si>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</si>
  <si>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</si>
  <si>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</si>
  <si>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</si>
  <si>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</si>
  <si>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</si>
  <si>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</si>
  <si>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</si>
  <si>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</si>
  <si>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</si>
  <si>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</si>
  <si>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</si>
  <si>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</si>
  <si>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</si>
  <si>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</si>
  <si>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</si>
  <si>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</si>
  <si>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</si>
  <si>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</si>
  <si>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</si>
  <si>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</si>
  <si>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</si>
  <si>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</si>
  <si>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</si>
  <si>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</si>
  <si>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</si>
  <si>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</si>
  <si>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</si>
  <si>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</si>
  <si>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</si>
  <si>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</si>
  <si>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</si>
  <si>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</si>
  <si>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</si>
  <si>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</si>
  <si>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</si>
  <si>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</si>
  <si>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</si>
  <si>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</si>
  <si>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</si>
  <si>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</si>
  <si>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</si>
  <si>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</si>
  <si>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</si>
  <si>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</si>
  <si>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</si>
  <si>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</si>
  <si>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</si>
  <si>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</si>
  <si>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</si>
  <si>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</si>
  <si>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</si>
  <si>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</si>
  <si>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</si>
  <si>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</si>
  <si>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</si>
  <si>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</si>
  <si>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</si>
  <si>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</si>
  <si>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</si>
  <si>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</si>
  <si>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</si>
  <si>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</si>
  <si>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</si>
  <si>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</si>
  <si>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</si>
  <si>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</si>
  <si>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</si>
  <si>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</si>
  <si>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</si>
  <si>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</si>
  <si>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</si>
  <si>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</si>
  <si>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</si>
  <si>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</si>
  <si>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</si>
  <si>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</si>
  <si>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</si>
  <si>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</si>
  <si>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</si>
  <si>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</si>
  <si>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</si>
  <si>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</si>
  <si>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</si>
  <si>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</si>
  <si>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</si>
  <si>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</si>
  <si>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</si>
  <si>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</si>
  <si>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</si>
  <si>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</si>
  <si>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</si>
  <si>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</si>
  <si>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</si>
  <si>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</si>
  <si>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</si>
  <si>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</si>
  <si>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</si>
  <si>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</si>
  <si>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</si>
  <si>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</si>
  <si>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</si>
  <si>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</si>
  <si>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</si>
  <si>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</si>
  <si>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</si>
  <si>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</si>
  <si>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</si>
  <si>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</si>
  <si>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</si>
  <si>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</si>
  <si>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</si>
  <si>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</si>
  <si>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</si>
  <si>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</si>
  <si>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</si>
  <si>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</si>
  <si>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</si>
  <si>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</si>
  <si>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</si>
  <si>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</si>
  <si>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</si>
  <si>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</si>
  <si>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</si>
  <si>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</si>
  <si>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</si>
  <si>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</si>
  <si>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</si>
  <si>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</si>
  <si>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</si>
  <si>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</si>
  <si>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</si>
  <si>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</si>
  <si>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</si>
  <si>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</si>
  <si>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</si>
  <si>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</si>
  <si>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</si>
  <si>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</si>
  <si>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</si>
  <si>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</si>
  <si>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</si>
  <si>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</si>
  <si>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</si>
  <si>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</si>
  <si>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</si>
  <si>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</si>
  <si>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</si>
  <si>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</si>
  <si>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</si>
  <si>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</si>
  <si>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</si>
  <si>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</si>
  <si>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</si>
  <si>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</si>
  <si>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</si>
  <si>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</si>
  <si>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</si>
  <si>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</si>
  <si>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</si>
  <si>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</si>
  <si>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</si>
  <si>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</si>
  <si>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</si>
  <si>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</si>
  <si>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</si>
  <si>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</si>
  <si>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</si>
  <si>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</si>
  <si>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</si>
  <si>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</si>
  <si>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</si>
  <si>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</si>
  <si>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</si>
  <si>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</si>
  <si>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</si>
  <si>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</si>
  <si>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</si>
  <si>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</si>
  <si>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</si>
  <si>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</si>
  <si>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</si>
  <si>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</si>
  <si>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</si>
  <si>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</si>
  <si>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</si>
  <si>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</si>
  <si>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</si>
  <si>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</si>
  <si>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</si>
  <si>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</si>
  <si>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</si>
  <si>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</si>
  <si>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</si>
  <si>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</si>
  <si>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</si>
  <si>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</si>
  <si>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</si>
  <si>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</si>
  <si>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</si>
  <si>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</si>
  <si>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</si>
  <si>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</si>
  <si>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</si>
  <si>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</si>
  <si>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</si>
  <si>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</si>
  <si>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</si>
  <si>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</si>
  <si>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</si>
  <si>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</si>
  <si>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</si>
  <si>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</si>
  <si>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</si>
  <si>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</si>
  <si>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</si>
  <si>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</si>
  <si>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</si>
  <si>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</si>
  <si>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</si>
  <si>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</si>
  <si>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</si>
  <si>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</si>
  <si>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</si>
  <si>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</si>
  <si>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</si>
  <si>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</si>
  <si>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</si>
  <si>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</si>
  <si>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</si>
  <si>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</si>
  <si>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</si>
  <si>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</si>
  <si>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</si>
  <si>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</si>
  <si>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</si>
  <si>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</si>
  <si>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</si>
  <si>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</si>
  <si>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</si>
  <si>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</si>
  <si>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</si>
  <si>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</si>
  <si>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</si>
  <si>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</si>
  <si>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</si>
  <si>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</si>
  <si>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</si>
  <si>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</si>
  <si>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</si>
  <si>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</si>
  <si>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</si>
  <si>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</si>
  <si>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</si>
  <si>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</si>
  <si>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</si>
  <si>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</si>
  <si>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</si>
  <si>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</si>
  <si>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</si>
  <si>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</si>
  <si>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</si>
  <si>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</si>
  <si>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</si>
  <si>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</si>
  <si>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</si>
  <si>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</si>
  <si>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</si>
  <si>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</si>
  <si>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</si>
  <si>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</si>
  <si>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</si>
  <si>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</si>
  <si>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</si>
  <si>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</si>
  <si>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</si>
  <si>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</si>
  <si>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</si>
  <si>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</si>
  <si>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</si>
  <si>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</si>
  <si>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</si>
  <si>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</si>
  <si>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</si>
  <si>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</si>
  <si>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</si>
  <si>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</si>
  <si>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</si>
  <si>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</si>
  <si>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</si>
  <si>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</si>
  <si>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</si>
  <si>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</si>
  <si>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</si>
  <si>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</si>
  <si>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</si>
  <si>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</si>
  <si>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</si>
  <si>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</si>
  <si>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</si>
  <si>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</si>
  <si>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</si>
  <si>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</si>
  <si>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</si>
  <si>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</si>
  <si>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</si>
  <si>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</si>
  <si>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</si>
  <si>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</si>
  <si>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</si>
  <si>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</si>
  <si>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</si>
  <si>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</si>
  <si>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</si>
  <si>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</si>
  <si>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</si>
  <si>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</si>
  <si>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</si>
  <si>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</si>
  <si>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</si>
  <si>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</si>
  <si>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</si>
  <si>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</si>
  <si>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</si>
  <si>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</si>
  <si>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</si>
  <si>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</si>
  <si>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</si>
  <si>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</si>
  <si>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</si>
  <si>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</si>
  <si>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</si>
  <si>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</si>
  <si>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</si>
  <si>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</si>
  <si>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</si>
  <si>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</si>
  <si>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</si>
  <si>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</si>
  <si>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</si>
  <si>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</si>
  <si>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</si>
  <si>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</si>
  <si>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</si>
  <si>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</si>
  <si>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</si>
  <si>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</si>
  <si>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</si>
  <si>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</si>
  <si>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</si>
  <si>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</si>
  <si>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</si>
  <si>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</si>
  <si>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</si>
  <si>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</si>
  <si>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</si>
  <si>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</si>
  <si>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</si>
  <si>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</si>
  <si>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</si>
  <si>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</si>
  <si>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</si>
  <si>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</si>
  <si>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</si>
  <si>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</si>
  <si>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</si>
  <si>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</si>
  <si>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</si>
  <si>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</si>
  <si>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</si>
  <si>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</si>
  <si>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</si>
  <si>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</si>
  <si>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</si>
  <si>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</si>
  <si>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</si>
  <si>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</si>
  <si>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</si>
  <si>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</si>
  <si>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</si>
  <si>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</si>
  <si>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</si>
  <si>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</si>
  <si>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</si>
  <si>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</si>
  <si>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</si>
  <si>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</si>
  <si>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</si>
  <si>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</si>
  <si>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</si>
  <si>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</si>
  <si>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</si>
  <si>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</si>
  <si>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</si>
  <si>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</si>
  <si>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</si>
  <si>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</si>
  <si>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</si>
  <si>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</si>
  <si>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</si>
  <si>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</si>
  <si>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</si>
  <si>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</si>
  <si>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</si>
  <si>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</si>
  <si>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</si>
  <si>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</si>
  <si>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</si>
  <si>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</si>
  <si>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</si>
  <si>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</si>
  <si>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</si>
  <si>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</si>
  <si>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</si>
  <si>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</si>
  <si>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</si>
  <si>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</si>
  <si>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</si>
  <si>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</si>
  <si>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</si>
  <si>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</si>
  <si>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</si>
  <si>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</si>
  <si>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</si>
  <si>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</si>
  <si>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</si>
  <si>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</si>
  <si>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</si>
  <si>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</si>
  <si>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</si>
  <si>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</si>
  <si>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</si>
  <si>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</si>
  <si>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</si>
  <si>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</si>
  <si>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</si>
  <si>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</si>
  <si>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</si>
  <si>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</si>
  <si>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</si>
  <si>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</si>
  <si>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</si>
  <si>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</si>
  <si>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</si>
  <si>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</si>
  <si>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</si>
  <si>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</si>
  <si>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</si>
  <si>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</si>
  <si>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</si>
  <si>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</si>
  <si>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</si>
  <si>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</si>
  <si>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</si>
  <si>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</si>
  <si>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</si>
  <si>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</si>
  <si>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</si>
  <si>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</si>
  <si>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</si>
  <si>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</si>
  <si>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</si>
  <si>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</si>
  <si>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</si>
  <si>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</si>
  <si>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</si>
  <si>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</si>
  <si>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</si>
  <si>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</si>
  <si>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</si>
  <si>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</si>
  <si>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</si>
  <si>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</si>
  <si>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</si>
  <si>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</si>
  <si>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</si>
  <si>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</si>
  <si>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</si>
  <si>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</si>
  <si>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</si>
  <si>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</si>
  <si>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</si>
  <si>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</si>
  <si>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</si>
  <si>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</si>
  <si>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</si>
  <si>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</si>
  <si>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</si>
  <si>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</si>
  <si>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</si>
  <si>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</si>
  <si>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</si>
  <si>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</si>
  <si>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</si>
  <si>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</si>
  <si>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</si>
  <si>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</si>
  <si>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</si>
  <si>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</si>
  <si>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</si>
  <si>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</si>
  <si>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</si>
  <si>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</si>
  <si>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</si>
  <si>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</si>
  <si>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</si>
  <si>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</si>
  <si>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</si>
  <si>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</si>
  <si>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</si>
  <si>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</si>
  <si>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</si>
  <si>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</si>
  <si>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</si>
  <si>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</si>
  <si>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</si>
  <si>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</si>
  <si>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</si>
  <si>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</si>
  <si>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</si>
  <si>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</si>
  <si>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</si>
  <si>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</si>
  <si>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</si>
  <si>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</si>
  <si>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</si>
  <si>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</si>
  <si>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</si>
  <si>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</si>
  <si>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</si>
  <si>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</si>
  <si>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</si>
  <si>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</si>
  <si>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</si>
  <si>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</si>
  <si>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</si>
  <si>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</si>
  <si>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</si>
  <si>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</si>
  <si>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</si>
  <si>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</si>
  <si>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</si>
  <si>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</si>
  <si>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</si>
  <si>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</si>
  <si>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</si>
  <si>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</si>
  <si>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</si>
  <si>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</si>
  <si>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</si>
  <si>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</si>
  <si>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</si>
  <si>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</si>
  <si>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</si>
  <si>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</si>
  <si>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</si>
  <si>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</si>
  <si>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</si>
  <si>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</si>
  <si>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</si>
  <si>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</si>
  <si>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</si>
  <si>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</si>
  <si>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</si>
  <si>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</si>
  <si>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</si>
  <si>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</si>
  <si>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</si>
  <si>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</si>
  <si>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</si>
  <si>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</si>
  <si>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</si>
  <si>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</si>
  <si>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</si>
  <si>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</si>
  <si>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</si>
  <si>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</si>
  <si>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</si>
  <si>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</si>
  <si>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</si>
  <si>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</si>
  <si>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</si>
  <si>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</si>
  <si>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</si>
  <si>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</si>
  <si>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</si>
  <si>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</si>
  <si>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</si>
  <si>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</si>
  <si>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</si>
  <si>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</si>
  <si>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</si>
  <si>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</si>
  <si>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</si>
  <si>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</si>
  <si>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</si>
  <si>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</si>
  <si>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</si>
  <si>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</si>
  <si>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</si>
  <si>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</si>
  <si>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</si>
  <si>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</si>
  <si>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</si>
  <si>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</si>
  <si>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</si>
  <si>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</si>
  <si>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</si>
  <si>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</si>
  <si>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</si>
  <si>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</si>
  <si>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</si>
  <si>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</si>
  <si>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</si>
  <si>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</si>
  <si>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</si>
  <si>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</si>
  <si>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</si>
  <si>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</si>
  <si>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</si>
  <si>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</si>
  <si>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</si>
  <si>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</si>
  <si>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</si>
  <si>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</si>
  <si>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</si>
  <si>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</si>
  <si>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</si>
  <si>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</si>
  <si>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</si>
  <si>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</si>
  <si>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</si>
  <si>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</si>
  <si>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</si>
  <si>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</si>
  <si>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</si>
  <si>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</si>
  <si>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</si>
  <si>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</si>
  <si>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</si>
  <si>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</si>
  <si>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</si>
  <si>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</si>
  <si>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</si>
  <si>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</si>
  <si>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</si>
  <si>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</si>
  <si>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</si>
  <si>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</si>
  <si>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</si>
  <si>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</si>
  <si>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</si>
  <si>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</si>
  <si>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</si>
  <si>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</si>
  <si>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</si>
  <si>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</si>
  <si>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</si>
  <si>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</si>
  <si>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</si>
  <si>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</si>
  <si>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</si>
  <si>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</si>
  <si>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</si>
  <si>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</si>
  <si>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</si>
  <si>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</si>
  <si>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</si>
  <si>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</si>
  <si>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</si>
  <si>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</si>
  <si>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</si>
  <si>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</si>
  <si>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</si>
  <si>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</si>
  <si>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</si>
  <si>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</si>
  <si>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</si>
  <si>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</si>
  <si>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</si>
  <si>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</si>
  <si>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</si>
  <si>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</si>
  <si>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</si>
  <si>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</si>
  <si>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</si>
  <si>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</si>
  <si>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</si>
  <si>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</si>
  <si>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</si>
  <si>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</si>
  <si>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</si>
  <si>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</si>
  <si>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</si>
  <si>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</si>
  <si>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</si>
  <si>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</si>
  <si>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</si>
  <si>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</si>
  <si>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</si>
  <si>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</si>
  <si>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</si>
  <si>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</si>
  <si>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</si>
  <si>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</si>
  <si>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</si>
  <si>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</si>
  <si>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</si>
  <si>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</si>
  <si>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</si>
  <si>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</si>
  <si>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</si>
  <si>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</si>
  <si>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</si>
  <si>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</si>
  <si>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</si>
  <si>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</si>
  <si>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</si>
  <si>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</si>
  <si>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</si>
  <si>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</si>
  <si>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</si>
  <si>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</si>
  <si>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</si>
  <si>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</si>
  <si>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</si>
  <si>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</si>
  <si>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</si>
  <si>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</si>
  <si>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</si>
  <si>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</si>
  <si>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</si>
  <si>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</si>
  <si>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</si>
  <si>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</si>
  <si>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</si>
  <si>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</si>
  <si>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</si>
  <si>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</si>
  <si>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</si>
  <si>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</si>
  <si>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</si>
  <si>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</si>
  <si>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</si>
  <si>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</si>
  <si>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</si>
  <si>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</si>
  <si>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</si>
  <si>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</si>
  <si>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</si>
  <si>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</si>
  <si>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</si>
  <si>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</si>
  <si>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</si>
  <si>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</si>
  <si>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</si>
  <si>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</si>
  <si>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</si>
  <si>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</si>
  <si>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</si>
  <si>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</si>
  <si>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</si>
  <si>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</si>
  <si>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</si>
  <si>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</si>
  <si>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</si>
  <si>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</si>
  <si>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</si>
  <si>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</si>
  <si>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</si>
  <si>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</si>
  <si>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</si>
  <si>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</si>
  <si>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</si>
  <si>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</si>
  <si>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</si>
  <si>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</si>
  <si>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</si>
  <si>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</si>
  <si>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</si>
  <si>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</si>
  <si>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</si>
  <si>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</si>
  <si>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</si>
  <si>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</si>
  <si>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</si>
  <si>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</si>
  <si>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</si>
  <si>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</si>
  <si>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</si>
  <si>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</si>
  <si>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</si>
  <si>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</si>
  <si>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</si>
  <si>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</si>
  <si>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</si>
  <si>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</si>
  <si>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</si>
  <si>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</si>
  <si>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</si>
  <si>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</si>
  <si>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</si>
  <si>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</si>
  <si>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</si>
  <si>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</si>
  <si>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</si>
  <si>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</si>
  <si>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</si>
  <si>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</si>
  <si>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</si>
  <si>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</si>
  <si>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</si>
  <si>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</si>
  <si>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</si>
  <si>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</si>
  <si>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</si>
  <si>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</si>
  <si>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</si>
  <si>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</si>
  <si>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</si>
  <si>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</si>
  <si>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</si>
  <si>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</si>
  <si>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</si>
  <si>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</si>
  <si>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</si>
  <si>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</si>
  <si>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</si>
  <si>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</si>
  <si>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</si>
  <si>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</si>
  <si>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</si>
  <si>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</si>
  <si>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</si>
  <si>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</si>
  <si>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</si>
  <si>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</si>
  <si>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</si>
  <si>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</si>
  <si>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</si>
  <si>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</si>
  <si>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</si>
  <si>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</si>
  <si>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</si>
  <si>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</si>
  <si>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</si>
  <si>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</si>
  <si>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</si>
  <si>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</si>
  <si>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</si>
  <si>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</si>
  <si>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</si>
  <si>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</si>
  <si>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</si>
  <si>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</si>
  <si>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</si>
  <si>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</si>
  <si>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</si>
  <si>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</si>
  <si>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</si>
  <si>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</si>
  <si>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</si>
  <si>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</si>
  <si>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</si>
  <si>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</si>
  <si>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</si>
  <si>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</si>
  <si>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</si>
  <si>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</si>
  <si>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</si>
  <si>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</si>
  <si>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</si>
  <si>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</si>
  <si>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</si>
  <si>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</si>
  <si>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</si>
  <si>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</si>
  <si>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</si>
  <si>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</si>
  <si>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</si>
  <si>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</si>
  <si>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</si>
  <si>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</si>
  <si>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</si>
  <si>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</si>
  <si>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</si>
  <si>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</si>
  <si>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</si>
  <si>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</si>
  <si>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</si>
  <si>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</si>
  <si>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</si>
  <si>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</si>
  <si>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</si>
  <si>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</si>
  <si>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</si>
  <si>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</si>
  <si>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</si>
  <si>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</si>
  <si>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</si>
  <si>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</si>
  <si>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</si>
  <si>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</si>
  <si>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</si>
  <si>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</si>
  <si>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</si>
  <si>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</si>
  <si>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</si>
  <si>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</si>
  <si>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</si>
  <si>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</si>
  <si>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</si>
  <si>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</si>
  <si>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</si>
  <si>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</si>
  <si>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</si>
  <si>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</si>
  <si>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</si>
  <si>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</si>
  <si>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</si>
  <si>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</si>
  <si>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</si>
  <si>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</si>
  <si>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</si>
  <si>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</si>
  <si>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</si>
  <si>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</si>
  <si>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</si>
  <si>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</si>
  <si>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</si>
  <si>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</si>
  <si>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</si>
  <si>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</si>
  <si>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</si>
  <si>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</si>
  <si>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</si>
  <si>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</si>
  <si>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</si>
  <si>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</si>
  <si>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</si>
  <si>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</si>
  <si>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</si>
  <si>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</si>
  <si>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</si>
  <si>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</si>
  <si>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</si>
  <si>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</si>
  <si>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</si>
  <si>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</si>
  <si>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</si>
  <si>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</si>
  <si>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</si>
  <si>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</si>
  <si>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</si>
  <si>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</si>
  <si>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</si>
  <si>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</si>
  <si>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</si>
  <si>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</si>
  <si>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</si>
  <si>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</si>
  <si>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</si>
  <si>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</si>
  <si>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</si>
  <si>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</si>
  <si>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</si>
  <si>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</si>
  <si>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</si>
  <si>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</si>
  <si>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</si>
  <si>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</si>
  <si>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</si>
  <si>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</si>
  <si>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</si>
  <si>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</si>
  <si>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</si>
  <si>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</si>
  <si>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</si>
  <si>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</si>
  <si>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</si>
  <si>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</si>
  <si>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</si>
  <si>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</si>
  <si>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</si>
  <si>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</si>
  <si>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</si>
  <si>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</si>
  <si>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</si>
  <si>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</si>
  <si>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</si>
  <si>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</si>
  <si>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</si>
  <si>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</si>
  <si>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</si>
  <si>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</si>
  <si>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</si>
  <si>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</si>
  <si>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</si>
  <si>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</si>
  <si>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</si>
  <si>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</si>
  <si>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</si>
  <si>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</si>
  <si>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</si>
  <si>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</si>
  <si>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</si>
  <si>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</si>
  <si>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</si>
  <si>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</si>
  <si>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</si>
  <si>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</si>
  <si>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</si>
  <si>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</si>
  <si>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</si>
  <si>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</si>
  <si>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</si>
  <si>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</si>
  <si>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</si>
  <si>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</si>
  <si>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</si>
  <si>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</si>
  <si>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</si>
  <si>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</si>
  <si>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</si>
  <si>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</si>
  <si>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</si>
  <si>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</si>
  <si>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</si>
  <si>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</si>
  <si>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</si>
  <si>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</si>
  <si>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</si>
  <si>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</si>
  <si>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</si>
  <si>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</si>
  <si>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</si>
  <si>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</si>
  <si>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</si>
  <si>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</si>
  <si>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</si>
  <si>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</si>
  <si>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</si>
  <si>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</si>
  <si>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</si>
  <si>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</si>
  <si>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</si>
  <si>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</si>
  <si>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</si>
  <si>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</si>
  <si>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</si>
  <si>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</si>
  <si>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</si>
  <si>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</si>
  <si>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</si>
  <si>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</si>
  <si>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</si>
  <si>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</si>
  <si>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</si>
  <si>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</si>
  <si>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</si>
  <si>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</si>
  <si>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</si>
  <si>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</si>
  <si>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</si>
  <si>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</si>
  <si>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</si>
  <si>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</si>
  <si>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</si>
  <si>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</si>
  <si>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</si>
  <si>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</si>
  <si>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</si>
  <si>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</si>
  <si>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</si>
  <si>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</si>
  <si>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</si>
  <si>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</si>
  <si>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</si>
  <si>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</si>
  <si>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</si>
  <si>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</si>
  <si>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</si>
  <si>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</si>
  <si>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</si>
  <si>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</si>
  <si>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</si>
  <si>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</si>
  <si>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</si>
  <si>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</si>
  <si>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</si>
  <si>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</si>
  <si>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</si>
  <si>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</si>
  <si>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</si>
  <si>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</si>
  <si>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</si>
  <si>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</si>
  <si>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</si>
  <si>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</si>
  <si>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</si>
  <si>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</si>
  <si>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</si>
  <si>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</si>
  <si>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</si>
  <si>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</si>
  <si>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</si>
  <si>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</si>
  <si>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</si>
  <si>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</si>
  <si>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</si>
  <si>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</si>
  <si>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</si>
  <si>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</si>
  <si>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</si>
  <si>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</si>
  <si>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</si>
  <si>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</si>
  <si>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</si>
  <si>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</si>
  <si>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</si>
  <si>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</si>
  <si>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</si>
  <si>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</si>
  <si>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</si>
  <si>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</si>
  <si>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</si>
  <si>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</si>
  <si>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</si>
  <si>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</si>
  <si>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</si>
  <si>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</si>
  <si>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</si>
  <si>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</si>
  <si>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</si>
  <si>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</si>
  <si>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</si>
  <si>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</si>
  <si>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</si>
  <si>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</si>
  <si>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</si>
  <si>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</si>
  <si>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</si>
  <si>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</si>
  <si>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</si>
  <si>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</si>
  <si>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</si>
  <si>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</si>
  <si>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</si>
  <si>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</si>
  <si>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</si>
  <si>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</si>
  <si>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</si>
  <si>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</si>
  <si>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</si>
  <si>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</si>
  <si>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</si>
  <si>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</si>
  <si>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</si>
  <si>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</si>
  <si>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</si>
  <si>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</si>
  <si>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</si>
  <si>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</si>
  <si>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</si>
  <si>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</si>
  <si>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</si>
  <si>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</si>
  <si>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</si>
  <si>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</si>
  <si>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</si>
  <si>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</si>
  <si>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</si>
  <si>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</si>
  <si>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</si>
  <si>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</si>
  <si>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</si>
  <si>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</si>
  <si>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</si>
  <si>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</si>
  <si>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</si>
  <si>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</si>
  <si>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</si>
  <si>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</si>
  <si>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</si>
  <si>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</si>
  <si>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</si>
  <si>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</si>
  <si>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</si>
  <si>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</si>
  <si>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</si>
  <si>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</si>
  <si>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</si>
  <si>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</si>
  <si>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</si>
  <si>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</si>
  <si>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</si>
  <si>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</si>
  <si>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</si>
  <si>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</si>
  <si>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</si>
  <si>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</si>
  <si>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</si>
  <si>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</si>
  <si>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</si>
  <si>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</si>
  <si>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</si>
  <si>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</si>
  <si>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</si>
  <si>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</si>
  <si>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</si>
  <si>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</si>
  <si>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</si>
  <si>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</si>
  <si>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</si>
  <si>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</si>
  <si>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</si>
  <si>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</si>
  <si>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</si>
  <si>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</si>
  <si>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</si>
  <si>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</si>
  <si>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</si>
  <si>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</si>
  <si>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</si>
  <si>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</si>
  <si>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</si>
  <si>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</si>
  <si>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</si>
  <si>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</si>
  <si>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</si>
  <si>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</si>
  <si>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</si>
  <si>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</si>
  <si>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</si>
  <si>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</si>
  <si>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</si>
  <si>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</si>
  <si>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</si>
  <si>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</si>
  <si>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</si>
  <si>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</si>
  <si>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</si>
  <si>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</si>
  <si>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</si>
  <si>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</si>
  <si>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</si>
  <si>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</si>
  <si>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</si>
  <si>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</si>
  <si>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</si>
  <si>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</si>
  <si>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</si>
  <si>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</si>
  <si>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</si>
  <si>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</si>
  <si>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</si>
  <si>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</si>
  <si>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</si>
  <si>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</si>
  <si>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</si>
  <si>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</si>
  <si>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</si>
  <si>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</si>
  <si>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</si>
  <si>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</si>
  <si>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</si>
  <si>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</si>
  <si>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</si>
  <si>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</si>
  <si>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</si>
  <si>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</si>
  <si>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</si>
  <si>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</si>
  <si>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</si>
  <si>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</si>
  <si>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</si>
  <si>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</si>
  <si>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</si>
  <si>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</si>
  <si>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</si>
  <si>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</si>
  <si>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</si>
  <si>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</si>
  <si>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</si>
  <si>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</si>
  <si>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</si>
  <si>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</si>
  <si>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</si>
  <si>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</si>
  <si>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</si>
  <si>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</si>
  <si>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</si>
  <si>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</si>
  <si>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</si>
  <si>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</si>
  <si>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</si>
  <si>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</si>
  <si>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</si>
  <si>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</si>
  <si>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</si>
  <si>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</si>
  <si>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</si>
  <si>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</si>
  <si>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</si>
  <si>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</si>
  <si>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</si>
  <si>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</si>
  <si>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</si>
  <si>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</si>
  <si>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</si>
  <si>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</si>
  <si>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</si>
  <si>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</si>
  <si>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</si>
  <si>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</si>
  <si>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</si>
  <si>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</si>
  <si>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</si>
  <si>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</si>
  <si>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</si>
  <si>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</si>
  <si>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</si>
  <si>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</si>
  <si>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</si>
  <si>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</si>
  <si>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</si>
  <si>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</si>
  <si>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</si>
  <si>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</si>
  <si>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</si>
  <si>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</si>
  <si>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</si>
  <si>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</si>
  <si>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</si>
  <si>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</si>
  <si>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</si>
  <si>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</si>
  <si>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</si>
  <si>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</si>
  <si>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</si>
  <si>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</si>
  <si>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</si>
  <si>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</si>
  <si>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</si>
  <si>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</si>
  <si>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</si>
  <si>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</si>
  <si>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</si>
  <si>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</si>
  <si>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</si>
  <si>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</si>
  <si>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</si>
  <si>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</si>
  <si>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</si>
  <si>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</si>
  <si>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</si>
  <si>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</si>
  <si>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</si>
  <si>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</si>
  <si>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</si>
  <si>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</si>
  <si>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</si>
  <si>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</si>
  <si>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</si>
  <si>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</si>
  <si>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</si>
  <si>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</si>
  <si>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</si>
  <si>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</si>
  <si>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</si>
  <si>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</si>
  <si>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</si>
  <si>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</si>
  <si>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</si>
  <si>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</si>
  <si>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</si>
  <si>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</si>
  <si>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</si>
  <si>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</si>
  <si>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</si>
  <si>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</si>
  <si>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</si>
  <si>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</si>
  <si>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</si>
  <si>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</si>
  <si>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</si>
  <si>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</si>
  <si>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</si>
  <si>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</si>
  <si>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</si>
  <si>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</si>
  <si>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</si>
  <si>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</si>
  <si>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</si>
  <si>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</si>
  <si>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</si>
  <si>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</si>
  <si>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</si>
  <si>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</si>
  <si>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</si>
  <si>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</si>
  <si>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</si>
  <si>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</si>
  <si>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</si>
  <si>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</si>
  <si>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</si>
  <si>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</si>
  <si>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</si>
  <si>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</si>
  <si>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</si>
  <si>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</si>
  <si>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</si>
  <si>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</si>
  <si>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</si>
  <si>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</si>
  <si>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</si>
  <si>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</si>
  <si>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</si>
  <si>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</si>
  <si>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</si>
  <si>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</si>
  <si>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</si>
  <si>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</si>
  <si>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</si>
  <si>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</si>
  <si>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</si>
  <si>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</si>
  <si>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</si>
  <si>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</si>
  <si>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</si>
  <si>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</si>
  <si>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</si>
  <si>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</si>
  <si>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</si>
  <si>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</si>
  <si>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</si>
  <si>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</si>
  <si>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</si>
  <si>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</si>
  <si>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</si>
  <si>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</si>
  <si>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</si>
  <si>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</si>
  <si>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</si>
  <si>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</si>
  <si>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</si>
  <si>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</si>
  <si>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</si>
  <si>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</si>
  <si>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</si>
  <si>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</si>
  <si>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</si>
  <si>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</si>
  <si>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</si>
  <si>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</si>
  <si>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</si>
  <si>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</si>
  <si>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</si>
  <si>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</si>
  <si>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</si>
  <si>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</si>
  <si>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</si>
  <si>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</si>
  <si>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</si>
  <si>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</si>
  <si>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</si>
  <si>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</si>
  <si>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</si>
  <si>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</si>
  <si>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</si>
  <si>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</si>
  <si>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</si>
  <si>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</si>
  <si>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</si>
  <si>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</si>
  <si>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</si>
  <si>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</si>
  <si>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</si>
  <si>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</si>
  <si>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</si>
  <si>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</si>
  <si>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</si>
  <si>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</si>
  <si>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</si>
  <si>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</si>
  <si>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</si>
  <si>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</si>
  <si>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</si>
  <si>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</si>
  <si>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</si>
  <si>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</si>
  <si>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</si>
  <si>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</si>
  <si>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</si>
  <si>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</si>
  <si>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</si>
  <si>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</si>
  <si>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</si>
  <si>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</si>
  <si>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</si>
  <si>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</si>
  <si>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</si>
  <si>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</si>
  <si>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</si>
  <si>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</si>
  <si>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</si>
  <si>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</si>
  <si>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</si>
  <si>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</si>
  <si>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</si>
  <si>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</si>
  <si>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</si>
  <si>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</si>
  <si>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</si>
  <si>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</si>
  <si>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</si>
  <si>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</si>
  <si>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</si>
  <si>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</si>
  <si>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</si>
  <si>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</si>
  <si>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</si>
  <si>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</si>
  <si>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</si>
  <si>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</si>
  <si>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</si>
  <si>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</si>
  <si>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</si>
  <si>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</si>
  <si>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</si>
  <si>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</si>
  <si>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</si>
  <si>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</si>
  <si>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</si>
  <si>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</si>
  <si>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</si>
  <si>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</si>
  <si>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</si>
  <si>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</si>
  <si>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</si>
  <si>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</si>
  <si>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</si>
  <si>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</si>
  <si>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</si>
  <si>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</si>
  <si>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</si>
  <si>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</si>
  <si>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</si>
  <si>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</si>
  <si>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</si>
  <si>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</si>
  <si>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</si>
  <si>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</si>
  <si>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</si>
  <si>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</si>
  <si>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</si>
  <si>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</si>
  <si>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</si>
  <si>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</si>
  <si>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</si>
  <si>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</si>
  <si>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</si>
  <si>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</si>
  <si>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</si>
  <si>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</si>
  <si>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</si>
  <si>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</si>
  <si>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</si>
  <si>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</si>
  <si>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</si>
  <si>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</si>
  <si>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</si>
  <si>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</si>
  <si>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</si>
  <si>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</si>
  <si>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</si>
  <si>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</si>
  <si>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</si>
  <si>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</si>
  <si>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</si>
  <si>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</si>
  <si>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</si>
  <si>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</si>
  <si>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</si>
  <si>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</si>
  <si>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</si>
  <si>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</si>
  <si>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</si>
  <si>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</si>
  <si>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</si>
  <si>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</si>
  <si>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</si>
  <si>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</si>
  <si>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</si>
  <si>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</si>
  <si>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</si>
  <si>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</si>
  <si>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</si>
  <si>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</si>
  <si>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</si>
  <si>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</si>
  <si>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</si>
  <si>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</si>
  <si>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</si>
  <si>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</si>
  <si>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</si>
  <si>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</si>
  <si>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</si>
  <si>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</si>
  <si>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</si>
  <si>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</si>
  <si>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</si>
  <si>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</si>
  <si>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</si>
  <si>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</si>
  <si>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</si>
  <si>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</si>
  <si>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</si>
  <si>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</si>
  <si>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</si>
  <si>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</si>
  <si>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</si>
  <si>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</si>
  <si>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</si>
  <si>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</si>
  <si>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</si>
  <si>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</si>
  <si>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</si>
  <si>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</si>
  <si>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</si>
  <si>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</si>
  <si>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</si>
  <si>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</si>
  <si>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</si>
  <si>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</si>
  <si>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</si>
  <si>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</si>
  <si>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</si>
  <si>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</si>
  <si>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</si>
  <si>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</si>
  <si>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</si>
  <si>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</si>
  <si>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</si>
  <si>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</si>
  <si>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</si>
  <si>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</si>
  <si>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</si>
  <si>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</si>
  <si>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</si>
  <si>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</si>
  <si>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</si>
  <si>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</si>
  <si>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</si>
  <si>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</si>
  <si>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</si>
  <si>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</si>
  <si>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</si>
  <si>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</si>
  <si>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</si>
  <si>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</si>
  <si>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</si>
  <si>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</si>
  <si>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</si>
  <si>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</si>
  <si>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</si>
  <si>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</si>
  <si>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</si>
  <si>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</si>
  <si>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</si>
  <si>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</si>
  <si>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</si>
  <si>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</si>
  <si>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</si>
  <si>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</si>
  <si>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</si>
  <si>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</si>
  <si>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</si>
  <si>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</si>
  <si>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</si>
  <si>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</si>
  <si>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</si>
  <si>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</si>
  <si>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</si>
  <si>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</si>
  <si>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</si>
  <si>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</si>
  <si>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</si>
  <si>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</si>
  <si>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</si>
  <si>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</si>
  <si>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</si>
  <si>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</si>
  <si>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</si>
  <si>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</si>
  <si>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</si>
  <si>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</si>
  <si>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</si>
  <si>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</si>
  <si>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</si>
  <si>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</si>
  <si>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</si>
  <si>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</si>
  <si>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</si>
  <si>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</si>
  <si>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</si>
  <si>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</si>
  <si>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</si>
  <si>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</si>
  <si>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</si>
  <si>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</si>
  <si>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</si>
  <si>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</si>
  <si>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</si>
  <si>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</si>
  <si>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</si>
  <si>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</si>
  <si>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</si>
  <si>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</si>
  <si>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</si>
  <si>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</si>
  <si>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</si>
  <si>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</si>
  <si>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</si>
  <si>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</si>
  <si>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</si>
  <si>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</si>
  <si>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</si>
  <si>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</si>
  <si>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</si>
  <si>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</si>
  <si>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</si>
  <si>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</si>
  <si>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</si>
  <si>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</si>
  <si>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</si>
  <si>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</si>
  <si>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</si>
  <si>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</si>
  <si>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</si>
  <si>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</si>
  <si>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</si>
  <si>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</si>
  <si>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</si>
  <si>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</si>
  <si>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</si>
  <si>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</si>
  <si>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</si>
  <si>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</si>
  <si>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</si>
  <si>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</si>
  <si>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</si>
  <si>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</si>
  <si>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</si>
  <si>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</si>
  <si>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</si>
  <si>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</si>
  <si>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</si>
  <si>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</si>
  <si>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</si>
  <si>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</si>
  <si>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</si>
  <si>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</si>
  <si>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</si>
  <si>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</si>
  <si>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</si>
  <si>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</si>
  <si>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</si>
  <si>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</si>
  <si>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</si>
  <si>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</si>
  <si>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</si>
  <si>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</si>
  <si>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</si>
  <si>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</si>
  <si>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</si>
  <si>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</si>
  <si>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</si>
  <si>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</si>
  <si>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</si>
  <si>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</si>
  <si>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</si>
  <si>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</si>
  <si>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</si>
  <si>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</si>
  <si>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</si>
  <si>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</si>
  <si>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</si>
  <si>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</si>
  <si>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</si>
  <si>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</si>
  <si>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</si>
  <si>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</si>
  <si>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</si>
  <si>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</si>
  <si>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</si>
  <si>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</si>
  <si>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</si>
  <si>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</si>
  <si>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</si>
  <si>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</si>
  <si>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</si>
  <si>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</si>
  <si>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</si>
  <si>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</si>
  <si>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</si>
  <si>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</si>
  <si>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</si>
  <si>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</si>
  <si>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</si>
  <si>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</si>
  <si>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</si>
  <si>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</si>
  <si>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</si>
  <si>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</si>
  <si>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</si>
  <si>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</si>
  <si>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</si>
  <si>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</si>
  <si>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</si>
  <si>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</si>
  <si>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</si>
  <si>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</si>
  <si>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</si>
  <si>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</si>
  <si>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</si>
  <si>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</si>
  <si>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</si>
  <si>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</si>
  <si>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</si>
  <si>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</si>
  <si>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</si>
  <si>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</si>
  <si>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</si>
  <si>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</si>
  <si>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</si>
  <si>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</si>
  <si>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</si>
  <si>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</si>
  <si>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</si>
  <si>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</si>
  <si>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</si>
  <si>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</si>
  <si>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</si>
  <si>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</si>
  <si>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</si>
  <si>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</si>
  <si>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</si>
  <si>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</si>
  <si>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</si>
  <si>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</si>
  <si>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</si>
  <si>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</si>
  <si>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</si>
  <si>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</si>
  <si>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</si>
  <si>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</si>
  <si>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</si>
  <si>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</si>
  <si>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</si>
  <si>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</si>
  <si>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</si>
  <si>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</si>
  <si>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</si>
  <si>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</si>
  <si>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</si>
  <si>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</si>
  <si>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</si>
  <si>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</si>
  <si>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</si>
  <si>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</si>
  <si>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</si>
  <si>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</si>
  <si>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</si>
  <si>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</si>
  <si>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</si>
  <si>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</si>
  <si>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</si>
  <si>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</si>
  <si>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</si>
  <si>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</si>
  <si>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</si>
  <si>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</si>
  <si>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</si>
  <si>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</si>
  <si>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</si>
  <si>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</si>
  <si>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</si>
  <si>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</si>
  <si>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</si>
  <si>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</si>
  <si>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</si>
  <si>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</si>
  <si>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</si>
  <si>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</si>
  <si>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</si>
  <si>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</si>
  <si>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</si>
  <si>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</si>
  <si>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</si>
  <si>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</si>
  <si>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</si>
  <si>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</si>
  <si>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</si>
  <si>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</si>
  <si>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</si>
  <si>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</si>
  <si>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</si>
  <si>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</si>
  <si>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</si>
  <si>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</si>
  <si>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</si>
  <si>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</si>
  <si>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</si>
  <si>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</si>
  <si>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</si>
  <si>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</si>
  <si>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</si>
  <si>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</si>
  <si>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</si>
  <si>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</si>
  <si>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</si>
  <si>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</si>
  <si>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</si>
  <si>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</si>
  <si>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</si>
  <si>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</si>
  <si>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</si>
  <si>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</si>
  <si>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</si>
  <si>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</si>
  <si>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</si>
  <si>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</si>
  <si>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</si>
  <si>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</si>
  <si>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</si>
  <si>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</si>
  <si>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</si>
  <si>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</si>
  <si>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</si>
  <si>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</si>
  <si>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</si>
  <si>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</si>
  <si>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</si>
  <si>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</si>
  <si>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</si>
  <si>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</si>
  <si>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</si>
  <si>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</si>
  <si>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</si>
  <si>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</si>
  <si>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</si>
  <si>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</si>
  <si>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</si>
  <si>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</si>
  <si>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</si>
  <si>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</si>
  <si>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</si>
  <si>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</si>
  <si>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</si>
  <si>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</si>
  <si>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</si>
  <si>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</si>
  <si>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</si>
  <si>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</si>
  <si>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</si>
  <si>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</si>
  <si>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</si>
  <si>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</si>
  <si>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</si>
  <si>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</si>
  <si>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</si>
  <si>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</si>
  <si>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</si>
  <si>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</si>
  <si>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</si>
  <si>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</si>
  <si>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</si>
  <si>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</si>
  <si>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</si>
  <si>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</si>
  <si>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</si>
  <si>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</si>
  <si>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</si>
  <si>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</si>
  <si>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</si>
  <si>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</si>
  <si>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</si>
  <si>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</si>
  <si>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</si>
  <si>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</si>
  <si>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</si>
  <si>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</si>
  <si>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</si>
  <si>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</si>
  <si>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</si>
  <si>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</si>
  <si>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</si>
  <si>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</si>
  <si>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</si>
  <si>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</si>
  <si>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</si>
  <si>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</si>
  <si>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</si>
  <si>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</si>
  <si>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</si>
  <si>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</si>
  <si>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</si>
  <si>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</si>
  <si>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</si>
  <si>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</si>
  <si>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</si>
  <si>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</si>
  <si>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</si>
  <si>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</si>
  <si>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</si>
  <si>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</si>
  <si>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</si>
  <si>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</si>
  <si>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</si>
  <si>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</si>
  <si>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</si>
  <si>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</si>
  <si>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</si>
  <si>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</si>
  <si>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</si>
  <si>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</si>
  <si>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</si>
  <si>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</si>
  <si>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</si>
  <si>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</si>
  <si>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</si>
  <si>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</si>
  <si>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</si>
  <si>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</si>
  <si>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</si>
  <si>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</si>
  <si>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</si>
  <si>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</si>
  <si>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</si>
  <si>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</si>
  <si>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</si>
  <si>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</si>
  <si>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</si>
  <si>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</si>
  <si>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</si>
  <si>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</si>
  <si>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</si>
  <si>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</si>
  <si>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</si>
  <si>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</si>
  <si>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</si>
  <si>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</si>
  <si>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</si>
  <si>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</si>
  <si>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</si>
  <si>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</si>
  <si>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</si>
  <si>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</si>
  <si>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</si>
  <si>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</si>
  <si>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</si>
  <si>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</si>
  <si>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</si>
  <si>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</si>
  <si>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</si>
  <si>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</si>
  <si>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</si>
  <si>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</si>
  <si>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</si>
  <si>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</si>
  <si>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</si>
  <si>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</si>
  <si>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</si>
  <si>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</si>
  <si>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</si>
  <si>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</si>
  <si>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</si>
  <si>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</si>
  <si>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</si>
  <si>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</si>
  <si>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</si>
  <si>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</si>
  <si>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</si>
  <si>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</si>
  <si>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</si>
  <si>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</si>
  <si>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</si>
  <si>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</si>
  <si>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</si>
  <si>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</si>
  <si>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</si>
  <si>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</si>
  <si>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</si>
  <si>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</si>
  <si>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</si>
  <si>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</si>
  <si>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</si>
  <si>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</si>
  <si>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</si>
  <si>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</si>
  <si>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</si>
  <si>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</si>
  <si>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</si>
  <si>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</si>
  <si>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</si>
  <si>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</si>
  <si>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</si>
  <si>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</si>
  <si>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</si>
  <si>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</si>
  <si>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</si>
  <si>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</si>
  <si>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</si>
  <si>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</si>
  <si>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</si>
  <si>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</si>
  <si>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</si>
  <si>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</si>
  <si>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</si>
  <si>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</si>
  <si>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</si>
  <si>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</si>
  <si>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</si>
  <si>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</si>
  <si>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</si>
  <si>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</si>
  <si>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</si>
  <si>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</si>
  <si>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</si>
  <si>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</si>
  <si>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</si>
  <si>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</si>
  <si>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</si>
  <si>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</si>
  <si>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</si>
  <si>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</si>
  <si>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</si>
  <si>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</si>
  <si>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</si>
  <si>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</si>
  <si>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</si>
  <si>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</si>
  <si>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</si>
  <si>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</si>
  <si>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</si>
  <si>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</si>
  <si>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</si>
  <si>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</si>
  <si>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</si>
  <si>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</si>
  <si>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</si>
  <si>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</si>
  <si>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</si>
  <si>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</si>
  <si>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</si>
  <si>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</si>
  <si>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</si>
  <si>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</si>
  <si>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</si>
  <si>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</si>
  <si>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</si>
  <si>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</si>
  <si>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</si>
  <si>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</si>
  <si>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</si>
  <si>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</si>
  <si>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</si>
  <si>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</si>
  <si>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</si>
  <si>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</si>
  <si>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</si>
  <si>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</si>
  <si>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</si>
  <si>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</si>
  <si>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</si>
  <si>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</si>
  <si>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</si>
  <si>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</si>
  <si>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</si>
  <si>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</si>
  <si>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</si>
  <si>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</si>
  <si>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</si>
  <si>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</si>
  <si>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</si>
  <si>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</si>
  <si>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</si>
  <si>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</si>
  <si>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</si>
  <si>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</si>
  <si>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</si>
  <si>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</si>
  <si>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</si>
  <si>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</si>
  <si>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</si>
  <si>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</si>
  <si>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</si>
  <si>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</si>
  <si>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</si>
  <si>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</si>
  <si>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</si>
  <si>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</si>
  <si>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</si>
  <si>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</si>
  <si>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</si>
  <si>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</si>
  <si>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</si>
  <si>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</si>
  <si>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</si>
  <si>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</si>
  <si>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</si>
  <si>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</si>
  <si>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</si>
  <si>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</si>
  <si>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</si>
  <si>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</si>
  <si>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</si>
  <si>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</si>
  <si>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</si>
  <si>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</si>
  <si>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</si>
  <si>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</si>
  <si>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</si>
  <si>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</si>
  <si>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</si>
  <si>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</si>
  <si>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</si>
  <si>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</si>
  <si>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</si>
  <si>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</si>
  <si>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</si>
  <si>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</si>
  <si>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</si>
  <si>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</si>
  <si>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</si>
  <si>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</si>
  <si>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</si>
  <si>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</si>
  <si>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</si>
  <si>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</si>
  <si>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</si>
  <si>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</si>
  <si>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</si>
  <si>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</si>
  <si>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</si>
  <si>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</si>
  <si>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</si>
  <si>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</si>
  <si>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</si>
  <si>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</si>
  <si>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</si>
  <si>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</si>
  <si>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</si>
  <si>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</si>
  <si>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</si>
  <si>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</si>
  <si>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</si>
  <si>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</si>
  <si>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</si>
  <si>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</si>
  <si>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</si>
  <si>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</si>
  <si>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</si>
  <si>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</si>
  <si>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</si>
  <si>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</si>
  <si>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</si>
  <si>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</si>
  <si>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</si>
  <si>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</si>
  <si>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</si>
  <si>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</si>
  <si>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</si>
  <si>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</si>
  <si>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</si>
  <si>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</si>
  <si>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</si>
  <si>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</si>
  <si>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</si>
  <si>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</si>
  <si>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</si>
  <si>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</si>
  <si>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</si>
  <si>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</si>
  <si>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</si>
  <si>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</si>
  <si>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</si>
  <si>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</si>
  <si>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</si>
  <si>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</si>
  <si>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</si>
  <si>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</si>
  <si>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</si>
  <si>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</si>
  <si>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</si>
  <si>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</si>
  <si>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</si>
  <si>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</si>
  <si>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</si>
  <si>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</si>
  <si>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</si>
  <si>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</si>
  <si>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</si>
  <si>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</si>
  <si>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</si>
  <si>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</si>
  <si>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</si>
  <si>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</si>
  <si>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</si>
  <si>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</si>
  <si>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</si>
  <si>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</si>
  <si>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</si>
  <si>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</si>
  <si>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</si>
  <si>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</si>
  <si>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</si>
  <si>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</si>
  <si>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</si>
  <si>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</si>
  <si>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</si>
  <si>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</si>
  <si>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</si>
  <si>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</si>
  <si>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</si>
  <si>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</si>
  <si>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</si>
  <si>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</si>
  <si>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</si>
  <si>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</si>
  <si>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</si>
  <si>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</si>
  <si>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</si>
  <si>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</si>
  <si>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</si>
  <si>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</si>
  <si>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</si>
  <si>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</si>
  <si>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</si>
  <si>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</si>
  <si>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</si>
  <si>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</si>
  <si>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</si>
  <si>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</si>
  <si>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</si>
  <si>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</si>
  <si>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</si>
  <si>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</si>
  <si>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</si>
  <si>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</si>
  <si>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</si>
  <si>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</si>
  <si>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</si>
  <si>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</si>
  <si>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</si>
  <si>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</si>
  <si>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</si>
  <si>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</si>
  <si>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</si>
  <si>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</si>
  <si>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</si>
  <si>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</si>
  <si>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</si>
  <si>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</si>
  <si>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</si>
  <si>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</si>
  <si>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</si>
  <si>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</si>
  <si>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</si>
  <si>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</si>
  <si>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</si>
  <si>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</si>
  <si>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</si>
  <si>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</si>
  <si>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</si>
  <si>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</si>
  <si>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</si>
  <si>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</si>
  <si>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</si>
  <si>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</si>
  <si>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</si>
  <si>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</si>
  <si>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</si>
  <si>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</si>
  <si>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</si>
  <si>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</si>
  <si>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</si>
  <si>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</si>
  <si>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</si>
  <si>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</si>
  <si>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</si>
  <si>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</si>
  <si>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</si>
  <si>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</si>
  <si>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</si>
  <si>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</si>
  <si>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</si>
  <si>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</si>
  <si>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</si>
  <si>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</si>
  <si>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</si>
  <si>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</si>
  <si>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</si>
  <si>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</si>
  <si>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</si>
  <si>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</si>
  <si>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</si>
  <si>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</si>
  <si>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</si>
  <si>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</si>
  <si>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</si>
  <si>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</si>
  <si>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</si>
  <si>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</si>
  <si>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</si>
  <si>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</si>
  <si>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</si>
  <si>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</si>
  <si>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</si>
  <si>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</si>
  <si>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</si>
  <si>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</si>
  <si>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</si>
  <si>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</si>
  <si>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</si>
  <si>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</si>
  <si>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</si>
  <si>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</si>
  <si>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</si>
  <si>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</si>
  <si>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</si>
  <si>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</si>
  <si>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</si>
  <si>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</si>
  <si>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</si>
  <si>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</si>
  <si>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</si>
  <si>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</si>
  <si>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</si>
  <si>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</si>
  <si>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</si>
  <si>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</si>
  <si>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</si>
  <si>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</si>
  <si>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</si>
  <si>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</si>
  <si>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</si>
  <si>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</si>
  <si>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</si>
  <si>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</si>
  <si>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</si>
  <si>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</si>
  <si>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</si>
  <si>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</si>
  <si>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</si>
  <si>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</si>
  <si>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</si>
  <si>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</si>
  <si>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</si>
  <si>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</si>
  <si>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</si>
  <si>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</si>
  <si>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</si>
  <si>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</si>
  <si>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</si>
  <si>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</si>
  <si>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</si>
  <si>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</si>
  <si>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</si>
  <si>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</si>
  <si>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</si>
  <si>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</si>
  <si>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</si>
  <si>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</si>
  <si>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</si>
  <si>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</si>
  <si>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</si>
  <si>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</si>
  <si>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</si>
  <si>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</si>
  <si>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</si>
  <si>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</si>
  <si>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</si>
  <si>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</si>
  <si>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</si>
  <si>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</si>
  <si>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</si>
  <si>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</si>
  <si>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</si>
  <si>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</si>
  <si>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</si>
  <si>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</si>
  <si>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</si>
  <si>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</si>
  <si>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</si>
  <si>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</si>
  <si>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</si>
  <si>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</si>
  <si>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</si>
  <si>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</si>
  <si>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</si>
  <si>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</si>
  <si>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</si>
  <si>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</si>
  <si>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</si>
  <si>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</si>
  <si>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</si>
  <si>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</si>
  <si>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</si>
  <si>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</si>
  <si>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</si>
  <si>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</si>
  <si>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</si>
  <si>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</si>
  <si>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</si>
  <si>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</si>
  <si>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</si>
  <si>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</si>
  <si>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</si>
  <si>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</si>
  <si>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</si>
  <si>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</si>
  <si>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</si>
  <si>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</si>
  <si>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</si>
  <si>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</si>
  <si>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</si>
  <si>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</si>
  <si>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</si>
  <si>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</si>
  <si>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</si>
  <si>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</si>
  <si>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</si>
  <si>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</si>
  <si>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</si>
  <si>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</si>
  <si>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</si>
  <si>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</si>
  <si>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</si>
  <si>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</si>
  <si>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</si>
  <si>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</si>
  <si>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</si>
  <si>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</si>
  <si>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</si>
  <si>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</si>
  <si>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</si>
  <si>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</si>
  <si>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</si>
  <si>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</si>
  <si>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</si>
  <si>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</si>
  <si>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</si>
  <si>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</si>
  <si>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</si>
  <si>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</si>
  <si>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</si>
  <si>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</si>
  <si>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</si>
  <si>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</si>
  <si>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</si>
  <si>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</si>
  <si>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</si>
  <si>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</si>
  <si>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</si>
  <si>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</si>
  <si>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</si>
  <si>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</si>
  <si>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</si>
  <si>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</si>
  <si>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</si>
  <si>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</si>
  <si>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</si>
  <si>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</si>
  <si>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</si>
  <si>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</si>
  <si>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</si>
  <si>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</si>
  <si>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</si>
  <si>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</si>
  <si>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</si>
  <si>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</si>
  <si>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</si>
  <si>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</si>
  <si>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</si>
  <si>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</si>
  <si>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</si>
  <si>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</si>
  <si>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</si>
  <si>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</si>
  <si>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</si>
  <si>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</si>
  <si>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</si>
  <si>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</si>
  <si>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</si>
  <si>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</si>
  <si>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</si>
  <si>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</si>
  <si>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</si>
  <si>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</si>
  <si>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</si>
  <si>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</si>
  <si>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</si>
  <si>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</si>
  <si>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</si>
  <si>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</si>
  <si>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</si>
  <si>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</si>
  <si>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</si>
  <si>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</si>
  <si>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</si>
  <si>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</si>
  <si>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</si>
  <si>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</si>
  <si>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</si>
  <si>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</si>
  <si>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</si>
  <si>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</si>
  <si>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</si>
  <si>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</si>
  <si>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</si>
  <si>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</si>
  <si>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</si>
  <si>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</si>
  <si>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</si>
  <si>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</si>
  <si>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</si>
  <si>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</si>
  <si>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</si>
  <si>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</si>
  <si>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</si>
  <si>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</si>
  <si>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</si>
  <si>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</si>
  <si>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</si>
  <si>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</si>
  <si>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</si>
  <si>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</si>
  <si>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</si>
  <si>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</si>
  <si>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</si>
  <si>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</si>
  <si>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</si>
  <si>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</si>
  <si>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</si>
  <si>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</si>
  <si>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</si>
  <si>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</si>
  <si>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</si>
  <si>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</si>
  <si>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</si>
  <si>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</si>
  <si>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</si>
  <si>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</si>
  <si>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</si>
  <si>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</si>
  <si>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</si>
  <si>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</si>
  <si>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</si>
  <si>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</si>
  <si>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</si>
  <si>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</si>
  <si>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</si>
  <si>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</si>
  <si>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</si>
  <si>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</si>
  <si>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</si>
  <si>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</si>
  <si>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</si>
  <si>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</si>
  <si>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</si>
  <si>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</si>
  <si>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</si>
  <si>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</si>
  <si>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</si>
  <si>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</si>
  <si>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</si>
  <si>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</si>
  <si>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</si>
  <si>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</si>
  <si>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</si>
  <si>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</si>
  <si>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</si>
  <si>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</si>
  <si>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</si>
  <si>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</si>
  <si>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</si>
  <si>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</si>
  <si>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</si>
  <si>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</si>
  <si>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</si>
  <si>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</si>
  <si>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</si>
  <si>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</si>
  <si>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</si>
  <si>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</si>
  <si>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</si>
  <si>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</si>
  <si>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</si>
  <si>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</si>
  <si>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</si>
  <si>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</si>
  <si>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</si>
  <si>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</si>
  <si>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</si>
  <si>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</si>
  <si>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</si>
  <si>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</si>
  <si>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</si>
  <si>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</si>
  <si>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</si>
  <si>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</si>
  <si>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</si>
  <si>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</si>
  <si>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</si>
  <si>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</si>
  <si>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</si>
  <si>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</si>
  <si>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</si>
  <si>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</si>
  <si>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</si>
  <si>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</si>
  <si>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</si>
  <si>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</si>
  <si>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</si>
  <si>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</si>
  <si>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</si>
  <si>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</si>
  <si>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</si>
  <si>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</si>
  <si>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</si>
  <si>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</si>
  <si>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</si>
  <si>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</si>
  <si>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</si>
  <si>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</si>
  <si>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</si>
  <si>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</si>
  <si>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</si>
  <si>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</si>
  <si>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</si>
  <si>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</si>
  <si>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</si>
  <si>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</si>
  <si>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</si>
  <si>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</si>
  <si>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</si>
  <si>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</si>
  <si>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</si>
  <si>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</si>
  <si>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</si>
  <si>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</si>
  <si>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</si>
  <si>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</si>
  <si>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</si>
  <si>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</si>
  <si>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</si>
  <si>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</si>
  <si>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</si>
  <si>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</si>
  <si>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</si>
  <si>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</si>
  <si>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</si>
  <si>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</si>
  <si>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</si>
  <si>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</si>
  <si>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</si>
  <si>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</si>
  <si>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</si>
  <si>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</si>
  <si>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</si>
  <si>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</si>
  <si>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</si>
  <si>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</si>
  <si>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</si>
  <si>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</si>
  <si>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</si>
  <si>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</si>
  <si>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</si>
  <si>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</si>
  <si>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</si>
  <si>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</si>
  <si>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</si>
  <si>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</si>
  <si>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</si>
  <si>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</si>
  <si>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</si>
  <si>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</si>
  <si>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</si>
  <si>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</si>
  <si>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</si>
  <si>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</si>
  <si>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</si>
  <si>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</si>
  <si>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</si>
  <si>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</si>
  <si>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</si>
  <si>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</si>
  <si>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</si>
  <si>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</si>
  <si>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</si>
  <si>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</si>
  <si>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</si>
  <si>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</si>
  <si>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</si>
  <si>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</si>
  <si>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</si>
  <si>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</si>
  <si>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</si>
  <si>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</si>
  <si>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</si>
  <si>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</si>
  <si>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</si>
  <si>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</si>
  <si>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</si>
  <si>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</si>
  <si>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</si>
  <si>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</si>
  <si>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</si>
  <si>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</si>
  <si>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</si>
  <si>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</si>
  <si>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</si>
  <si>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</si>
  <si>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</si>
  <si>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</si>
  <si>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</si>
  <si>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</si>
  <si>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</si>
  <si>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</si>
  <si>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</si>
  <si>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</si>
  <si>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</si>
  <si>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</si>
  <si>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</si>
  <si>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</si>
  <si>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</si>
  <si>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</si>
  <si>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</si>
  <si>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</si>
  <si>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</si>
  <si>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</si>
  <si>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</si>
  <si>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</si>
  <si>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</si>
  <si>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</si>
  <si>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</si>
  <si>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</si>
  <si>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</si>
  <si>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</si>
  <si>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</si>
  <si>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</si>
  <si>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</si>
  <si>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</si>
  <si>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</si>
  <si>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</si>
  <si>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</si>
  <si>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</si>
  <si>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</si>
  <si>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</si>
  <si>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</si>
  <si>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</si>
  <si>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</si>
  <si>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</si>
  <si>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</si>
  <si>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</si>
  <si>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</si>
  <si>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</si>
  <si>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</si>
  <si>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</si>
  <si>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</si>
  <si>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</si>
  <si>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</si>
  <si>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</si>
  <si>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</si>
  <si>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</si>
  <si>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</si>
  <si>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</si>
  <si>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</si>
  <si>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</si>
  <si>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</si>
  <si>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</si>
  <si>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</si>
  <si>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</si>
  <si>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</si>
  <si>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</si>
  <si>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</si>
  <si>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</si>
  <si>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</si>
  <si>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</si>
  <si>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</si>
  <si>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</si>
  <si>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</si>
  <si>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</si>
  <si>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</si>
  <si>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</si>
  <si>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</si>
  <si>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</si>
  <si>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</si>
  <si>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</si>
  <si>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</si>
  <si>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</si>
  <si>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</si>
  <si>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</si>
  <si>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</si>
  <si>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</si>
  <si>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</si>
  <si>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</si>
  <si>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</si>
  <si>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</si>
  <si>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</si>
  <si>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</si>
  <si>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</si>
  <si>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</si>
  <si>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</si>
  <si>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</si>
  <si>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</si>
  <si>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</si>
  <si>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</si>
  <si>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</si>
  <si>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</si>
  <si>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</si>
  <si>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</si>
  <si>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</si>
  <si>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</si>
  <si>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</si>
  <si>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</si>
  <si>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</si>
  <si>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</si>
  <si>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</si>
  <si>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</si>
  <si>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</si>
  <si>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</si>
  <si>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</si>
  <si>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</si>
  <si>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</si>
  <si>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</si>
  <si>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</si>
  <si>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</si>
  <si>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</si>
  <si>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</si>
  <si>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</si>
  <si>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</si>
  <si>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</si>
  <si>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</si>
  <si>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</si>
  <si>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</si>
  <si>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</si>
  <si>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</si>
  <si>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</si>
  <si>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</si>
  <si>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</si>
  <si>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</si>
  <si>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</si>
  <si>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</si>
  <si>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</si>
  <si>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</si>
  <si>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</si>
  <si>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</si>
  <si>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</si>
  <si>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</si>
  <si>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</si>
  <si>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</si>
  <si>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</si>
  <si>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</si>
  <si>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</si>
  <si>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</si>
  <si>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</si>
  <si>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</si>
  <si>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</si>
  <si>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</si>
  <si>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</si>
  <si>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</si>
  <si>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</si>
  <si>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</si>
  <si>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</si>
  <si>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</si>
  <si>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</si>
  <si>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</si>
  <si>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</si>
  <si>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</si>
  <si>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</si>
  <si>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</si>
  <si>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</si>
  <si>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</si>
  <si>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</si>
  <si>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</si>
  <si>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</si>
  <si>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</si>
  <si>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</si>
  <si>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</si>
  <si>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</si>
  <si>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</si>
  <si>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</si>
  <si>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</si>
  <si>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</si>
  <si>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</si>
  <si>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</si>
  <si>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</si>
  <si>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</si>
  <si>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</si>
  <si>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</si>
  <si>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</si>
  <si>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</si>
  <si>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</si>
  <si>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</si>
  <si>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</si>
  <si>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</si>
  <si>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</si>
  <si>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</si>
  <si>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</si>
  <si>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</si>
  <si>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</si>
  <si>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</si>
  <si>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</si>
  <si>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</si>
  <si>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</si>
  <si>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</si>
  <si>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</si>
  <si>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</si>
  <si>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</si>
  <si>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</si>
  <si>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</si>
  <si>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</si>
  <si>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</si>
  <si>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</si>
  <si>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</si>
  <si>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</si>
  <si>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</si>
  <si>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</si>
  <si>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</si>
  <si>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</si>
  <si>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</si>
  <si>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</si>
  <si>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</si>
  <si>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</si>
  <si>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</si>
  <si>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</si>
  <si>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</si>
  <si>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</si>
  <si>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</si>
  <si>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</si>
  <si>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</si>
  <si>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</si>
  <si>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</si>
  <si>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</si>
  <si>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</si>
  <si>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</si>
  <si>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</si>
  <si>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</si>
  <si>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</si>
  <si>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</si>
  <si>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</si>
  <si>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</si>
  <si>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</si>
  <si>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</si>
  <si>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</si>
  <si>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</si>
  <si>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</si>
  <si>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</si>
  <si>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</si>
  <si>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</si>
  <si>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</si>
  <si>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</si>
  <si>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</si>
  <si>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</si>
  <si>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</si>
  <si>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</si>
  <si>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</si>
  <si>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</si>
  <si>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</si>
  <si>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</si>
  <si>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</si>
  <si>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</si>
  <si>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</si>
  <si>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</si>
  <si>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</si>
  <si>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</si>
  <si>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</si>
  <si>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</si>
  <si>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</si>
  <si>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</si>
  <si>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</si>
  <si>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</si>
  <si>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</si>
  <si>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</si>
  <si>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</si>
  <si>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</si>
  <si>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</si>
  <si>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</si>
  <si>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</si>
  <si>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</si>
  <si>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</si>
  <si>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</si>
  <si>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</si>
  <si>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</si>
  <si>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</si>
  <si>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</si>
  <si>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</si>
  <si>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</si>
  <si>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</si>
  <si>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</si>
  <si>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</si>
  <si>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</si>
  <si>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</si>
  <si>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</si>
  <si>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</si>
  <si>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</si>
  <si>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</si>
  <si>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</si>
  <si>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</si>
  <si>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</si>
  <si>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</si>
  <si>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</si>
  <si>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</si>
  <si>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</si>
  <si>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</si>
  <si>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</si>
  <si>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</si>
  <si>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</si>
  <si>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</si>
  <si>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</si>
  <si>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</si>
  <si>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</si>
  <si>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</si>
  <si>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</si>
  <si>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</si>
  <si>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</si>
  <si>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</si>
  <si>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</si>
  <si>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</si>
  <si>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</si>
  <si>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</si>
  <si>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</si>
  <si>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</si>
  <si>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</si>
  <si>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</si>
  <si>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</si>
  <si>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</si>
  <si>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</si>
  <si>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</si>
  <si>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</si>
  <si>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</si>
  <si>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</si>
  <si>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</si>
  <si>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</si>
  <si>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</si>
  <si>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</si>
  <si>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</si>
  <si>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</si>
  <si>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</si>
  <si>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</si>
  <si>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</si>
  <si>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</si>
  <si>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</si>
  <si>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</si>
  <si>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</si>
  <si>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</si>
  <si>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</si>
  <si>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</si>
  <si>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</si>
  <si>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</si>
  <si>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</si>
  <si>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</si>
  <si>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</si>
  <si>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</si>
  <si>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</si>
  <si>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</si>
  <si>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</si>
  <si>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</si>
  <si>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</si>
  <si>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</si>
  <si>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</si>
  <si>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</si>
  <si>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</si>
  <si>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</si>
  <si>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</si>
  <si>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</si>
  <si>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</si>
  <si>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</si>
  <si>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</si>
  <si>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</si>
  <si>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</si>
  <si>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</si>
  <si>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</si>
  <si>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</si>
  <si>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</si>
  <si>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</si>
  <si>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</si>
  <si>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</si>
  <si>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</si>
  <si>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</si>
  <si>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</si>
  <si>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</si>
  <si>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</si>
  <si>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</si>
  <si>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</si>
  <si>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</si>
  <si>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</si>
  <si>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</si>
  <si>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</si>
  <si>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</si>
  <si>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</si>
  <si>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</si>
  <si>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</si>
  <si>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</si>
  <si>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</si>
  <si>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</si>
  <si>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</si>
  <si>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</si>
  <si>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</si>
  <si>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</si>
  <si>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</si>
  <si>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</si>
  <si>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</si>
  <si>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</si>
  <si>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</si>
  <si>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</si>
  <si>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</si>
  <si>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</si>
  <si>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</si>
  <si>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</si>
  <si>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</si>
  <si>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</si>
  <si>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</si>
  <si>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</si>
  <si>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</si>
  <si>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</si>
  <si>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</si>
  <si>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</si>
  <si>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</si>
  <si>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</si>
  <si>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</si>
  <si>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</si>
  <si>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</si>
  <si>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</si>
  <si>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</si>
  <si>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</si>
  <si>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</si>
  <si>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</si>
  <si>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</si>
  <si>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</si>
  <si>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</si>
  <si>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</si>
  <si>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</si>
  <si>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</si>
  <si>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</si>
  <si>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</si>
  <si>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</si>
  <si>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</si>
  <si>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</si>
  <si>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</si>
  <si>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</si>
  <si>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</si>
  <si>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</si>
  <si>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</si>
  <si>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</si>
  <si>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</si>
  <si>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</si>
  <si>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</si>
  <si>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</si>
  <si>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</si>
  <si>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</si>
  <si>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</si>
  <si>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</si>
  <si>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</si>
  <si>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</si>
  <si>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</si>
  <si>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</si>
  <si>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</si>
  <si>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</si>
  <si>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</si>
  <si>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</si>
  <si>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</si>
  <si>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</si>
  <si>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</si>
  <si>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</si>
  <si>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</si>
  <si>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</si>
  <si>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</si>
  <si>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</si>
  <si>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</si>
  <si>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</si>
  <si>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</si>
  <si>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</si>
  <si>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</si>
  <si>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</si>
  <si>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</si>
  <si>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</si>
  <si>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</si>
  <si>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</si>
  <si>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</si>
  <si>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</si>
  <si>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</si>
  <si>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</si>
  <si>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</si>
  <si>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</si>
  <si>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</si>
  <si>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</si>
  <si>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</si>
  <si>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</si>
  <si>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</si>
  <si>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</si>
  <si>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</si>
  <si>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</si>
  <si>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</si>
  <si>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</si>
  <si>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</si>
  <si>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</si>
  <si>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</si>
  <si>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</si>
  <si>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</si>
  <si>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</si>
  <si>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</si>
  <si>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</si>
  <si>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</si>
  <si>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</si>
  <si>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</si>
  <si>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</si>
  <si>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</si>
  <si>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</si>
  <si>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</si>
  <si>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</si>
  <si>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</si>
  <si>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</si>
  <si>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</si>
  <si>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</si>
  <si>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</si>
  <si>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</si>
  <si>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</si>
  <si>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</si>
  <si>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</si>
  <si>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</si>
  <si>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</si>
  <si>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</si>
  <si>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</si>
  <si>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</si>
  <si>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</si>
  <si>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</si>
  <si>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</si>
  <si>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</si>
  <si>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</si>
  <si>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</si>
  <si>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</si>
  <si>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</si>
  <si>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</si>
  <si>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</si>
  <si>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</si>
  <si>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</si>
  <si>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</si>
  <si>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</si>
  <si>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</si>
  <si>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</si>
  <si>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</si>
  <si>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</si>
  <si>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</si>
  <si>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</si>
  <si>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</si>
  <si>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</si>
  <si>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</si>
  <si>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</si>
  <si>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</si>
  <si>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</si>
  <si>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</si>
  <si>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</si>
  <si>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</si>
  <si>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</si>
  <si>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</si>
  <si>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</si>
  <si>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</si>
  <si>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</si>
  <si>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</si>
  <si>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</si>
  <si>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</si>
  <si>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</si>
  <si>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</si>
  <si>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</si>
  <si>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</si>
  <si>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</si>
  <si>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</si>
  <si>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</si>
  <si>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</si>
  <si>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</si>
  <si>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</si>
  <si>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</si>
  <si>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</si>
  <si>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</si>
  <si>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</si>
  <si>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</si>
  <si>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</si>
  <si>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</si>
  <si>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</si>
  <si>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</si>
  <si>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</si>
  <si>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</si>
  <si>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</si>
  <si>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</si>
  <si>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</si>
  <si>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</si>
  <si>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</si>
  <si>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</si>
  <si>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</si>
  <si>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</si>
  <si>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</si>
  <si>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</si>
  <si>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</si>
  <si>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</si>
  <si>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</si>
  <si>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</si>
  <si>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</si>
  <si>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</si>
  <si>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</si>
  <si>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</si>
  <si>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</si>
  <si>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</si>
  <si>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</si>
  <si>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</si>
  <si>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</si>
  <si>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</si>
  <si>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</si>
  <si>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</si>
  <si>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</si>
  <si>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</si>
  <si>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</si>
  <si>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</si>
  <si>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</si>
  <si>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</si>
  <si>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</si>
  <si>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</si>
  <si>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</si>
  <si>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</si>
  <si>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</si>
  <si>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</si>
  <si>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</si>
  <si>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</si>
  <si>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</si>
  <si>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</si>
  <si>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</si>
  <si>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</si>
  <si>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</si>
  <si>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</si>
  <si>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</si>
  <si>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</si>
  <si>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</si>
  <si>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</si>
  <si>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</si>
  <si>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</si>
  <si>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</si>
  <si>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</si>
  <si>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</si>
  <si>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</si>
  <si>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</si>
  <si>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</si>
  <si>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</si>
  <si>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</si>
  <si>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</si>
  <si>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</si>
  <si>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</si>
  <si>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</si>
  <si>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</si>
  <si>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</si>
  <si>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</si>
  <si>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</si>
  <si>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</si>
  <si>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</si>
  <si>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</si>
  <si>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</si>
  <si>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</si>
  <si>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</si>
  <si>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</si>
  <si>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</si>
  <si>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</si>
  <si>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</si>
  <si>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</si>
  <si>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</si>
  <si>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</si>
  <si>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</si>
  <si>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</si>
  <si>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</si>
  <si>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</si>
  <si>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</si>
  <si>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</si>
  <si>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</si>
  <si>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</si>
  <si>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</si>
  <si>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</si>
  <si>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</si>
  <si>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</si>
  <si>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</si>
  <si>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</si>
  <si>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</si>
  <si>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</si>
  <si>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</si>
  <si>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</si>
  <si>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</si>
  <si>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</si>
  <si>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</si>
  <si>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</si>
  <si>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</si>
  <si>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</si>
  <si>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</si>
  <si>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</si>
  <si>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</si>
  <si>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</si>
  <si>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</si>
  <si>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</si>
  <si>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</si>
  <si>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</si>
  <si>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</si>
  <si>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</si>
  <si>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</si>
  <si>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</si>
  <si>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</si>
  <si>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</si>
  <si>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</si>
  <si>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</si>
  <si>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</si>
  <si>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</si>
  <si>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</si>
  <si>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</si>
  <si>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</si>
  <si>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</si>
  <si>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</si>
  <si>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</si>
  <si>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</si>
  <si>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</si>
  <si>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</si>
  <si>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</si>
  <si>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</si>
  <si>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</si>
  <si>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</si>
  <si>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</si>
  <si>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</si>
  <si>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</si>
  <si>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</si>
  <si>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</si>
  <si>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</si>
  <si>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</si>
  <si>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</si>
  <si>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</si>
  <si>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</si>
  <si>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</si>
  <si>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</si>
  <si>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</si>
  <si>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</si>
  <si>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</si>
  <si>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</si>
  <si>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</si>
  <si>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</si>
  <si>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</si>
  <si>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</si>
  <si>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</si>
  <si>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</si>
  <si>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</si>
  <si>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</si>
  <si>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</si>
  <si>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</si>
  <si>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</si>
  <si>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</si>
  <si>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</si>
  <si>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</si>
  <si>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</si>
  <si>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</si>
  <si>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</si>
  <si>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</si>
  <si>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</si>
  <si>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</si>
  <si>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</si>
  <si>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</si>
  <si>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</si>
  <si>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</si>
  <si>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</si>
  <si>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</si>
  <si>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</si>
  <si>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</si>
  <si>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</si>
  <si>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</si>
  <si>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</si>
  <si>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</si>
  <si>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</si>
  <si>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</si>
  <si>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</si>
  <si>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</si>
  <si>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</si>
  <si>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</si>
  <si>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</si>
  <si>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</si>
  <si>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</si>
  <si>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</si>
  <si>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</si>
  <si>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</si>
  <si>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</si>
  <si>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</si>
  <si>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</si>
  <si>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</si>
  <si>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</si>
  <si>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</si>
  <si>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</si>
  <si>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</si>
  <si>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</si>
  <si>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</si>
  <si>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</si>
  <si>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</si>
  <si>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</si>
  <si>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</si>
  <si>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</si>
  <si>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</si>
  <si>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</si>
  <si>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</si>
  <si>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</si>
  <si>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</si>
  <si>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</si>
  <si>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</si>
  <si>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</si>
  <si>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</si>
  <si>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</si>
  <si>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</si>
  <si>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</si>
  <si>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</si>
  <si>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</si>
  <si>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</si>
  <si>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</si>
  <si>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</si>
  <si>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</si>
  <si>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</si>
  <si>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</si>
  <si>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</si>
  <si>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</si>
  <si>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</si>
  <si>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</si>
  <si>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</si>
  <si>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</si>
  <si>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</si>
  <si>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</si>
  <si>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</si>
  <si>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</si>
  <si>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</si>
  <si>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</si>
  <si>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</si>
  <si>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</si>
  <si>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</si>
  <si>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</si>
  <si>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</si>
  <si>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</si>
  <si>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</si>
  <si>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</si>
  <si>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</si>
  <si>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</si>
  <si>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</si>
  <si>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</si>
  <si>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</si>
  <si>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</si>
  <si>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</si>
  <si>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</si>
  <si>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</si>
  <si>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</si>
  <si>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</si>
  <si>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</si>
  <si>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</si>
  <si>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</si>
  <si>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</si>
  <si>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</si>
  <si>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</si>
  <si>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</si>
  <si>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</si>
  <si>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</si>
  <si>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</si>
  <si>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</si>
  <si>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</si>
  <si>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</si>
  <si>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</si>
  <si>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</si>
  <si>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</si>
  <si>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</si>
  <si>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</si>
  <si>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</si>
  <si>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</si>
  <si>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</si>
  <si>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</si>
  <si>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</si>
  <si>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</si>
  <si>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</si>
  <si>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</si>
  <si>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</si>
  <si>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</si>
  <si>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</si>
  <si>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</si>
  <si>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</si>
  <si>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</si>
  <si>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</si>
  <si>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</si>
  <si>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</si>
  <si>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</si>
  <si>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</si>
  <si>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</si>
  <si>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</si>
  <si>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</si>
  <si>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</si>
  <si>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</si>
  <si>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</si>
  <si>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</si>
  <si>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</si>
  <si>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</si>
  <si>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</si>
  <si>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</si>
  <si>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</si>
  <si>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</si>
  <si>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</si>
  <si>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</si>
  <si>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</si>
  <si>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</si>
  <si>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</si>
  <si>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</si>
  <si>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</si>
  <si>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</si>
  <si>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</si>
  <si>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</si>
  <si>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</si>
  <si>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</si>
  <si>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</si>
  <si>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</si>
  <si>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</si>
  <si>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</si>
  <si>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</si>
  <si>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</si>
  <si>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</si>
  <si>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</si>
  <si>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</si>
  <si>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</si>
  <si>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</si>
  <si>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</si>
  <si>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</si>
  <si>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</si>
  <si>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</si>
  <si>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</si>
  <si>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</si>
  <si>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</si>
  <si>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</si>
  <si>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</si>
  <si>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</si>
  <si>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</si>
  <si>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</si>
  <si>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</si>
  <si>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</si>
  <si>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</si>
  <si>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</si>
  <si>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</si>
  <si>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</si>
  <si>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</si>
  <si>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</si>
  <si>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</si>
  <si>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</si>
  <si>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</si>
  <si>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</si>
  <si>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</si>
  <si>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</si>
  <si>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</si>
  <si>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</si>
  <si>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</si>
  <si>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</si>
  <si>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</si>
  <si>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</si>
  <si>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</si>
  <si>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</si>
  <si>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</si>
  <si>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</si>
  <si>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</si>
  <si>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</si>
  <si>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</si>
  <si>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</si>
  <si>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</si>
  <si>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</si>
  <si>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</si>
  <si>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</si>
  <si>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</si>
  <si>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</si>
  <si>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</si>
  <si>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</si>
  <si>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</si>
  <si>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</si>
  <si>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</si>
  <si>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</si>
  <si>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</si>
  <si>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</si>
  <si>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</si>
  <si>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</si>
  <si>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</si>
  <si>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</si>
  <si>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</si>
  <si>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</si>
  <si>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</si>
  <si>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</si>
  <si>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</si>
  <si>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</si>
  <si>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</si>
  <si>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</si>
  <si>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</si>
  <si>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</si>
  <si>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</si>
  <si>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</si>
  <si>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</si>
  <si>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</si>
  <si>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</si>
  <si>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</si>
  <si>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</si>
  <si>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</si>
  <si>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</si>
  <si>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</si>
  <si>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</si>
  <si>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</si>
  <si>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</si>
  <si>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</si>
  <si>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</si>
  <si>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</si>
  <si>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</si>
  <si>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</si>
  <si>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</si>
  <si>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</si>
  <si>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</si>
  <si>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</si>
  <si>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</si>
  <si>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</si>
  <si>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</si>
  <si>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</si>
  <si>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</si>
  <si>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</si>
  <si>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</si>
  <si>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</si>
  <si>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</si>
  <si>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</si>
  <si>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</si>
  <si>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</si>
  <si>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</si>
  <si>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</si>
  <si>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</si>
  <si>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</si>
  <si>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</si>
  <si>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</si>
  <si>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</si>
  <si>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</si>
  <si>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</si>
  <si>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</si>
  <si>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</si>
  <si>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</si>
  <si>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</si>
  <si>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</si>
  <si>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</si>
  <si>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</si>
  <si>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</si>
  <si>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</si>
  <si>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</si>
  <si>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</si>
  <si>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</si>
  <si>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</si>
  <si>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</si>
  <si>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</si>
  <si>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</si>
  <si>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</si>
  <si>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</si>
  <si>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</si>
  <si>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</si>
  <si>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</si>
  <si>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</si>
  <si>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</si>
  <si>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</si>
  <si>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</si>
  <si>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</si>
  <si>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</si>
  <si>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</si>
  <si>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</si>
  <si>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</si>
  <si>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</si>
  <si>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</si>
  <si>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</si>
  <si>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</si>
  <si>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</si>
  <si>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</si>
  <si>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</si>
  <si>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</si>
  <si>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</si>
  <si>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</si>
  <si>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</si>
  <si>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</si>
  <si>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</si>
  <si>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</si>
  <si>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</si>
  <si>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</si>
  <si>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</si>
  <si>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</si>
  <si>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</si>
  <si>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</si>
  <si>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</si>
  <si>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</si>
  <si>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</si>
  <si>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</si>
  <si>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</si>
  <si>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</si>
  <si>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</si>
  <si>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</si>
  <si>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</si>
  <si>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</si>
  <si>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</si>
  <si>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</si>
  <si>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</si>
  <si>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</si>
  <si>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</si>
  <si>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</si>
  <si>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</si>
  <si>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</si>
  <si>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</si>
  <si>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</si>
  <si>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</si>
  <si>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</si>
  <si>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</si>
  <si>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</si>
  <si>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</si>
  <si>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</si>
  <si>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</si>
  <si>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</si>
  <si>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</si>
  <si>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</si>
  <si>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</si>
  <si>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</si>
  <si>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</si>
  <si>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</si>
  <si>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</si>
  <si>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</si>
  <si>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</si>
  <si>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</si>
  <si>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</si>
  <si>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</si>
  <si>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</si>
  <si>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</si>
  <si>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</si>
  <si>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</si>
  <si>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</si>
  <si>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</si>
  <si>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</si>
  <si>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</si>
  <si>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</si>
  <si>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</si>
  <si>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</si>
  <si>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</si>
  <si>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</si>
  <si>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</si>
  <si>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</si>
  <si>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</si>
  <si>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</si>
  <si>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</si>
  <si>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</si>
  <si>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</si>
  <si>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</si>
  <si>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</si>
  <si>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</si>
  <si>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</si>
  <si>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</si>
  <si>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</si>
  <si>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</si>
  <si>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</si>
  <si>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</si>
  <si>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</si>
  <si>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</si>
  <si>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</si>
  <si>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</si>
  <si>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</si>
  <si>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</si>
  <si>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</si>
  <si>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</si>
  <si>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</si>
  <si>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</si>
  <si>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</si>
  <si>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</si>
  <si>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</si>
  <si>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</si>
  <si>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</si>
  <si>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</si>
  <si>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</si>
  <si>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</si>
  <si>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</si>
  <si>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</si>
  <si>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</si>
  <si>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</si>
  <si>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</si>
  <si>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</si>
  <si>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</si>
  <si>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</si>
  <si>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</si>
  <si>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</si>
  <si>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</si>
  <si>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</si>
  <si>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</si>
  <si>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</si>
  <si>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</si>
  <si>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</si>
  <si>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</si>
  <si>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</si>
  <si>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</si>
  <si>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</si>
  <si>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</si>
  <si>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</si>
  <si>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</si>
  <si>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</si>
  <si>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</si>
  <si>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</si>
  <si>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</si>
  <si>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</si>
  <si>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</si>
  <si>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</si>
  <si>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</si>
  <si>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</si>
  <si>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</si>
  <si>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</si>
  <si>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</si>
  <si>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</si>
  <si>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</si>
  <si>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</si>
  <si>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</si>
  <si>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</si>
  <si>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</si>
  <si>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</si>
  <si>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</si>
  <si>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</si>
  <si>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</si>
  <si>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</si>
  <si>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</si>
  <si>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</si>
  <si>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</si>
  <si>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</si>
  <si>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</si>
  <si>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</si>
  <si>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</si>
  <si>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</si>
  <si>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</si>
  <si>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</si>
  <si>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</si>
  <si>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</si>
  <si>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</si>
  <si>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</si>
  <si>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</si>
  <si>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</si>
  <si>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</si>
  <si>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</si>
  <si>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</si>
  <si>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</si>
  <si>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</si>
  <si>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</si>
  <si>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</si>
  <si>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</si>
  <si>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</si>
  <si>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</si>
  <si>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</si>
  <si>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</si>
  <si>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</si>
  <si>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</si>
  <si>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</si>
  <si>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</si>
  <si>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</si>
  <si>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</si>
  <si>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</si>
  <si>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</si>
  <si>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</si>
  <si>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</si>
  <si>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</si>
  <si>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</si>
  <si>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</si>
  <si>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</si>
  <si>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</si>
  <si>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</si>
  <si>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</si>
  <si>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</si>
  <si>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</si>
  <si>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</si>
  <si>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</si>
  <si>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</si>
  <si>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</si>
  <si>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</si>
  <si>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</si>
  <si>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</si>
  <si>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</si>
  <si>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</si>
  <si>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</si>
  <si>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</si>
  <si>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</si>
  <si>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</si>
  <si>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</si>
  <si>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</si>
  <si>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</si>
  <si>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</si>
  <si>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</si>
  <si>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</si>
  <si>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</si>
  <si>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</si>
  <si>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</si>
  <si>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</si>
  <si>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</si>
  <si>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</si>
  <si>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</si>
  <si>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</si>
  <si>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</si>
  <si>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</si>
  <si>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</si>
  <si>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</si>
  <si>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</si>
  <si>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</si>
  <si>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</si>
  <si>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</si>
  <si>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</si>
  <si>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</si>
  <si>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</si>
  <si>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</si>
  <si>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</si>
  <si>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</si>
  <si>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</si>
  <si>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</si>
  <si>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</si>
  <si>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</si>
  <si>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</si>
  <si>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</si>
  <si>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</si>
  <si>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</si>
  <si>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</si>
  <si>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</si>
  <si>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</si>
  <si>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</si>
  <si>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</si>
  <si>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</si>
  <si>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</si>
  <si>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</si>
  <si>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</si>
  <si>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</si>
  <si>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</si>
  <si>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</si>
  <si>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</si>
  <si>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</si>
  <si>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</si>
  <si>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</si>
  <si>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</si>
  <si>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</si>
  <si>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</si>
  <si>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</si>
  <si>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</si>
  <si>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</si>
  <si>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</si>
  <si>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</si>
  <si>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</si>
  <si>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</si>
  <si>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</si>
  <si>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</si>
  <si>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</si>
  <si>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</si>
  <si>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</si>
  <si>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</si>
  <si>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</si>
  <si>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</si>
  <si>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</si>
  <si>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</si>
  <si>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</si>
  <si>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</si>
  <si>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</si>
  <si>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</si>
  <si>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</si>
  <si>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</si>
  <si>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</si>
  <si>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</si>
  <si>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</si>
  <si>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</si>
  <si>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</si>
  <si>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</si>
  <si>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</si>
  <si>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</si>
  <si>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</si>
  <si>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</si>
  <si>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</si>
  <si>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</si>
  <si>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</si>
  <si>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</si>
  <si>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</si>
  <si>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</si>
  <si>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</si>
  <si>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</si>
  <si>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</si>
  <si>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</si>
  <si>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</si>
  <si>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</si>
  <si>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</si>
  <si>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</si>
  <si>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</si>
  <si>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</si>
  <si>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</si>
  <si>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</si>
  <si>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</si>
  <si>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</si>
  <si>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</si>
  <si>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</si>
  <si>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</si>
  <si>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</si>
  <si>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</si>
  <si>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</si>
  <si>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</si>
  <si>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</si>
  <si>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</si>
  <si>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</si>
  <si>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</si>
  <si>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</si>
  <si>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</si>
  <si>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</si>
  <si>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</si>
  <si>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</si>
  <si>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</si>
  <si>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</si>
  <si>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</si>
  <si>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</si>
  <si>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</si>
  <si>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</si>
  <si>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</si>
  <si>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</si>
  <si>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</si>
  <si>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</si>
  <si>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</si>
  <si>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</si>
  <si>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</si>
  <si>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</si>
  <si>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</si>
  <si>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</si>
  <si>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</si>
  <si>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</si>
  <si>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</si>
  <si>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</si>
  <si>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</si>
  <si>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</si>
  <si>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</si>
  <si>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</si>
  <si>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</si>
  <si>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</si>
  <si>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</si>
  <si>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</si>
  <si>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</si>
  <si>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</si>
  <si>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</si>
  <si>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</si>
  <si>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</si>
  <si>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</si>
  <si>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</si>
  <si>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</si>
  <si>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</si>
  <si>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</si>
  <si>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</si>
  <si>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</si>
  <si>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</si>
  <si>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</si>
  <si>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</si>
  <si>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</si>
  <si>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</si>
  <si>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</si>
  <si>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</si>
  <si>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</si>
  <si>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</si>
  <si>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</si>
  <si>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</si>
  <si>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</si>
  <si>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</si>
  <si>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</si>
  <si>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</si>
  <si>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</si>
  <si>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</si>
  <si>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</si>
  <si>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</si>
  <si>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</si>
  <si>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</si>
  <si>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</si>
  <si>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</si>
  <si>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</si>
  <si>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</si>
  <si>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</si>
  <si>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</si>
  <si>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</si>
  <si>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</si>
  <si>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</si>
  <si>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</si>
  <si>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</si>
  <si>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</si>
  <si>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</si>
  <si>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</si>
  <si>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</si>
  <si>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</si>
  <si>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</si>
  <si>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</si>
  <si>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</si>
  <si>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</si>
  <si>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</si>
  <si>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</si>
  <si>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</si>
  <si>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</si>
  <si>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</si>
  <si>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</si>
  <si>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</si>
  <si>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</si>
  <si>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</si>
  <si>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</si>
  <si>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</si>
  <si>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</si>
  <si>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</si>
  <si>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</si>
  <si>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</si>
  <si>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</si>
  <si>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</si>
  <si>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</si>
  <si>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</si>
  <si>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</si>
  <si>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</si>
  <si>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</si>
  <si>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</si>
  <si>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</si>
  <si>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</si>
  <si>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</si>
  <si>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</si>
  <si>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</si>
  <si>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</si>
  <si>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</si>
  <si>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</si>
  <si>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</si>
  <si>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</si>
  <si>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</si>
  <si>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</si>
  <si>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</si>
  <si>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</si>
  <si>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</si>
  <si>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</si>
  <si>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</si>
  <si>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</si>
  <si>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</si>
  <si>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</si>
  <si>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</si>
  <si>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</si>
  <si>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</si>
  <si>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</si>
  <si>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</si>
  <si>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</si>
  <si>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</si>
  <si>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</si>
  <si>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</si>
  <si>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</si>
  <si>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</si>
  <si>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</si>
  <si>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</si>
  <si>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</si>
  <si>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</si>
  <si>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</si>
  <si>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</si>
  <si>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</si>
  <si>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</si>
  <si>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</si>
  <si>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</si>
  <si>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</si>
  <si>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</si>
  <si>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</si>
  <si>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</si>
  <si>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</si>
  <si>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</si>
  <si>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</si>
  <si>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</si>
  <si>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</si>
  <si>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</si>
  <si>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</si>
  <si>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</si>
  <si>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</si>
  <si>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</si>
  <si>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</si>
  <si>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</si>
  <si>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</si>
  <si>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</si>
  <si>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</si>
  <si>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</si>
  <si>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</si>
  <si>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</si>
  <si>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</si>
  <si>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</si>
  <si>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</si>
  <si>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</si>
  <si>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</si>
  <si>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</si>
  <si>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</si>
  <si>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</si>
  <si>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</si>
  <si>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</si>
  <si>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</si>
  <si>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</si>
  <si>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</si>
  <si>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</si>
  <si>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</si>
  <si>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</si>
  <si>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</si>
  <si>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</si>
  <si>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</si>
  <si>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</si>
  <si>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</si>
  <si>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</si>
  <si>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</si>
  <si>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</si>
  <si>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</si>
  <si>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</si>
  <si>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</si>
  <si>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</si>
  <si>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</si>
  <si>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</si>
  <si>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</si>
  <si>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</si>
  <si>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</si>
  <si>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</si>
  <si>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</si>
  <si>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</si>
  <si>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</si>
  <si>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</si>
  <si>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</si>
  <si>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</si>
  <si>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</si>
  <si>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</si>
  <si>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</si>
  <si>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</si>
  <si>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</si>
  <si>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</si>
  <si>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</si>
  <si>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</si>
  <si>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</si>
  <si>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</si>
  <si>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</si>
  <si>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</si>
  <si>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</si>
  <si>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</si>
  <si>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</si>
  <si>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</si>
  <si>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</si>
  <si>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</si>
  <si>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</si>
  <si>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</si>
  <si>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</si>
  <si>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</si>
  <si>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</si>
  <si>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</si>
  <si>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</si>
  <si>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</si>
  <si>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</si>
  <si>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</si>
  <si>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</si>
  <si>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</si>
  <si>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</si>
  <si>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</si>
  <si>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</si>
  <si>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</si>
  <si>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</si>
  <si>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</si>
  <si>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</si>
  <si>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</si>
  <si>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</si>
  <si>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</si>
  <si>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</si>
  <si>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</si>
  <si>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</si>
  <si>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</si>
  <si>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</si>
  <si>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</si>
  <si>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</si>
  <si>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</si>
  <si>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</si>
  <si>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</si>
  <si>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</si>
  <si>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</si>
  <si>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</si>
  <si>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</si>
  <si>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</si>
  <si>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</si>
  <si>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</si>
  <si>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</si>
  <si>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</si>
  <si>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</si>
  <si>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</si>
  <si>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</si>
  <si>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</si>
  <si>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</si>
  <si>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</si>
  <si>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</si>
  <si>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</si>
  <si>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</si>
  <si>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</si>
  <si>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</si>
  <si>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</si>
  <si>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</si>
  <si>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</si>
  <si>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</si>
  <si>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</si>
  <si>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</si>
  <si>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</si>
  <si>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</si>
  <si>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</si>
  <si>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</si>
  <si>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</si>
  <si>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</si>
  <si>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</si>
  <si>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</si>
  <si>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</si>
  <si>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</si>
  <si>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</si>
  <si>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</si>
  <si>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</si>
  <si>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</si>
  <si>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</si>
  <si>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</si>
  <si>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</si>
  <si>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</si>
  <si>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</si>
  <si>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</si>
  <si>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</si>
  <si>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</si>
  <si>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</si>
  <si>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</si>
  <si>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</si>
  <si>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</si>
  <si>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</si>
  <si>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</si>
  <si>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</si>
  <si>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</si>
  <si>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</si>
  <si>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</si>
  <si>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</si>
  <si>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</si>
  <si>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</si>
  <si>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</si>
  <si>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</si>
  <si>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</si>
  <si>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</si>
  <si>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</si>
  <si>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</si>
  <si>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</si>
  <si>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</si>
  <si>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</si>
  <si>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</si>
  <si>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</si>
  <si>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</si>
  <si>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</si>
  <si>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</si>
  <si>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</si>
  <si>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</si>
  <si>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</si>
  <si>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</si>
  <si>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</si>
  <si>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</si>
  <si>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</si>
  <si>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</si>
  <si>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</si>
  <si>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</si>
  <si>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</si>
  <si>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</si>
  <si>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</si>
  <si>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</si>
  <si>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</si>
  <si>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</si>
  <si>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</si>
  <si>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</si>
  <si>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</si>
  <si>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</si>
  <si>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</si>
  <si>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</si>
  <si>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</si>
  <si>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</si>
  <si>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</si>
  <si>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</si>
  <si>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</si>
  <si>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</si>
  <si>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</si>
  <si>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</si>
  <si>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</si>
  <si>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</si>
  <si>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</si>
  <si>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</si>
  <si>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</si>
  <si>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</si>
  <si>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</si>
  <si>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</si>
  <si>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</si>
  <si>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</si>
  <si>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</si>
  <si>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</si>
  <si>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</si>
  <si>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</si>
  <si>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</si>
  <si>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</si>
  <si>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</si>
  <si>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</si>
  <si>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</si>
  <si>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</si>
  <si>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</si>
  <si>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</si>
  <si>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</si>
  <si>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</si>
  <si>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</si>
  <si>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</si>
  <si>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</si>
  <si>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</si>
  <si>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</si>
  <si>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</si>
  <si>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</si>
  <si>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</si>
  <si>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</si>
  <si>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</si>
  <si>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</si>
  <si>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</si>
  <si>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</si>
  <si>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</si>
  <si>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</si>
  <si>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</si>
  <si>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</si>
  <si>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</si>
  <si>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</si>
  <si>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</si>
  <si>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</si>
  <si>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</si>
  <si>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</si>
  <si>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</si>
  <si>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</si>
  <si>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</si>
  <si>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</si>
  <si>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</si>
  <si>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</si>
  <si>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</si>
  <si>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</si>
  <si>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</si>
  <si>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</si>
  <si>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</si>
  <si>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</si>
  <si>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</si>
  <si>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</si>
  <si>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</si>
  <si>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</si>
  <si>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</si>
  <si>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</si>
  <si>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</si>
  <si>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</si>
  <si>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</si>
  <si>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</si>
  <si>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</si>
  <si>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</si>
  <si>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</si>
  <si>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</si>
  <si>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</si>
  <si>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</si>
  <si>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</si>
  <si>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</si>
  <si>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</si>
  <si>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</si>
  <si>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</si>
  <si>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</si>
  <si>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</si>
  <si>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</si>
  <si>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</si>
  <si>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</si>
  <si>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</si>
  <si>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</si>
  <si>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</si>
  <si>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</si>
  <si>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</si>
  <si>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</si>
  <si>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</si>
  <si>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</si>
  <si>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</si>
  <si>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</si>
  <si>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</si>
  <si>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</si>
  <si>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</si>
  <si>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</si>
  <si>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</si>
  <si>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</si>
  <si>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</si>
  <si>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</si>
  <si>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</si>
  <si>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</si>
  <si>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</si>
  <si>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</si>
  <si>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</si>
  <si>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</si>
  <si>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</si>
  <si>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</si>
  <si>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</si>
  <si>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</si>
  <si>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</si>
  <si>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</si>
  <si>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</si>
  <si>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</si>
  <si>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</si>
  <si>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</si>
  <si>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</si>
  <si>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</si>
  <si>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</si>
  <si>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</si>
  <si>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</si>
  <si>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</si>
  <si>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</si>
  <si>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</si>
  <si>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</si>
  <si>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</si>
  <si>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</si>
  <si>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</si>
  <si>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</si>
  <si>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</si>
  <si>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</si>
  <si>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</si>
  <si>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</si>
  <si>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</si>
  <si>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</si>
  <si>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</si>
  <si>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</si>
  <si>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</si>
  <si>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</si>
  <si>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</si>
  <si>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</si>
  <si>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</si>
  <si>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</si>
  <si>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</si>
  <si>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</si>
  <si>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</si>
  <si>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</si>
  <si>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</si>
  <si>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</si>
  <si>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</si>
  <si>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</si>
  <si>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</si>
  <si>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</si>
  <si>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</si>
  <si>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</si>
  <si>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</si>
  <si>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</si>
  <si>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</si>
  <si>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</si>
  <si>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</si>
  <si>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</si>
  <si>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</si>
  <si>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</si>
  <si>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</si>
  <si>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</si>
  <si>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</si>
  <si>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</si>
  <si>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</si>
  <si>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</si>
  <si>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</si>
  <si>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</si>
  <si>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</si>
  <si>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</si>
  <si>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</si>
  <si>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</si>
  <si>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</si>
  <si>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</si>
  <si>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</si>
  <si>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</si>
  <si>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</si>
  <si>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</si>
  <si>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</si>
  <si>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</si>
  <si>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</si>
  <si>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</si>
  <si>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</si>
  <si>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</si>
  <si>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</si>
  <si>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</si>
  <si>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</si>
  <si>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</si>
  <si>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</si>
  <si>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</si>
  <si>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</si>
  <si>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</si>
  <si>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</si>
  <si>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</si>
  <si>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</si>
  <si>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</si>
  <si>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</si>
  <si>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</si>
  <si>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</si>
  <si>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</si>
  <si>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</si>
  <si>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</si>
  <si>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</si>
  <si>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</si>
  <si>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</si>
  <si>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</si>
  <si>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</si>
  <si>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</si>
  <si>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</si>
  <si>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</si>
  <si>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</si>
  <si>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</si>
  <si>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</si>
  <si>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</si>
  <si>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</si>
  <si>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</si>
  <si>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</si>
  <si>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</si>
  <si>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</si>
  <si>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</si>
  <si>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</si>
  <si>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</si>
  <si>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</si>
  <si>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</si>
  <si>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</si>
  <si>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</si>
  <si>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</si>
  <si>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</si>
  <si>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</si>
  <si>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</si>
  <si>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</si>
  <si>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</si>
  <si>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</si>
  <si>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</si>
  <si>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</si>
  <si>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</si>
  <si>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</si>
  <si>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</si>
  <si>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</si>
  <si>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</si>
  <si>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</si>
  <si>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</si>
  <si>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</si>
  <si>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</si>
  <si>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</si>
  <si>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</si>
  <si>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</si>
  <si>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</si>
  <si>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</si>
  <si>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</si>
  <si>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</si>
  <si>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</si>
  <si>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</si>
  <si>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</si>
  <si>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</si>
  <si>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</si>
  <si>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</si>
  <si>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</si>
  <si>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</si>
  <si>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</si>
  <si>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</si>
  <si>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</si>
  <si>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</si>
  <si>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</si>
  <si>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</si>
  <si>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</si>
  <si>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</si>
  <si>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</si>
  <si>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</si>
  <si>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</si>
  <si>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</si>
  <si>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</si>
  <si>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</si>
  <si>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</si>
  <si>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</si>
  <si>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</si>
  <si>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</si>
  <si>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</si>
  <si>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</si>
  <si>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</si>
  <si>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</si>
  <si>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</si>
  <si>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</si>
  <si>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</si>
  <si>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</si>
  <si>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</si>
  <si>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</si>
  <si>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</si>
  <si>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</si>
  <si>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</si>
  <si>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</si>
  <si>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</si>
  <si>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</si>
  <si>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</si>
  <si>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</si>
  <si>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</si>
  <si>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</si>
  <si>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</si>
  <si>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</si>
  <si>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</si>
  <si>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</si>
  <si>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</si>
  <si>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</si>
  <si>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</si>
  <si>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</si>
  <si>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</si>
  <si>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</si>
  <si>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</si>
  <si>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</si>
  <si>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</si>
  <si>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</si>
  <si>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</si>
  <si>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</si>
  <si>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</si>
  <si>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</si>
  <si>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</si>
  <si>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</si>
  <si>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</si>
  <si>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</si>
  <si>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</si>
  <si>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</si>
  <si>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</si>
  <si>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</si>
  <si>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</si>
  <si>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</si>
  <si>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</si>
  <si>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</si>
  <si>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</si>
  <si>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</si>
  <si>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</si>
  <si>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</si>
  <si>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</si>
  <si>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</si>
  <si>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</si>
  <si>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</si>
  <si>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</si>
  <si>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</si>
  <si>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</si>
  <si>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</si>
  <si>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</si>
  <si>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</si>
  <si>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</si>
  <si>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</si>
  <si>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</si>
  <si>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</si>
  <si>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</si>
  <si>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</si>
  <si>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</si>
  <si>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</si>
  <si>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</si>
  <si>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</si>
  <si>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</si>
  <si>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</si>
  <si>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</si>
  <si>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</si>
  <si>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</si>
  <si>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</si>
  <si>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</si>
  <si>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</si>
  <si>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</si>
  <si>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</si>
  <si>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</si>
  <si>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</si>
  <si>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</si>
  <si>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</si>
  <si>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</si>
  <si>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</si>
  <si>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</si>
  <si>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</si>
  <si>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</si>
  <si>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</si>
  <si>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</si>
  <si>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</si>
  <si>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</si>
  <si>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</si>
  <si>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</si>
  <si>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</si>
  <si>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</si>
  <si>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</si>
  <si>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</si>
  <si>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</si>
  <si>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</si>
  <si>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</si>
  <si>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</si>
  <si>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</si>
  <si>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</si>
  <si>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</si>
  <si>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</si>
  <si>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</si>
  <si>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</si>
  <si>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</si>
  <si>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</si>
  <si>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</si>
  <si>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</si>
  <si>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</si>
  <si>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</si>
  <si>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</si>
  <si>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</si>
  <si>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</si>
  <si>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</si>
  <si>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</si>
  <si>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</si>
  <si>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</si>
  <si>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</si>
  <si>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</si>
  <si>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</si>
  <si>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</si>
  <si>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</si>
  <si>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</si>
  <si>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</si>
  <si>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</si>
  <si>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</si>
  <si>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</si>
  <si>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</si>
  <si>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</si>
  <si>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</si>
  <si>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</si>
  <si>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</si>
  <si>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</si>
  <si>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</si>
  <si>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</si>
  <si>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</si>
  <si>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</si>
  <si>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</si>
  <si>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</si>
  <si>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</si>
  <si>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</si>
  <si>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</si>
  <si>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</si>
  <si>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</si>
  <si>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</si>
  <si>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</si>
  <si>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</si>
  <si>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</si>
  <si>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</si>
  <si>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</si>
  <si>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</si>
  <si>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</si>
  <si>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</si>
  <si>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</si>
  <si>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</si>
  <si>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</si>
  <si>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</si>
  <si>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</si>
  <si>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</si>
  <si>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</si>
  <si>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</si>
  <si>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</si>
  <si>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</si>
  <si>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</si>
  <si>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</si>
  <si>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</si>
  <si>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</si>
  <si>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</si>
  <si>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</si>
  <si>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</si>
  <si>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</si>
  <si>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</si>
  <si>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</si>
  <si>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</si>
  <si>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</si>
  <si>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</si>
  <si>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</si>
  <si>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</si>
  <si>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</si>
  <si>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</si>
  <si>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</si>
  <si>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</si>
  <si>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</si>
  <si>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</si>
  <si>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</si>
  <si>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</si>
  <si>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</si>
  <si>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</si>
  <si>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</si>
  <si>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</si>
  <si>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</si>
  <si>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</si>
  <si>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</si>
  <si>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</si>
  <si>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</si>
  <si>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</si>
  <si>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</si>
  <si>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</si>
  <si>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</si>
  <si>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</si>
  <si>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</si>
  <si>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</si>
  <si>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</si>
  <si>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</si>
  <si>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</si>
  <si>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</si>
  <si>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</si>
  <si>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</si>
  <si>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</si>
  <si>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</si>
  <si>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</si>
  <si>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</si>
  <si>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</si>
  <si>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</si>
  <si>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</si>
  <si>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</si>
  <si>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</si>
  <si>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</si>
  <si>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</si>
  <si>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</si>
  <si>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</si>
  <si>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</si>
  <si>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</si>
  <si>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</si>
  <si>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</si>
  <si>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</si>
  <si>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</si>
  <si>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</si>
  <si>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</si>
  <si>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</si>
  <si>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</si>
  <si>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</si>
  <si>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</si>
  <si>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</si>
  <si>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</si>
  <si>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</si>
  <si>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</si>
  <si>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</si>
  <si>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</si>
  <si>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</si>
  <si>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</si>
  <si>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</si>
  <si>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</si>
  <si>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</si>
  <si>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</si>
  <si>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</si>
  <si>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</si>
  <si>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</si>
  <si>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</si>
  <si>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</si>
  <si>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</si>
  <si>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</si>
  <si>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</si>
  <si>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</si>
  <si>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</si>
  <si>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</si>
  <si>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</si>
  <si>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</si>
  <si>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</si>
  <si>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</si>
  <si>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</si>
  <si>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</si>
  <si>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</si>
  <si>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</si>
  <si>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</si>
  <si>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</si>
  <si>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</si>
  <si>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</si>
  <si>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</si>
  <si>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</si>
  <si>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</si>
  <si>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</si>
  <si>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</si>
  <si>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</si>
  <si>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</si>
  <si>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</si>
  <si>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</si>
  <si>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</si>
  <si>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</si>
  <si>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</si>
  <si>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</si>
  <si>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</si>
  <si>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</si>
  <si>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</si>
  <si>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</si>
  <si>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</si>
  <si>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</si>
  <si>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</si>
  <si>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</si>
  <si>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</si>
  <si>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</si>
  <si>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</si>
  <si>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</si>
  <si>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</si>
  <si>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</si>
  <si>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</si>
  <si>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</si>
  <si>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</si>
  <si>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</si>
  <si>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</si>
  <si>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</si>
  <si>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</si>
  <si>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</si>
  <si>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</si>
  <si>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</si>
  <si>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</si>
  <si>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</si>
  <si>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</si>
  <si>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</si>
  <si>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</si>
  <si>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</si>
  <si>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</si>
  <si>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</si>
  <si>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</si>
  <si>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</si>
  <si>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</si>
  <si>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</si>
  <si>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</si>
  <si>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</si>
  <si>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</si>
  <si>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</si>
  <si>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</si>
  <si>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</si>
  <si>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</si>
  <si>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</si>
  <si>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</si>
  <si>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</si>
  <si>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</si>
  <si>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</si>
  <si>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</si>
  <si>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</si>
  <si>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</si>
  <si>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</si>
  <si>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</si>
  <si>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</si>
  <si>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</si>
  <si>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</si>
  <si>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</si>
  <si>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</si>
  <si>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</si>
  <si>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</si>
  <si>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</si>
  <si>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</si>
  <si>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</si>
  <si>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</si>
  <si>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</si>
  <si>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</si>
  <si>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</si>
  <si>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</si>
  <si>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</si>
  <si>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</si>
  <si>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</si>
  <si>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</si>
  <si>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</si>
  <si>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</si>
  <si>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</si>
  <si>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</si>
  <si>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</si>
  <si>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</si>
  <si>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</si>
  <si>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</si>
  <si>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</si>
  <si>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</si>
  <si>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</si>
  <si>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</si>
  <si>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</si>
  <si>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</si>
  <si>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</si>
  <si>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</si>
  <si>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</si>
  <si>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</si>
  <si>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</si>
  <si>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</si>
  <si>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</si>
  <si>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</si>
  <si>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</si>
  <si>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</si>
  <si>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</si>
  <si>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</si>
  <si>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</si>
  <si>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</si>
  <si>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</si>
  <si>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</si>
  <si>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</si>
  <si>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</si>
  <si>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</si>
  <si>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</si>
  <si>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</si>
  <si>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</si>
  <si>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</si>
  <si>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</si>
  <si>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</si>
  <si>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</si>
  <si>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</si>
  <si>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</si>
  <si>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</si>
  <si>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</si>
  <si>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</si>
  <si>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</si>
  <si>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</si>
  <si>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</si>
  <si>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</si>
  <si>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</si>
  <si>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</si>
  <si>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</si>
  <si>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</si>
  <si>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</si>
  <si>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</si>
  <si>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</si>
  <si>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</si>
  <si>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</si>
  <si>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</si>
  <si>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</si>
  <si>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</si>
  <si>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</si>
  <si>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</si>
  <si>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</si>
  <si>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</si>
  <si>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</si>
  <si>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</si>
  <si>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</si>
  <si>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</si>
  <si>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</si>
  <si>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</si>
  <si>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</si>
  <si>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</si>
  <si>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</si>
  <si>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</si>
  <si>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</si>
  <si>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</si>
  <si>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</si>
  <si>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</si>
  <si>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</si>
  <si>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</si>
  <si>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</si>
  <si>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</si>
  <si>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</si>
  <si>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</si>
  <si>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</si>
  <si>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</si>
  <si>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</si>
  <si>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</si>
  <si>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</si>
  <si>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</si>
  <si>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</si>
  <si>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</si>
  <si>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</si>
  <si>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</si>
  <si>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</si>
  <si>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</si>
  <si>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</si>
  <si>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</si>
  <si>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</si>
  <si>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</si>
  <si>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</si>
  <si>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</si>
  <si>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</si>
  <si>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</si>
  <si>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</si>
  <si>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</si>
  <si>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</si>
  <si>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</si>
  <si>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</si>
  <si>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</si>
  <si>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</si>
  <si>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</si>
  <si>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</si>
  <si>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</si>
  <si>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</si>
  <si>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</si>
  <si>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</si>
  <si>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</si>
  <si>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</si>
  <si>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</si>
  <si>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</si>
  <si>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</si>
  <si>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</si>
  <si>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</si>
  <si>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</si>
  <si>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</si>
  <si>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</si>
  <si>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</si>
  <si>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</si>
  <si>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</si>
  <si>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</si>
  <si>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</si>
  <si>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</si>
  <si>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</si>
  <si>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</si>
  <si>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</si>
  <si>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</si>
  <si>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</si>
  <si>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</si>
  <si>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</si>
  <si>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</si>
  <si>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</si>
  <si>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</si>
  <si>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</si>
  <si>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</si>
  <si>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</si>
  <si>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</si>
  <si>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</si>
  <si>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</si>
  <si>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</si>
  <si>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</si>
  <si>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</si>
  <si>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</si>
  <si>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</si>
  <si>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</si>
  <si>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</si>
  <si>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</si>
  <si>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</si>
  <si>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</si>
  <si>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</si>
  <si>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</si>
  <si>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</si>
  <si>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</si>
  <si>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</si>
  <si>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</si>
  <si>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</si>
  <si>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</si>
  <si>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</si>
  <si>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</si>
  <si>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</si>
  <si>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</si>
  <si>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</si>
  <si>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</si>
  <si>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</si>
  <si>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</si>
  <si>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</si>
  <si>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</si>
  <si>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</si>
  <si>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</si>
  <si>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</si>
  <si>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</si>
  <si>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</si>
  <si>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</si>
  <si>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</si>
  <si>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</si>
  <si>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</si>
  <si>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</si>
  <si>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</si>
  <si>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</si>
  <si>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</si>
  <si>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</si>
  <si>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</si>
  <si>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</si>
  <si>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</si>
  <si>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</si>
  <si>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</si>
  <si>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</si>
  <si>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</si>
  <si>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</si>
  <si>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</si>
  <si>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</si>
  <si>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</si>
  <si>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</si>
  <si>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</si>
  <si>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</si>
  <si>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</si>
  <si>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</si>
  <si>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</si>
  <si>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</si>
  <si>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</si>
  <si>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</si>
  <si>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</si>
  <si>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</si>
  <si>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</si>
  <si>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</si>
  <si>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</si>
  <si>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</si>
  <si>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</si>
  <si>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</si>
  <si>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</si>
  <si>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</si>
  <si>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</si>
  <si>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</si>
  <si>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</si>
  <si>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</si>
  <si>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</si>
  <si>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</si>
  <si>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</si>
  <si>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</si>
  <si>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</si>
  <si>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</si>
  <si>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</si>
  <si>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</si>
  <si>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</si>
  <si>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</si>
  <si>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</si>
  <si>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</si>
  <si>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</si>
  <si>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</si>
  <si>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</si>
  <si>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</si>
  <si>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</si>
  <si>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</si>
  <si>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</si>
  <si>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</si>
  <si>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</si>
  <si>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</si>
  <si>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</si>
  <si>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</si>
  <si>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</si>
  <si>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</si>
  <si>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</si>
  <si>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</si>
  <si>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</si>
  <si>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</si>
  <si>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</si>
  <si>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</si>
  <si>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</si>
  <si>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</si>
  <si>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</si>
  <si>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</si>
  <si>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</si>
  <si>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</si>
  <si>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</si>
  <si>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</si>
  <si>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</si>
  <si>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</si>
  <si>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</si>
  <si>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</si>
  <si>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</si>
  <si>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</si>
  <si>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</si>
  <si>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</si>
  <si>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</si>
  <si>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</si>
  <si>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</si>
  <si>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</si>
  <si>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</si>
  <si>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</si>
  <si>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</si>
  <si>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</si>
  <si>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</si>
  <si>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</si>
  <si>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</si>
  <si>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</si>
  <si>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</si>
  <si>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</si>
  <si>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</si>
  <si>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</si>
  <si>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</si>
  <si>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</si>
  <si>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</si>
  <si>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</si>
  <si>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</si>
  <si>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</si>
  <si>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</si>
  <si>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</si>
  <si>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</si>
  <si>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</si>
  <si>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</si>
  <si>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</si>
  <si>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</si>
  <si>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</si>
  <si>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</si>
  <si>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</si>
  <si>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</si>
  <si>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</si>
  <si>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</si>
  <si>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</si>
  <si>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</si>
  <si>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</si>
  <si>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</si>
  <si>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</si>
  <si>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</si>
  <si>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</si>
  <si>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</si>
  <si>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</si>
  <si>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</si>
  <si>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</si>
  <si>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</si>
  <si>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</si>
  <si>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</si>
  <si>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</si>
  <si>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</si>
  <si>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</si>
  <si>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</si>
  <si>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</si>
  <si>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</si>
  <si>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</si>
  <si>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</si>
  <si>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</si>
  <si>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</si>
  <si>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</si>
  <si>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</si>
  <si>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</si>
  <si>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</si>
  <si>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</si>
  <si>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</si>
  <si>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</si>
  <si>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</si>
  <si>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</si>
  <si>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</si>
  <si>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</si>
  <si>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</si>
  <si>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</si>
  <si>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</si>
  <si>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</si>
  <si>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</si>
  <si>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</si>
  <si>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</si>
  <si>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</si>
  <si>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</si>
  <si>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</si>
  <si>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</si>
  <si>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</si>
  <si>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</si>
  <si>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</si>
  <si>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</si>
  <si>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</si>
  <si>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</si>
  <si>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</si>
  <si>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</si>
  <si>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</si>
  <si>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</si>
  <si>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</si>
  <si>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</si>
  <si>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</si>
  <si>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</si>
  <si>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</si>
  <si>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</si>
  <si>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</si>
  <si>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</si>
  <si>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</si>
  <si>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</si>
  <si>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</si>
  <si>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</si>
  <si>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</si>
  <si>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</si>
  <si>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</si>
  <si>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</si>
  <si>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</si>
  <si>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</si>
  <si>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</si>
  <si>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</si>
  <si>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</si>
  <si>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</si>
  <si>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</si>
  <si>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</si>
  <si>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</si>
  <si>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</si>
  <si>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</si>
  <si>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</si>
  <si>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</si>
  <si>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</si>
  <si>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</si>
  <si>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</si>
  <si>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</si>
  <si>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</si>
  <si>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</si>
  <si>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</si>
  <si>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</si>
  <si>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</si>
  <si>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</si>
  <si>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</si>
  <si>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</si>
  <si>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</si>
  <si>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</si>
  <si>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</si>
  <si>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</si>
  <si>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</si>
  <si>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</si>
  <si>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</si>
  <si>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</si>
  <si>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</si>
  <si>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</si>
  <si>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</si>
  <si>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</si>
  <si>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</si>
  <si>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</si>
  <si>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</si>
  <si>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</si>
  <si>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</si>
  <si>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</si>
  <si>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</si>
  <si>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</si>
  <si>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</si>
  <si>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</si>
  <si>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</si>
  <si>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</si>
  <si>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</si>
  <si>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</si>
  <si>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</si>
  <si>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</si>
  <si>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</si>
  <si>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</si>
  <si>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</si>
  <si>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</si>
  <si>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</si>
  <si>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</si>
  <si>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</si>
  <si>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</si>
  <si>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</si>
  <si>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</si>
  <si>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</si>
  <si>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</si>
  <si>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</si>
  <si>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</si>
  <si>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</si>
  <si>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</si>
  <si>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</si>
  <si>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</si>
  <si>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</si>
  <si>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</si>
  <si>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</si>
  <si>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</si>
  <si>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</si>
  <si>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</si>
  <si>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</si>
  <si>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</si>
  <si>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</si>
  <si>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</si>
  <si>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</si>
  <si>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</si>
  <si>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</si>
  <si>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</si>
  <si>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</si>
  <si>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</si>
  <si>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</si>
  <si>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</si>
  <si>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</si>
  <si>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</si>
  <si>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</si>
  <si>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</si>
  <si>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</si>
  <si>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</si>
  <si>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</si>
  <si>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</si>
  <si>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</si>
  <si>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</si>
  <si>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</si>
  <si>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</si>
  <si>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</si>
  <si>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</si>
  <si>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</si>
  <si>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</si>
  <si>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</si>
  <si>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</si>
  <si>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</si>
  <si>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</si>
  <si>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</si>
  <si>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</si>
  <si>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</si>
  <si>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</si>
  <si>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</si>
  <si>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</si>
  <si>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</si>
  <si>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</si>
  <si>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</si>
  <si>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</si>
  <si>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</si>
  <si>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</si>
  <si>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</si>
  <si>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</si>
  <si>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</si>
  <si>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</si>
  <si>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</si>
  <si>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</si>
  <si>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</si>
  <si>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</si>
  <si>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</si>
  <si>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</si>
  <si>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</si>
  <si>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</si>
  <si>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</si>
  <si>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</si>
  <si>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</si>
  <si>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</si>
  <si>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</si>
  <si>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</si>
  <si>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</si>
  <si>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</si>
  <si>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</si>
  <si>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</si>
  <si>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</si>
  <si>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</si>
  <si>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</si>
  <si>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</si>
  <si>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</si>
  <si>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</si>
  <si>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</si>
  <si>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</si>
  <si>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</si>
  <si>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</si>
  <si>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</si>
  <si>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</si>
  <si>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</si>
  <si>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</si>
  <si>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</si>
  <si>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</si>
  <si>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</si>
  <si>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</si>
  <si>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</si>
  <si>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</si>
  <si>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</si>
  <si>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</si>
  <si>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</si>
  <si>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</si>
  <si>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</si>
  <si>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</si>
  <si>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</si>
  <si>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</si>
  <si>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</si>
  <si>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</si>
  <si>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</si>
  <si>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</si>
  <si>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</si>
  <si>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</si>
  <si>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</si>
  <si>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</si>
  <si>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</si>
  <si>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</si>
  <si>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</si>
  <si>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</si>
  <si>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</si>
  <si>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</si>
  <si>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</si>
  <si>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</si>
  <si>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</si>
  <si>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</si>
  <si>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</si>
  <si>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</si>
  <si>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</si>
  <si>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</si>
  <si>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</si>
  <si>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</si>
  <si>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</si>
  <si>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</si>
  <si>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</si>
  <si>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</si>
  <si>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</si>
  <si>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</si>
  <si>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</si>
  <si>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</si>
  <si>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</si>
  <si>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</si>
  <si>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</si>
  <si>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</si>
  <si>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</si>
  <si>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</si>
  <si>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</si>
  <si>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</si>
  <si>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</si>
  <si>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</si>
  <si>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</si>
  <si>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</si>
  <si>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</si>
  <si>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</si>
  <si>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</si>
  <si>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</si>
  <si>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</si>
  <si>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</si>
  <si>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</si>
  <si>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</si>
  <si>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</si>
  <si>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</si>
  <si>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</si>
  <si>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</si>
  <si>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</si>
  <si>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</si>
  <si>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</si>
  <si>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</si>
  <si>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</si>
  <si>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</si>
  <si>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</si>
  <si>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</si>
  <si>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</si>
  <si>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</si>
  <si>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</si>
  <si>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</si>
  <si>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</si>
  <si>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</si>
  <si>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</si>
  <si>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</si>
  <si>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</si>
  <si>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</si>
  <si>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</si>
  <si>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</si>
  <si>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</si>
  <si>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</si>
  <si>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</si>
  <si>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</si>
  <si>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</si>
  <si>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</si>
  <si>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</si>
  <si>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</si>
  <si>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</si>
  <si>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</si>
  <si>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</si>
  <si>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</si>
  <si>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</si>
  <si>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</si>
  <si>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</si>
  <si>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</si>
  <si>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</si>
  <si>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</si>
  <si>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</si>
  <si>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</si>
  <si>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</si>
  <si>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</si>
  <si>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</si>
  <si>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</si>
  <si>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</si>
  <si>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</si>
  <si>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</si>
  <si>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</si>
  <si>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</si>
  <si>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</si>
  <si>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</si>
  <si>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</si>
  <si>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</si>
  <si>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</si>
  <si>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</si>
  <si>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</si>
  <si>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</si>
  <si>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</si>
  <si>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</si>
  <si>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</si>
  <si>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</si>
  <si>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</si>
  <si>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</si>
  <si>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</si>
  <si>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</si>
  <si>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</si>
  <si>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</si>
  <si>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</si>
  <si>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</si>
  <si>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</si>
  <si>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</si>
  <si>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</si>
  <si>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</si>
  <si>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</si>
  <si>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</si>
  <si>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</si>
  <si>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</si>
  <si>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</si>
  <si>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</si>
  <si>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</si>
  <si>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</si>
  <si>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</si>
  <si>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</si>
  <si>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</si>
  <si>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</si>
  <si>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</si>
  <si>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</si>
  <si>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</si>
  <si>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</si>
  <si>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</si>
  <si>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</si>
  <si>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</si>
  <si>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</si>
  <si>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</si>
  <si>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</si>
  <si>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</si>
  <si>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</si>
  <si>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</si>
  <si>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</si>
  <si>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</si>
  <si>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</si>
  <si>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</si>
  <si>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</si>
  <si>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</si>
  <si>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</si>
  <si>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</si>
  <si>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</si>
  <si>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</si>
  <si>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</si>
  <si>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</si>
  <si>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</si>
  <si>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</si>
  <si>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</si>
  <si>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</si>
  <si>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</si>
  <si>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</si>
  <si>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</si>
  <si>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</si>
  <si>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</si>
  <si>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</si>
  <si>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</si>
  <si>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</si>
  <si>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</si>
  <si>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</si>
  <si>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</si>
  <si>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</si>
  <si>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</si>
  <si>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</si>
  <si>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</si>
  <si>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</si>
  <si>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</si>
  <si>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</si>
  <si>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</si>
  <si>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</si>
  <si>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</si>
  <si>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</si>
  <si>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</si>
  <si>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</si>
  <si>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</si>
  <si>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</si>
  <si>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</si>
  <si>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</si>
  <si>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</si>
  <si>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</si>
  <si>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</si>
  <si>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</si>
  <si>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</si>
  <si>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</si>
  <si>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</si>
  <si>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</si>
  <si>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</si>
  <si>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</si>
  <si>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</si>
  <si>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</si>
  <si>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</si>
  <si>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</si>
  <si>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</si>
  <si>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</si>
  <si>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</si>
  <si>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</si>
  <si>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</si>
  <si>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</si>
  <si>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</si>
  <si>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</si>
  <si>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</si>
  <si>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</si>
  <si>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</si>
  <si>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</si>
  <si>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</si>
  <si>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</si>
  <si>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</si>
  <si>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</si>
  <si>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</si>
  <si>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</si>
  <si>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</si>
  <si>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</si>
  <si>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</si>
  <si>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</si>
  <si>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</si>
  <si>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</si>
  <si>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</si>
  <si>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</si>
  <si>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</si>
  <si>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</si>
  <si>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</si>
  <si>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</si>
  <si>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</si>
  <si>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</si>
  <si>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</si>
  <si>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</si>
  <si>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</si>
  <si>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</si>
  <si>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</si>
  <si>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</si>
  <si>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</si>
  <si>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</si>
  <si>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</si>
  <si>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</si>
  <si>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</si>
  <si>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</si>
  <si>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</si>
  <si>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</si>
  <si>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</si>
  <si>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</si>
  <si>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</si>
  <si>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</si>
  <si>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</si>
  <si>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</si>
  <si>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</si>
  <si>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</si>
  <si>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</si>
  <si>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</si>
  <si>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</si>
  <si>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</si>
  <si>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</si>
  <si>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</si>
  <si>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</si>
  <si>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</si>
  <si>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</si>
  <si>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</si>
  <si>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</si>
  <si>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</si>
  <si>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</si>
  <si>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</si>
  <si>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</si>
  <si>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</si>
  <si>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</si>
  <si>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</si>
  <si>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</si>
  <si>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</si>
  <si>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</si>
  <si>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</si>
  <si>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</si>
  <si>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</si>
  <si>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</si>
  <si>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</si>
  <si>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</si>
  <si>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</si>
  <si>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</si>
  <si>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</si>
  <si>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</si>
  <si>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</si>
  <si>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</si>
  <si>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</si>
  <si>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</si>
  <si>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</si>
  <si>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</si>
  <si>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</si>
  <si>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</si>
  <si>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</si>
  <si>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</si>
  <si>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</si>
  <si>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</si>
  <si>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</si>
  <si>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</si>
  <si>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</si>
  <si>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</si>
  <si>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</si>
  <si>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</si>
  <si>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</si>
  <si>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</si>
  <si>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</si>
  <si>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</si>
  <si>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</si>
  <si>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</si>
  <si>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</si>
  <si>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</si>
  <si>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</si>
  <si>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</si>
  <si>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</si>
  <si>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</si>
  <si>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</si>
  <si>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</si>
  <si>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</si>
  <si>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</si>
  <si>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</si>
  <si>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</si>
  <si>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</si>
  <si>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</si>
  <si>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</si>
  <si>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</si>
  <si>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</si>
  <si>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</si>
  <si>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</si>
  <si>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</si>
  <si>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</si>
  <si>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</si>
  <si>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</si>
  <si>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</si>
  <si>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</si>
  <si>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</si>
  <si>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</si>
  <si>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</si>
  <si>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</si>
  <si>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</si>
  <si>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</si>
  <si>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</si>
  <si>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</si>
  <si>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</si>
  <si>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</si>
  <si>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</si>
  <si>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</si>
  <si>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</si>
  <si>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</si>
  <si>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</si>
  <si>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</si>
  <si>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</si>
  <si>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</si>
  <si>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</si>
  <si>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</si>
  <si>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</si>
  <si>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</si>
  <si>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</si>
  <si>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</si>
  <si>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</si>
  <si>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</si>
  <si>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</si>
  <si>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</si>
  <si>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</si>
  <si>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</si>
  <si>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</si>
  <si>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</si>
  <si>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</si>
  <si>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</si>
  <si>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</si>
  <si>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</si>
  <si>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</si>
  <si>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</si>
  <si>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</si>
  <si>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</si>
  <si>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</si>
  <si>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</si>
  <si>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</si>
  <si>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</si>
  <si>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</si>
  <si>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</si>
  <si>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</si>
  <si>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</si>
  <si>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</si>
  <si>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</si>
  <si>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</si>
  <si>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</si>
  <si>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</si>
  <si>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</si>
  <si>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</si>
  <si>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</si>
  <si>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</si>
  <si>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</si>
  <si>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</si>
  <si>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</si>
  <si>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</si>
  <si>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</si>
  <si>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</si>
  <si>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</si>
  <si>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</si>
  <si>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</si>
  <si>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</si>
  <si>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</si>
  <si>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</si>
  <si>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</si>
  <si>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</si>
  <si>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</si>
  <si>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</si>
  <si>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</si>
  <si>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</si>
  <si>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</si>
  <si>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</si>
  <si>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</si>
  <si>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</si>
  <si>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</si>
  <si>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</si>
  <si>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</si>
  <si>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</si>
  <si>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</si>
  <si>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</si>
  <si>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</si>
  <si>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</si>
  <si>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</si>
  <si>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</si>
  <si>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</si>
  <si>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</si>
  <si>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</si>
  <si>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</si>
  <si>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</si>
  <si>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</si>
  <si>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</si>
  <si>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</si>
  <si>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</si>
  <si>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</si>
  <si>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</si>
  <si>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</si>
  <si>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</si>
  <si>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</si>
  <si>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</si>
  <si>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</si>
  <si>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</si>
  <si>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</si>
  <si>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</si>
  <si>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</si>
  <si>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</si>
  <si>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</si>
  <si>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</si>
  <si>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</si>
  <si>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</si>
  <si>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</si>
  <si>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</si>
  <si>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</si>
  <si>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</si>
  <si>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</si>
  <si>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</si>
  <si>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</si>
  <si>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</si>
  <si>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</si>
  <si>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</si>
  <si>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</si>
  <si>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</si>
  <si>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</si>
  <si>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</si>
  <si>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</si>
  <si>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</si>
  <si>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</si>
  <si>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</si>
  <si>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</si>
  <si>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</si>
  <si>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</si>
  <si>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</si>
  <si>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</si>
  <si>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</si>
  <si>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</si>
  <si>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</si>
  <si>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</si>
  <si>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</si>
  <si>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</si>
  <si>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</si>
  <si>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</si>
  <si>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</si>
  <si>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</si>
  <si>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</si>
  <si>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</si>
  <si>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</si>
  <si>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</si>
  <si>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</si>
  <si>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</si>
  <si>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</si>
  <si>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</si>
  <si>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</si>
  <si>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</si>
  <si>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</si>
  <si>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</si>
  <si>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</si>
  <si>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</si>
  <si>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</si>
  <si>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</si>
  <si>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</si>
  <si>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</si>
  <si>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</si>
  <si>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</si>
  <si>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</si>
  <si>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</si>
  <si>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</si>
  <si>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</si>
  <si>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</si>
  <si>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</si>
  <si>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</si>
  <si>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</si>
  <si>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</si>
  <si>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</si>
  <si>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</si>
  <si>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</si>
  <si>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</si>
  <si>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</si>
  <si>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</si>
  <si>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</si>
  <si>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</si>
  <si>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</si>
  <si>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</si>
  <si>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</si>
  <si>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</si>
  <si>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</si>
  <si>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</si>
  <si>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</si>
  <si>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</si>
  <si>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</si>
  <si>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</si>
  <si>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</si>
  <si>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</si>
  <si>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</si>
  <si>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</si>
  <si>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</si>
  <si>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</si>
  <si>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</si>
  <si>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</si>
  <si>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</si>
  <si>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</si>
  <si>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</si>
  <si>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</si>
  <si>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</si>
  <si>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</si>
  <si>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</si>
  <si>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</si>
  <si>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</si>
  <si>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</si>
  <si>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</si>
  <si>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</si>
  <si>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</si>
  <si>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</si>
  <si>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</si>
  <si>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</si>
  <si>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</si>
  <si>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</si>
  <si>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</si>
  <si>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</si>
  <si>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</si>
  <si>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</si>
  <si>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</si>
  <si>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</si>
  <si>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</si>
  <si>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</si>
  <si>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</si>
  <si>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</si>
  <si>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</si>
  <si>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</si>
  <si>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</si>
  <si>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</si>
  <si>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</si>
  <si>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</si>
  <si>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</si>
  <si>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</si>
  <si>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</si>
  <si>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</si>
  <si>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</si>
  <si>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</si>
  <si>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</si>
  <si>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</si>
  <si>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</si>
  <si>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</si>
  <si>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</si>
  <si>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</si>
  <si>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</si>
  <si>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</si>
  <si>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</si>
  <si>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</si>
  <si>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</si>
  <si>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</si>
  <si>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</si>
  <si>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</si>
  <si>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</si>
  <si>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</si>
  <si>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</si>
  <si>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</si>
  <si>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</si>
  <si>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</si>
  <si>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</si>
  <si>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</si>
  <si>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</si>
  <si>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</si>
  <si>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</si>
  <si>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</si>
  <si>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</si>
  <si>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</si>
  <si>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</si>
  <si>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</si>
  <si>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</si>
  <si>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</si>
  <si>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</si>
  <si>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</si>
  <si>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</si>
  <si>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</si>
  <si>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</si>
  <si>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</si>
  <si>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</si>
  <si>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</si>
  <si>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</si>
  <si>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</si>
  <si>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</si>
  <si>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</si>
  <si>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</si>
  <si>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</si>
  <si>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</si>
  <si>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</si>
  <si>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</si>
  <si>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</si>
  <si>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</si>
  <si>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</si>
  <si>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</si>
  <si>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</si>
  <si>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</si>
  <si>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</si>
  <si>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</si>
  <si>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</si>
  <si>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</si>
  <si>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</si>
  <si>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</si>
  <si>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</si>
  <si>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</si>
  <si>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</si>
  <si>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</si>
  <si>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</si>
  <si>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</si>
  <si>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</si>
  <si>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</si>
  <si>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</si>
  <si>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</si>
  <si>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</si>
  <si>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</si>
  <si>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</si>
  <si>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</si>
  <si>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</si>
  <si>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</si>
  <si>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</si>
  <si>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</si>
  <si>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</si>
  <si>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</si>
  <si>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</si>
  <si>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</si>
  <si>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</si>
  <si>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</si>
  <si>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</si>
  <si>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</si>
  <si>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</si>
  <si>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</si>
  <si>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</si>
  <si>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</si>
  <si>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</si>
  <si>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</si>
  <si>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</si>
  <si>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</si>
  <si>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</si>
  <si>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</si>
  <si>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</si>
  <si>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</si>
  <si>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</si>
  <si>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</si>
  <si>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</si>
  <si>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</si>
  <si>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</si>
  <si>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</si>
  <si>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</si>
  <si>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</si>
  <si>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</si>
  <si>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</si>
  <si>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</si>
  <si>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</si>
  <si>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</si>
  <si>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</si>
  <si>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</si>
  <si>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</si>
  <si>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</si>
  <si>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</si>
  <si>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</si>
  <si>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</si>
  <si>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</si>
  <si>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</si>
  <si>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</si>
  <si>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</si>
  <si>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</si>
  <si>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</si>
  <si>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</si>
  <si>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</si>
  <si>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</si>
  <si>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</si>
  <si>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</si>
  <si>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</si>
  <si>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</si>
  <si>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</si>
  <si>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</si>
  <si>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</si>
  <si>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</si>
  <si>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</si>
  <si>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</si>
  <si>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</si>
  <si>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</si>
  <si>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</si>
  <si>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</si>
  <si>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</si>
  <si>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</si>
  <si>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</si>
  <si>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</si>
  <si>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</si>
  <si>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</si>
  <si>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</si>
  <si>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</si>
  <si>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</si>
  <si>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</si>
  <si>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</si>
  <si>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</si>
  <si>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</si>
  <si>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</si>
  <si>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</si>
  <si>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</si>
  <si>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</si>
  <si>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</si>
  <si>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</si>
  <si>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</si>
  <si>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</si>
  <si>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</si>
  <si>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</si>
  <si>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</si>
  <si>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</si>
  <si>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</si>
  <si>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</si>
  <si>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</si>
  <si>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</si>
  <si>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</si>
  <si>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</si>
  <si>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</si>
  <si>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</si>
  <si>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</si>
  <si>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</si>
  <si>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</si>
  <si>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</si>
  <si>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</si>
  <si>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</si>
  <si>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</si>
  <si>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</si>
  <si>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</si>
  <si>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</si>
  <si>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</si>
  <si>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</si>
  <si>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</si>
  <si>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</si>
  <si>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</si>
  <si>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</si>
  <si>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</si>
  <si>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</si>
  <si>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</si>
  <si>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</si>
  <si>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</si>
  <si>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</si>
  <si>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</si>
  <si>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</si>
  <si>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</si>
  <si>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</si>
  <si>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</si>
  <si>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</si>
  <si>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</si>
  <si>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</si>
  <si>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</si>
  <si>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</si>
  <si>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</si>
  <si>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</si>
  <si>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</si>
  <si>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</si>
  <si>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</si>
  <si>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</si>
  <si>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</si>
  <si>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</si>
  <si>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</si>
  <si>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</si>
  <si>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</si>
  <si>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</si>
  <si>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</si>
  <si>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</si>
  <si>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</si>
  <si>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</si>
  <si>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</si>
  <si>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</si>
  <si>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</si>
  <si>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</si>
  <si>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</si>
  <si>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</si>
  <si>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</si>
  <si>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</si>
  <si>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</si>
  <si>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</si>
  <si>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</si>
  <si>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</si>
  <si>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</si>
  <si>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</si>
  <si>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</si>
  <si>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</si>
  <si>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</si>
  <si>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</si>
  <si>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</si>
  <si>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</si>
  <si>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</si>
  <si>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</si>
  <si>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</si>
  <si>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</si>
  <si>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</si>
  <si>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</si>
  <si>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</si>
  <si>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</si>
  <si>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</si>
  <si>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</si>
  <si>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</si>
  <si>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</si>
  <si>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</si>
  <si>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</si>
  <si>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</si>
  <si>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</si>
  <si>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</si>
  <si>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</si>
  <si>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</si>
  <si>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</si>
  <si>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</si>
  <si>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</si>
  <si>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</si>
  <si>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</si>
  <si>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</si>
  <si>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</si>
  <si>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</si>
  <si>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</si>
  <si>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</si>
  <si>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</si>
  <si>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</si>
  <si>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</si>
  <si>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</si>
  <si>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</si>
  <si>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</si>
  <si>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</si>
  <si>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</si>
  <si>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</si>
  <si>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</si>
  <si>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</si>
  <si>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</si>
  <si>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</si>
  <si>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</si>
  <si>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</si>
  <si>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</si>
  <si>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</si>
  <si>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</si>
  <si>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</si>
  <si>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</si>
  <si>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</si>
  <si>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</si>
  <si>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</si>
  <si>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</si>
  <si>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</si>
  <si>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</si>
  <si>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</si>
  <si>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</si>
  <si>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</si>
  <si>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</si>
  <si>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</si>
  <si>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</si>
  <si>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</si>
  <si>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</si>
  <si>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</si>
  <si>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</si>
  <si>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</si>
  <si>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</si>
  <si>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</si>
  <si>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</si>
  <si>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</si>
  <si>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</si>
  <si>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</si>
  <si>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</si>
  <si>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</si>
  <si>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</si>
  <si>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</si>
  <si>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</si>
  <si>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</si>
  <si>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</si>
  <si>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</si>
  <si>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</si>
  <si>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</si>
  <si>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</si>
  <si>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</si>
  <si>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</si>
  <si>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</si>
  <si>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</si>
  <si>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</si>
  <si>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</si>
  <si>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</si>
  <si>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</si>
  <si>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</si>
  <si>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</si>
  <si>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</si>
  <si>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</si>
  <si>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</si>
  <si>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</si>
  <si>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</si>
  <si>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</si>
  <si>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</si>
  <si>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</si>
  <si>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</si>
  <si>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</si>
  <si>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</si>
  <si>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</si>
  <si>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</si>
  <si>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</si>
  <si>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</si>
  <si>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</si>
  <si>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</si>
  <si>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</si>
  <si>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</si>
  <si>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</si>
  <si>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</si>
  <si>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</si>
  <si>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</si>
  <si>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</si>
  <si>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</si>
  <si>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</si>
  <si>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</si>
  <si>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</si>
  <si>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</si>
  <si>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</si>
  <si>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</si>
  <si>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</si>
  <si>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</si>
  <si>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</si>
  <si>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</si>
  <si>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</si>
  <si>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</si>
  <si>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</si>
  <si>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</si>
  <si>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</si>
  <si>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</si>
  <si>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</si>
  <si>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</si>
  <si>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</si>
  <si>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</si>
  <si>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</si>
  <si>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</si>
  <si>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</si>
  <si>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</si>
  <si>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</si>
  <si>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</si>
  <si>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</si>
  <si>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</si>
  <si>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</si>
  <si>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</si>
  <si>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</si>
  <si>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</si>
  <si>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</si>
  <si>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</si>
  <si>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</si>
  <si>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</si>
  <si>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</si>
  <si>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</si>
  <si>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</si>
  <si>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</si>
  <si>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</si>
  <si>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</si>
  <si>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</si>
  <si>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</si>
  <si>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</si>
  <si>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</si>
  <si>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</si>
  <si>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</si>
  <si>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</si>
  <si>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</si>
  <si>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</si>
  <si>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</si>
  <si>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</si>
  <si>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</si>
  <si>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</si>
  <si>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</si>
  <si>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</si>
  <si>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</si>
  <si>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</si>
  <si>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</si>
  <si>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</si>
  <si>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</si>
  <si>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</si>
  <si>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</si>
  <si>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</si>
  <si>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</si>
  <si>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</si>
  <si>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</si>
  <si>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</si>
  <si>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</si>
  <si>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</si>
  <si>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</si>
  <si>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</si>
  <si>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</si>
  <si>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</si>
  <si>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</si>
  <si>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</si>
  <si>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</si>
  <si>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</si>
  <si>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</si>
  <si>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</si>
  <si>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</si>
  <si>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</si>
  <si>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</si>
  <si>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</si>
  <si>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</si>
  <si>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</si>
  <si>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</si>
  <si>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</si>
  <si>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</si>
  <si>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</si>
  <si>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</si>
  <si>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</si>
  <si>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</si>
  <si>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</si>
  <si>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</si>
  <si>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</si>
  <si>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</si>
  <si>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</si>
  <si>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</si>
  <si>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</si>
  <si>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</si>
  <si>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</si>
  <si>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</si>
  <si>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</si>
  <si>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</si>
  <si>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</si>
  <si>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</si>
  <si>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</si>
  <si>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</si>
  <si>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</si>
  <si>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</si>
  <si>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</si>
  <si>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</si>
  <si>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</si>
  <si>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</si>
  <si>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</si>
  <si>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</si>
  <si>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</si>
  <si>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</si>
  <si>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</si>
  <si>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</si>
  <si>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</si>
  <si>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</si>
  <si>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</si>
  <si>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</si>
  <si>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</si>
  <si>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</si>
  <si>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</si>
  <si>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</si>
  <si>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</si>
  <si>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</si>
  <si>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</si>
  <si>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</si>
  <si>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</si>
  <si>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</si>
  <si>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</si>
  <si>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</si>
  <si>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</si>
  <si>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</si>
  <si>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</si>
  <si>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</si>
  <si>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</si>
  <si>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</si>
  <si>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</si>
  <si>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</si>
  <si>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</si>
  <si>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</si>
  <si>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</si>
  <si>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</si>
  <si>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</si>
  <si>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</si>
  <si>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</si>
  <si>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</si>
  <si>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</si>
  <si>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</si>
  <si>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</si>
  <si>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</si>
  <si>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</si>
  <si>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</si>
  <si>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</si>
  <si>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</si>
  <si>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</si>
  <si>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</si>
  <si>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</si>
  <si>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</si>
  <si>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</si>
  <si>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</si>
  <si>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</si>
  <si>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</si>
  <si>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</si>
  <si>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</si>
  <si>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</si>
  <si>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</si>
  <si>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</si>
  <si>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</si>
  <si>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</si>
  <si>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</si>
  <si>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</si>
  <si>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</si>
  <si>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</si>
  <si>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</si>
  <si>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</si>
  <si>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</si>
  <si>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</si>
  <si>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</si>
  <si>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</si>
  <si>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</si>
  <si>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</si>
  <si>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</si>
  <si>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</si>
  <si>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</si>
  <si>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</si>
  <si>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</si>
  <si>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</si>
  <si>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</si>
  <si>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</si>
  <si>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</si>
  <si>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</si>
  <si>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</si>
  <si>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</si>
  <si>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</si>
  <si>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</si>
  <si>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</si>
  <si>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</si>
  <si>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</si>
  <si>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</si>
  <si>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</si>
  <si>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</si>
  <si>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</si>
  <si>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</si>
  <si>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</si>
  <si>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</si>
  <si>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</si>
  <si>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</si>
  <si>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</si>
  <si>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</si>
  <si>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</si>
  <si>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</si>
  <si>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</si>
  <si>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</si>
  <si>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</si>
  <si>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</si>
  <si>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</si>
  <si>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</si>
  <si>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</si>
  <si>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</si>
  <si>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</si>
  <si>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</si>
  <si>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</si>
  <si>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</si>
  <si>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</si>
  <si>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</si>
  <si>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</si>
  <si>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</si>
  <si>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</si>
  <si>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</si>
  <si>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</si>
  <si>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</si>
  <si>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</si>
  <si>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</si>
  <si>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</si>
  <si>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</si>
  <si>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</si>
  <si>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</si>
  <si>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</si>
  <si>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</si>
  <si>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</si>
  <si>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</si>
  <si>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</si>
  <si>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</si>
  <si>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</si>
  <si>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</si>
  <si>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</si>
  <si>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</si>
  <si>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</si>
  <si>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</si>
  <si>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</si>
  <si>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</si>
  <si>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</si>
  <si>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</si>
  <si>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</si>
  <si>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</si>
  <si>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</si>
  <si>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</si>
  <si>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</si>
  <si>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</si>
  <si>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</si>
  <si>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</si>
  <si>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</si>
  <si>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</si>
  <si>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</si>
  <si>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</si>
  <si>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</si>
  <si>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</si>
  <si>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</si>
  <si>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</si>
  <si>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</si>
  <si>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</si>
  <si>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</si>
  <si>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</si>
  <si>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</si>
  <si>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</si>
  <si>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</si>
  <si>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</si>
  <si>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</si>
  <si>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</si>
  <si>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</si>
  <si>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</si>
  <si>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</si>
  <si>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</si>
  <si>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</si>
  <si>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</si>
  <si>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</si>
  <si>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</si>
  <si>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</si>
  <si>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</si>
  <si>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</si>
  <si>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</si>
  <si>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</si>
  <si>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</si>
  <si>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</si>
  <si>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</si>
  <si>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</si>
  <si>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</si>
  <si>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</si>
  <si>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</si>
  <si>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</si>
  <si>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</si>
  <si>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</si>
  <si>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</si>
  <si>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</si>
  <si>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</si>
  <si>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</si>
  <si>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</si>
  <si>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</si>
  <si>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</si>
  <si>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</si>
  <si>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</si>
  <si>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</si>
  <si>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</si>
  <si>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</si>
  <si>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</si>
  <si>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</si>
  <si>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</si>
  <si>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</si>
  <si>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</si>
  <si>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</si>
  <si>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</si>
  <si>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</si>
  <si>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</si>
  <si>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</si>
  <si>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</si>
  <si>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</si>
  <si>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</si>
  <si>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</si>
  <si>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</si>
  <si>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</si>
  <si>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</si>
  <si>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</si>
  <si>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</si>
  <si>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</si>
  <si>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</si>
  <si>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</si>
  <si>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</si>
  <si>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</si>
  <si>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</si>
  <si>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</si>
  <si>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</si>
  <si>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</si>
  <si>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</si>
  <si>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</si>
  <si>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</si>
  <si>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</si>
  <si>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</si>
  <si>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</si>
  <si>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</si>
  <si>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</si>
  <si>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</si>
  <si>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</si>
  <si>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</si>
  <si>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</si>
  <si>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</si>
  <si>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</si>
  <si>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</si>
  <si>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</si>
  <si>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</si>
  <si>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</si>
  <si>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</si>
  <si>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</si>
  <si>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</si>
  <si>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</si>
  <si>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</si>
  <si>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</si>
  <si>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</si>
  <si>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</si>
  <si>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</si>
  <si>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</si>
  <si>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</si>
  <si>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</si>
  <si>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</si>
  <si>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</si>
  <si>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</si>
  <si>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</si>
  <si>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</si>
  <si>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</si>
  <si>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</si>
  <si>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</si>
  <si>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</si>
  <si>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</si>
  <si>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</si>
  <si>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</si>
  <si>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</si>
  <si>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</si>
  <si>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</si>
  <si>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</si>
  <si>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</si>
  <si>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</si>
  <si>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</si>
  <si>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</si>
  <si>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</si>
  <si>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</si>
  <si>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</si>
  <si>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</si>
  <si>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</si>
  <si>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</si>
  <si>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</si>
  <si>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</si>
  <si>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</si>
  <si>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</si>
  <si>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</si>
  <si>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</si>
  <si>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</si>
  <si>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</si>
  <si>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</si>
  <si>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</si>
  <si>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</si>
  <si>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</si>
  <si>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</si>
  <si>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</si>
  <si>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</si>
  <si>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</si>
  <si>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</si>
  <si>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</si>
  <si>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</si>
  <si>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</si>
  <si>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</si>
  <si>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</si>
  <si>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</si>
  <si>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</si>
  <si>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</si>
  <si>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</si>
  <si>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</si>
  <si>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</si>
  <si>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</si>
  <si>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</si>
  <si>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</si>
  <si>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</si>
  <si>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</si>
  <si>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</si>
  <si>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</si>
  <si>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</si>
  <si>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</si>
  <si>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</si>
  <si>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</si>
  <si>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</si>
  <si>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</si>
  <si>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</si>
  <si>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</si>
  <si>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</si>
  <si>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</si>
  <si>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</si>
  <si>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</si>
  <si>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</si>
  <si>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</si>
  <si>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</si>
  <si>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</si>
  <si>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</si>
  <si>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</si>
  <si>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</si>
  <si>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</si>
  <si>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</si>
  <si>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</si>
  <si>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</si>
  <si>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</si>
  <si>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</si>
  <si>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</si>
  <si>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</si>
  <si>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</si>
  <si>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</si>
  <si>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</si>
  <si>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</si>
  <si>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</si>
  <si>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</si>
  <si>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</si>
  <si>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</si>
  <si>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</si>
  <si>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</si>
  <si>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</si>
  <si>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</si>
  <si>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</si>
  <si>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</si>
  <si>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</si>
  <si>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</si>
  <si>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</si>
  <si>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</si>
  <si>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</si>
  <si>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</si>
  <si>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</si>
  <si>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</si>
  <si>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</si>
  <si>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</si>
  <si>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</si>
  <si>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</si>
  <si>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</si>
  <si>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</si>
  <si>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</si>
  <si>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</si>
  <si>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</si>
  <si>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</si>
  <si>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</si>
  <si>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</si>
  <si>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</si>
  <si>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</si>
  <si>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</si>
  <si>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</si>
  <si>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</si>
  <si>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</si>
  <si>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</si>
  <si>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</si>
  <si>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</si>
  <si>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</si>
  <si>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</si>
  <si>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</si>
  <si>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</si>
  <si>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</si>
  <si>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</si>
  <si>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</si>
  <si>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</si>
  <si>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</si>
  <si>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</si>
  <si>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</si>
  <si>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</si>
  <si>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</si>
  <si>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</si>
  <si>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</si>
  <si>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</si>
  <si>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</si>
  <si>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</si>
  <si>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</si>
  <si>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</si>
  <si>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</si>
  <si>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</si>
  <si>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</si>
  <si>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</si>
  <si>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</si>
  <si>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</si>
  <si>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</si>
  <si>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</si>
  <si>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</si>
  <si>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</si>
  <si>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</si>
  <si>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</si>
  <si>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</si>
  <si>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</si>
  <si>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</si>
  <si>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</si>
  <si>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</si>
  <si>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</si>
  <si>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</si>
  <si>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</si>
  <si>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</si>
  <si>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</si>
  <si>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</si>
  <si>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</si>
  <si>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</si>
  <si>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</si>
  <si>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</si>
  <si>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</si>
  <si>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</si>
  <si>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</si>
  <si>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</si>
  <si>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</si>
  <si>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</si>
  <si>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</si>
  <si>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</si>
  <si>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</si>
  <si>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</si>
  <si>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</si>
  <si>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</si>
  <si>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</si>
  <si>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</si>
  <si>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</si>
  <si>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</si>
  <si>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</si>
  <si>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</si>
  <si>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</si>
  <si>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</si>
  <si>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</si>
  <si>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</si>
  <si>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</si>
  <si>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</si>
  <si>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</si>
  <si>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</si>
  <si>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</si>
  <si>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</si>
  <si>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</si>
  <si>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</si>
  <si>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</si>
  <si>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</si>
  <si>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</si>
  <si>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</si>
  <si>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</si>
  <si>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</si>
  <si>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</si>
  <si>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</si>
  <si>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</si>
  <si>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</si>
  <si>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</si>
  <si>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</si>
  <si>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</si>
  <si>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</si>
  <si>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</si>
  <si>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</si>
  <si>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</si>
  <si>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</si>
  <si>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</si>
  <si>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</si>
  <si>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</si>
  <si>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</si>
  <si>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</si>
  <si>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</si>
  <si>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</si>
  <si>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</si>
  <si>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</si>
  <si>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</si>
  <si>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</si>
  <si>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</si>
  <si>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</si>
  <si>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</si>
  <si>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</si>
  <si>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</si>
  <si>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</si>
  <si>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</si>
  <si>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</si>
  <si>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</si>
  <si>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</si>
  <si>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</si>
  <si>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</si>
  <si>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</si>
  <si>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</si>
  <si>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</si>
  <si>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</si>
  <si>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</si>
  <si>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</si>
  <si>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</si>
  <si>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</si>
  <si>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</si>
  <si>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</si>
  <si>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</si>
  <si>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</si>
  <si>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</si>
  <si>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</si>
  <si>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</si>
  <si>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</si>
  <si>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</si>
  <si>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</si>
  <si>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</si>
  <si>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</si>
  <si>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</si>
  <si>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</si>
  <si>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</si>
  <si>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</si>
  <si>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</si>
  <si>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</si>
  <si>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</si>
  <si>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</si>
  <si>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</si>
  <si>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</si>
  <si>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</si>
  <si>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</si>
  <si>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</si>
  <si>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</si>
  <si>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</si>
  <si>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</si>
  <si>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</si>
  <si>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</si>
  <si>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</si>
  <si>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</si>
  <si>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</si>
  <si>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</si>
  <si>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</si>
  <si>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</si>
  <si>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</si>
  <si>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</si>
  <si>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</si>
  <si>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</si>
  <si>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</si>
  <si>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</si>
  <si>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</si>
  <si>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</si>
  <si>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</si>
  <si>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</si>
  <si>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</si>
  <si>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</si>
  <si>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</si>
  <si>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</si>
  <si>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</si>
  <si>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</si>
  <si>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</si>
  <si>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</si>
  <si>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</si>
  <si>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</si>
  <si>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</si>
  <si>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</si>
  <si>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</si>
  <si>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</si>
  <si>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</si>
  <si>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</si>
  <si>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</si>
  <si>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</si>
  <si>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</si>
  <si>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</si>
  <si>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</si>
  <si>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</si>
  <si>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</si>
  <si>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</si>
  <si>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</si>
  <si>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</si>
  <si>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</si>
  <si>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</si>
  <si>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</si>
  <si>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</si>
  <si>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</si>
  <si>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</si>
  <si>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</si>
  <si>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</si>
  <si>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</si>
  <si>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</si>
  <si>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</si>
  <si>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</si>
  <si>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</si>
  <si>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</si>
  <si>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</si>
  <si>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</si>
  <si>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</si>
  <si>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</si>
  <si>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</si>
  <si>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</si>
  <si>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</si>
  <si>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</si>
  <si>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</si>
  <si>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</si>
  <si>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</si>
  <si>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</si>
  <si>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</si>
  <si>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</si>
  <si>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</si>
  <si>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</si>
  <si>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</si>
  <si>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</si>
  <si>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</si>
  <si>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</si>
  <si>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</si>
  <si>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</si>
  <si>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</si>
  <si>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</si>
  <si>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</si>
  <si>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</si>
  <si>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</si>
  <si>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</si>
  <si>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</si>
  <si>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</si>
  <si>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</si>
  <si>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</si>
  <si>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</si>
  <si>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</si>
  <si>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</si>
  <si>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</si>
  <si>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</si>
  <si>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</si>
  <si>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</si>
  <si>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</si>
  <si>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</si>
  <si>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</si>
  <si>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</si>
  <si>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</si>
  <si>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</si>
  <si>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</si>
  <si>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</si>
  <si>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</si>
  <si>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</si>
  <si>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</si>
  <si>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</si>
  <si>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</si>
  <si>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</si>
  <si>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</si>
  <si>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</si>
  <si>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</si>
  <si>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</si>
  <si>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</si>
  <si>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</si>
  <si>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</si>
  <si>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</si>
  <si>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</si>
  <si>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</si>
  <si>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</si>
  <si>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</si>
  <si>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</si>
  <si>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</si>
  <si>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</si>
  <si>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</si>
  <si>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</si>
  <si>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</si>
  <si>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</si>
  <si>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</si>
  <si>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</si>
  <si>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</si>
  <si>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</si>
  <si>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</si>
  <si>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</si>
  <si>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</si>
  <si>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</si>
  <si>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</si>
  <si>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</si>
  <si>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</si>
  <si>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</si>
  <si>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</si>
  <si>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</si>
  <si>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</si>
  <si>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</si>
  <si>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</si>
  <si>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</si>
  <si>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</si>
  <si>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</si>
  <si>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</si>
  <si>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</si>
  <si>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</si>
  <si>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</si>
  <si>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</si>
  <si>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</si>
  <si>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</si>
  <si>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</si>
  <si>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</si>
  <si>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</si>
  <si>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</si>
  <si>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</si>
  <si>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</si>
  <si>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</si>
  <si>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</si>
  <si>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</si>
  <si>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</si>
  <si>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</si>
  <si>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</si>
  <si>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</si>
  <si>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</si>
  <si>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</si>
  <si>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</si>
  <si>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</si>
  <si>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</si>
  <si>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</si>
  <si>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</si>
  <si>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</si>
  <si>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</si>
  <si>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</si>
  <si>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</si>
  <si>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</si>
  <si>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</si>
  <si>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</si>
  <si>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</si>
  <si>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</si>
  <si>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</si>
  <si>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</si>
  <si>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</si>
  <si>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</si>
  <si>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</si>
  <si>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</si>
  <si>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</si>
  <si>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</si>
  <si>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</si>
  <si>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</si>
  <si>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</si>
  <si>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</si>
  <si>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</si>
  <si>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</si>
  <si>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</si>
  <si>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</si>
  <si>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</si>
  <si>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</si>
  <si>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</si>
  <si>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</si>
  <si>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</si>
  <si>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</si>
  <si>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</si>
  <si>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</si>
  <si>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</si>
  <si>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</si>
  <si>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</si>
  <si>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</si>
  <si>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</si>
  <si>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</si>
  <si>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</si>
  <si>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</si>
  <si>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</si>
  <si>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</si>
  <si>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</si>
  <si>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</si>
  <si>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</si>
  <si>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</si>
  <si>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</si>
  <si>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</si>
  <si>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</si>
  <si>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</si>
  <si>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</si>
  <si>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</si>
  <si>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</si>
  <si>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</si>
  <si>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</si>
  <si>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</si>
  <si>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</si>
  <si>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</si>
  <si>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</si>
  <si>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</si>
  <si>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</si>
  <si>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</si>
  <si>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</si>
  <si>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</si>
  <si>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</si>
  <si>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</si>
  <si>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</si>
  <si>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</si>
  <si>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</si>
  <si>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</si>
  <si>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</si>
  <si>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</si>
  <si>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</si>
  <si>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</si>
  <si>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</si>
  <si>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</si>
  <si>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</si>
  <si>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</si>
  <si>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</si>
  <si>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</si>
  <si>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</si>
  <si>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</si>
  <si>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</si>
  <si>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</si>
  <si>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</si>
  <si>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</si>
  <si>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</si>
  <si>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</si>
  <si>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</si>
  <si>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</si>
  <si>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</si>
  <si>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</si>
  <si>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</si>
  <si>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</si>
  <si>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</si>
  <si>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</si>
  <si>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</si>
  <si>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</si>
  <si>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</si>
  <si>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</si>
  <si>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</si>
  <si>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</si>
  <si>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</si>
  <si>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</si>
  <si>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</si>
  <si>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</si>
  <si>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</si>
  <si>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</si>
  <si>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</si>
  <si>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</si>
  <si>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</si>
  <si>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</si>
  <si>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</si>
  <si>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</si>
  <si>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</si>
  <si>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</si>
  <si>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</si>
  <si>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</si>
  <si>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</si>
  <si>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</si>
  <si>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</si>
  <si>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</si>
  <si>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</si>
  <si>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</si>
  <si>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</si>
  <si>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</si>
  <si>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</si>
  <si>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</si>
  <si>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</si>
  <si>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</si>
  <si>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</si>
  <si>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</si>
  <si>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</si>
  <si>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</si>
  <si>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</si>
  <si>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</si>
  <si>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</si>
  <si>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</si>
  <si>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</si>
  <si>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</si>
  <si>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</si>
  <si>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</si>
  <si>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</si>
  <si>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</si>
  <si>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</si>
  <si>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</si>
  <si>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</si>
  <si>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</si>
  <si>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</si>
  <si>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</si>
  <si>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</si>
  <si>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</si>
  <si>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</si>
  <si>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</si>
  <si>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</si>
  <si>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</si>
  <si>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</si>
  <si>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</si>
  <si>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</si>
  <si>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</si>
  <si>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</si>
  <si>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</si>
  <si>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</si>
  <si>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</si>
  <si>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</si>
  <si>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</si>
  <si>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</si>
  <si>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</si>
  <si>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</si>
  <si>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</si>
  <si>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</si>
  <si>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</si>
  <si>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</si>
  <si>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</si>
  <si>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</si>
  <si>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</si>
  <si>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</si>
  <si>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</si>
  <si>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</si>
  <si>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</si>
  <si>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</si>
  <si>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</si>
  <si>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</si>
  <si>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</si>
  <si>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</si>
  <si>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</si>
  <si>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</si>
  <si>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</si>
  <si>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</si>
  <si>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</si>
  <si>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</si>
  <si>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</si>
  <si>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</si>
  <si>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</si>
  <si>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</si>
  <si>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</si>
  <si>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</si>
  <si>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</si>
  <si>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</si>
  <si>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</si>
  <si>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</si>
  <si>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</si>
  <si>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</si>
  <si>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</si>
  <si>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</si>
  <si>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</si>
  <si>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</si>
  <si>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</si>
  <si>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</si>
  <si>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</si>
  <si>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</si>
  <si>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</si>
  <si>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</si>
  <si>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</si>
  <si>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</si>
  <si>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</si>
  <si>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</si>
  <si>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</si>
  <si>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</si>
  <si>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</si>
  <si>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</si>
  <si>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</si>
  <si>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</si>
  <si>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</si>
  <si>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</si>
  <si>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</si>
  <si>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</si>
  <si>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</si>
  <si>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</si>
  <si>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</si>
  <si>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</si>
  <si>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</si>
  <si>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</si>
  <si>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</si>
  <si>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</si>
  <si>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</si>
  <si>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</si>
  <si>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</si>
  <si>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</si>
  <si>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</si>
  <si>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</si>
  <si>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</si>
  <si>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</si>
  <si>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</si>
  <si>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</si>
  <si>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</si>
  <si>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</si>
  <si>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</si>
  <si>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</si>
  <si>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</si>
  <si>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</si>
  <si>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</si>
  <si>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</si>
  <si>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</si>
  <si>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</si>
  <si>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</si>
  <si>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</si>
  <si>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</si>
  <si>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</si>
  <si>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</si>
  <si>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</si>
  <si>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</si>
  <si>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</si>
  <si>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</si>
  <si>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</si>
  <si>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</si>
  <si>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</si>
  <si>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</si>
  <si>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</si>
  <si>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</si>
  <si>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</si>
  <si>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</si>
  <si>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</si>
  <si>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</si>
  <si>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</si>
  <si>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</si>
  <si>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</si>
  <si>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</si>
  <si>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</si>
  <si>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</si>
  <si>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</si>
  <si>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</si>
  <si>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</si>
  <si>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</si>
  <si>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</si>
  <si>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</si>
  <si>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</si>
  <si>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</si>
  <si>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</si>
  <si>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</si>
  <si>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</si>
  <si>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</si>
  <si>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</si>
  <si>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</si>
  <si>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</si>
  <si>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</si>
  <si>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</si>
  <si>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</si>
  <si>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</si>
  <si>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</si>
  <si>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</si>
  <si>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</si>
  <si>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</si>
  <si>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</si>
  <si>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</si>
  <si>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</si>
  <si>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</si>
  <si>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</si>
  <si>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</si>
  <si>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</si>
  <si>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</si>
  <si>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</si>
  <si>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</si>
  <si>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</si>
  <si>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</si>
  <si>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</si>
  <si>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</si>
  <si>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</si>
  <si>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</si>
  <si>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</si>
  <si>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</si>
  <si>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</si>
  <si>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</si>
  <si>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</si>
  <si>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</si>
  <si>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</si>
  <si>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</si>
  <si>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</si>
  <si>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</si>
  <si>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</si>
  <si>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</si>
  <si>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</si>
  <si>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</si>
  <si>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</si>
  <si>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</si>
  <si>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</si>
  <si>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</si>
  <si>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</si>
  <si>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</si>
  <si>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</si>
  <si>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</si>
  <si>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</si>
  <si>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</si>
  <si>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</si>
  <si>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</si>
  <si>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</si>
  <si>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</si>
  <si>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</si>
  <si>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</si>
  <si>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</si>
  <si>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</si>
  <si>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</si>
  <si>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</si>
  <si>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</si>
  <si>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</si>
  <si>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</si>
  <si>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</si>
  <si>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</si>
  <si>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</si>
  <si>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</si>
  <si>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</si>
  <si>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</si>
  <si>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</si>
  <si>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</si>
  <si>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</si>
  <si>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</si>
  <si>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</si>
  <si>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</si>
  <si>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</si>
  <si>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</si>
  <si>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</si>
  <si>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</si>
  <si>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</si>
  <si>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</si>
  <si>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</si>
  <si>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</si>
  <si>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</si>
  <si>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</si>
  <si>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</si>
  <si>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</si>
  <si>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</si>
  <si>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</si>
  <si>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</si>
  <si>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</si>
  <si>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</si>
  <si>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</si>
  <si>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</si>
  <si>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</si>
  <si>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</si>
  <si>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</si>
  <si>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</si>
  <si>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</si>
  <si>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</si>
  <si>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</si>
  <si>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</si>
  <si>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</si>
  <si>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</si>
  <si>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</si>
  <si>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</si>
  <si>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</si>
  <si>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</si>
  <si>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</si>
  <si>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</si>
  <si>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</si>
  <si>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</si>
  <si>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</si>
  <si>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</si>
  <si>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</si>
  <si>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</si>
  <si>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</si>
  <si>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</si>
  <si>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</si>
  <si>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</si>
  <si>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</si>
  <si>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</si>
  <si>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</si>
  <si>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</si>
  <si>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</si>
  <si>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</si>
  <si>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</si>
  <si>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</si>
  <si>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</si>
  <si>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</si>
  <si>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</si>
  <si>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</si>
  <si>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</si>
  <si>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</si>
  <si>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</si>
  <si>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</si>
  <si>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</si>
  <si>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</si>
  <si>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</si>
  <si>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</si>
  <si>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</si>
  <si>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</si>
  <si>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</si>
  <si>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</si>
  <si>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</si>
  <si>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</si>
  <si>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</si>
  <si>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</si>
  <si>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</si>
  <si>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</si>
  <si>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</si>
  <si>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</si>
  <si>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</si>
  <si>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</si>
  <si>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</si>
  <si>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</si>
  <si>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</si>
  <si>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</si>
  <si>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</si>
  <si>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</si>
  <si>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</si>
  <si>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</si>
  <si>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</si>
  <si>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</si>
  <si>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</si>
  <si>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</si>
  <si>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</si>
  <si>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</si>
  <si>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</si>
  <si>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</si>
  <si>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</si>
  <si>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</si>
  <si>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</si>
  <si>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</si>
  <si>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</si>
  <si>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</si>
  <si>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</si>
  <si>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</si>
  <si>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</si>
  <si>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</si>
  <si>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</si>
  <si>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</si>
  <si>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</si>
  <si>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</si>
  <si>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</si>
  <si>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</si>
  <si>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</si>
  <si>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</si>
  <si>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</si>
  <si>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</si>
  <si>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</si>
  <si>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</si>
  <si>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</si>
  <si>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</si>
  <si>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</si>
  <si>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</si>
  <si>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</si>
  <si>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</si>
  <si>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</si>
  <si>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</si>
  <si>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</si>
  <si>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</si>
  <si>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</si>
  <si>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</si>
  <si>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</si>
  <si>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</si>
  <si>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</si>
  <si>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</si>
  <si>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</si>
  <si>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</si>
  <si>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</si>
  <si>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</si>
  <si>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</si>
  <si>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</si>
  <si>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</si>
  <si>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</si>
  <si>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</si>
  <si>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</si>
  <si>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</si>
  <si>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</si>
  <si>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</si>
  <si>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</si>
  <si>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</si>
  <si>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</si>
  <si>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</si>
  <si>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</si>
  <si>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</si>
  <si>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</si>
  <si>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</si>
  <si>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</si>
  <si>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</si>
  <si>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</si>
  <si>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</si>
  <si>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</si>
  <si>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</si>
  <si>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</si>
  <si>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</si>
  <si>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</si>
  <si>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</si>
  <si>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</si>
  <si>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</si>
  <si>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</si>
  <si>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</si>
  <si>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</si>
  <si>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</si>
  <si>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</si>
  <si>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</si>
  <si>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</si>
  <si>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</si>
  <si>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</si>
  <si>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</si>
  <si>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</si>
  <si>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</si>
  <si>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</si>
  <si>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</si>
  <si>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</si>
  <si>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</si>
  <si>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</si>
  <si>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</si>
  <si>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</si>
  <si>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</si>
  <si>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</si>
  <si>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</si>
  <si>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</si>
  <si>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</si>
  <si>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</si>
  <si>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</si>
  <si>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</si>
  <si>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</si>
  <si>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</si>
  <si>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</si>
  <si>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</si>
  <si>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</si>
  <si>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</si>
  <si>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</si>
  <si>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</si>
  <si>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</si>
  <si>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</si>
  <si>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</si>
  <si>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</si>
  <si>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</si>
  <si>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</si>
  <si>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</si>
  <si>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</si>
  <si>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</si>
  <si>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</si>
  <si>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</si>
  <si>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</si>
  <si>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</si>
  <si>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</si>
  <si>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</si>
  <si>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</si>
  <si>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</si>
  <si>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</si>
  <si>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</si>
  <si>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</si>
  <si>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</si>
  <si>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</si>
  <si>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</si>
  <si>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</si>
  <si>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</si>
  <si>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</si>
  <si>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</si>
  <si>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</si>
  <si>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</si>
  <si>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</si>
  <si>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</si>
  <si>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</si>
  <si>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</si>
  <si>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</si>
  <si>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</si>
  <si>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</si>
  <si>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</si>
  <si>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</si>
  <si>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</si>
  <si>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</si>
  <si>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</si>
  <si>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</si>
  <si>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</si>
  <si>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</si>
  <si>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</si>
  <si>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</si>
  <si>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</si>
  <si>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</si>
  <si>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</si>
  <si>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</si>
  <si>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</si>
  <si>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</si>
  <si>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</si>
  <si>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</si>
  <si>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</si>
  <si>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</si>
  <si>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</si>
  <si>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</si>
  <si>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</si>
  <si>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</si>
  <si>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</si>
  <si>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</si>
  <si>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</si>
  <si>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</si>
  <si>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</si>
  <si>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</si>
  <si>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</si>
  <si>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</si>
  <si>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</si>
  <si>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</si>
  <si>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</si>
  <si>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</si>
  <si>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</si>
  <si>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</si>
  <si>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</si>
  <si>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</si>
  <si>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</si>
  <si>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</si>
  <si>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</si>
  <si>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</si>
  <si>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</si>
  <si>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</si>
  <si>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</si>
  <si>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</si>
  <si>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</si>
  <si>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</si>
  <si>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</si>
  <si>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</si>
  <si>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</si>
  <si>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</si>
  <si>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</si>
  <si>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</si>
  <si>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</si>
  <si>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</si>
  <si>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</si>
  <si>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</si>
  <si>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</si>
  <si>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</si>
  <si>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</si>
  <si>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</si>
  <si>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</si>
  <si>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</si>
  <si>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</si>
  <si>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</si>
  <si>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</si>
  <si>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</si>
  <si>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</si>
  <si>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</si>
  <si>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</si>
  <si>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</si>
  <si>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</si>
  <si>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</si>
  <si>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</si>
  <si>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</si>
  <si>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</si>
  <si>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</si>
  <si>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</si>
  <si>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</si>
  <si>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</si>
  <si>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</si>
  <si>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</si>
  <si>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</si>
  <si>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</si>
  <si>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</si>
  <si>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</si>
  <si>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</si>
  <si>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</si>
  <si>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</si>
  <si>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</si>
  <si>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</si>
  <si>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</si>
  <si>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</si>
  <si>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</si>
  <si>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</si>
  <si>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</si>
  <si>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</si>
  <si>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</si>
  <si>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</si>
  <si>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</si>
  <si>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</si>
  <si>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</si>
  <si>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</si>
  <si>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</si>
  <si>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</si>
  <si>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</si>
  <si>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</si>
  <si>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</si>
  <si>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</si>
  <si>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</si>
  <si>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</si>
  <si>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</si>
  <si>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</si>
  <si>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</si>
  <si>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</si>
  <si>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</si>
  <si>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</si>
  <si>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</si>
  <si>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</si>
  <si>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</si>
  <si>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</si>
  <si>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</si>
  <si>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</si>
  <si>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</si>
  <si>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</si>
  <si>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</si>
  <si>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</si>
  <si>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</si>
  <si>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</si>
  <si>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</si>
  <si>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</si>
  <si>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</si>
  <si>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</si>
  <si>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</si>
  <si>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</si>
  <si>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</si>
  <si>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</si>
  <si>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</si>
  <si>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</si>
  <si>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</si>
  <si>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</si>
  <si>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</si>
  <si>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</si>
  <si>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</si>
  <si>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</si>
  <si>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</si>
  <si>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</si>
  <si>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</si>
  <si>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</si>
  <si>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</si>
  <si>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</si>
  <si>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</si>
  <si>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</si>
  <si>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</si>
  <si>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</si>
  <si>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</si>
  <si>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</si>
  <si>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</si>
  <si>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</si>
  <si>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</si>
  <si>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</si>
  <si>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</si>
  <si>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</si>
  <si>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</si>
  <si>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</si>
  <si>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</si>
  <si>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</si>
  <si>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</si>
  <si>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</si>
  <si>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</si>
  <si>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</si>
  <si>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</si>
  <si>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</si>
  <si>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</si>
  <si>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</si>
  <si>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</si>
  <si>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</si>
  <si>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</si>
  <si>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</si>
  <si>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</si>
  <si>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</si>
  <si>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</si>
  <si>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</si>
  <si>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</si>
  <si>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</si>
  <si>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</si>
  <si>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</si>
  <si>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</si>
  <si>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</si>
  <si>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</si>
  <si>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</si>
  <si>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</si>
  <si>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</si>
  <si>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</si>
  <si>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</si>
  <si>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</si>
  <si>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</si>
  <si>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</si>
  <si>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</si>
  <si>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</si>
  <si>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</si>
  <si>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</si>
  <si>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</si>
  <si>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</si>
  <si>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</si>
  <si>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</si>
  <si>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</si>
  <si>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</si>
  <si>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</si>
  <si>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</si>
  <si>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</si>
  <si>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</si>
  <si>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</si>
  <si>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</si>
  <si>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</si>
  <si>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</si>
  <si>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</si>
  <si>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</si>
  <si>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</si>
  <si>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</si>
  <si>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</si>
  <si>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</si>
  <si>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</si>
  <si>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</si>
  <si>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</si>
  <si>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</si>
  <si>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</si>
  <si>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</si>
  <si>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</si>
  <si>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</si>
  <si>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</si>
  <si>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</si>
  <si>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</si>
  <si>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</si>
  <si>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</si>
  <si>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</si>
  <si>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</si>
  <si>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</si>
  <si>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</si>
  <si>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</si>
  <si>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</si>
  <si>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</si>
  <si>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</si>
  <si>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</si>
  <si>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</si>
  <si>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</si>
  <si>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</si>
  <si>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</si>
  <si>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</si>
  <si>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</si>
  <si>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</si>
  <si>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</si>
  <si>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</si>
  <si>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</si>
  <si>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</si>
  <si>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</si>
  <si>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</si>
  <si>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</si>
  <si>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</si>
  <si>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</si>
  <si>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</si>
  <si>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</si>
  <si>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</si>
  <si>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</si>
  <si>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</si>
  <si>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</si>
  <si>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</si>
  <si>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</si>
  <si>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</si>
  <si>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</si>
  <si>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</si>
  <si>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</si>
  <si>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</si>
  <si>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</si>
  <si>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</si>
  <si>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</si>
  <si>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</si>
  <si>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</si>
  <si>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</si>
  <si>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</si>
  <si>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</si>
  <si>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</si>
  <si>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</si>
  <si>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</si>
  <si>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</si>
  <si>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</si>
  <si>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</si>
  <si>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</si>
  <si>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</si>
  <si>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</si>
  <si>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</si>
  <si>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</si>
  <si>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</si>
  <si>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</si>
  <si>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</si>
  <si>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</si>
  <si>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</si>
  <si>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</si>
  <si>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</si>
  <si>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</si>
  <si>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</si>
  <si>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</si>
  <si>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</si>
  <si>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</si>
  <si>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</si>
  <si>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</si>
  <si>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</si>
  <si>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</si>
  <si>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</si>
  <si>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</si>
  <si>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</si>
  <si>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</si>
  <si>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</si>
  <si>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</si>
  <si>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</si>
  <si>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</si>
  <si>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</si>
  <si>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</si>
  <si>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</si>
  <si>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</si>
  <si>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</si>
  <si>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</si>
  <si>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</si>
  <si>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</si>
  <si>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</si>
  <si>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</si>
  <si>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</si>
  <si>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</si>
  <si>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</si>
  <si>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</si>
  <si>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</si>
  <si>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</si>
  <si>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</si>
  <si>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</si>
  <si>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</si>
  <si>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</si>
  <si>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</si>
  <si>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</si>
  <si>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</si>
  <si>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</si>
  <si>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</si>
  <si>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</si>
  <si>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</si>
  <si>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</si>
  <si>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</si>
  <si>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</si>
  <si>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</si>
  <si>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</si>
  <si>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</si>
  <si>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</si>
  <si>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</si>
  <si>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</si>
  <si>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</si>
  <si>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</si>
  <si>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</si>
  <si>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</si>
  <si>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</si>
  <si>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</si>
  <si>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</si>
  <si>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</si>
  <si>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</si>
  <si>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</si>
  <si>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</si>
  <si>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</si>
  <si>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</si>
  <si>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</si>
  <si>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</si>
  <si>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</si>
  <si>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</si>
  <si>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</si>
  <si>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</si>
  <si>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</si>
  <si>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</si>
  <si>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</si>
  <si>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</si>
  <si>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</si>
  <si>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</si>
  <si>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</si>
  <si>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</si>
  <si>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</si>
  <si>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</si>
  <si>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</si>
  <si>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</si>
  <si>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</si>
  <si>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</si>
  <si>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</si>
  <si>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</si>
  <si>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</si>
  <si>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</si>
  <si>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</si>
  <si>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</si>
  <si>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</si>
  <si>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</si>
  <si>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</si>
  <si>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</si>
  <si>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</si>
  <si>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</si>
  <si>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</si>
  <si>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</si>
  <si>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</si>
  <si>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</si>
  <si>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</si>
  <si>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</si>
  <si>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</si>
  <si>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</si>
  <si>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</si>
  <si>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</si>
  <si>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</si>
  <si>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</si>
  <si>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</si>
  <si>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</si>
  <si>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</si>
  <si>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</si>
  <si>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</si>
  <si>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</si>
  <si>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</si>
  <si>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</si>
  <si>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</si>
  <si>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</si>
  <si>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</si>
  <si>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</si>
  <si>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</si>
  <si>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</si>
  <si>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</si>
  <si>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</si>
  <si>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</si>
  <si>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</si>
  <si>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</si>
  <si>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</si>
  <si>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</si>
  <si>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</si>
  <si>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</si>
  <si>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</si>
  <si>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</si>
  <si>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</si>
  <si>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</si>
  <si>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</si>
  <si>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</si>
  <si>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</si>
  <si>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</si>
  <si>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</si>
  <si>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</si>
  <si>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</si>
  <si>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</si>
  <si>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</si>
  <si>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</si>
  <si>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</si>
  <si>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</si>
  <si>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</si>
  <si>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</si>
  <si>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</si>
  <si>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</si>
  <si>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</si>
  <si>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</si>
  <si>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</si>
  <si>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</si>
  <si>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</si>
  <si>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</si>
  <si>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</si>
  <si>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</si>
  <si>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</si>
  <si>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</si>
  <si>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</si>
  <si>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</si>
  <si>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</si>
  <si>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</si>
  <si>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</si>
  <si>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</si>
  <si>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</si>
  <si>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</si>
  <si>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</si>
  <si>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</si>
  <si>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</si>
  <si>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</si>
  <si>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</si>
  <si>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</si>
  <si>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</si>
  <si>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</si>
  <si>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</si>
  <si>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</si>
  <si>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</si>
  <si>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</si>
  <si>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</si>
  <si>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</si>
  <si>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</si>
  <si>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</si>
  <si>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</si>
  <si>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</si>
  <si>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</si>
  <si>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</si>
  <si>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</si>
  <si>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</si>
  <si>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</si>
  <si>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</si>
  <si>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</si>
  <si>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</si>
  <si>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</si>
  <si>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</si>
  <si>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</si>
  <si>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</si>
  <si>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</si>
  <si>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</si>
  <si>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</si>
  <si>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</si>
  <si>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</si>
  <si>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</si>
  <si>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</si>
  <si>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</si>
  <si>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</si>
  <si>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</si>
  <si>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</si>
  <si>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</si>
  <si>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</si>
  <si>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</si>
  <si>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</si>
  <si>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</si>
  <si>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</si>
  <si>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</si>
  <si>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</si>
  <si>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</si>
  <si>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</si>
  <si>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</si>
  <si>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</si>
  <si>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</si>
  <si>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</si>
  <si>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</si>
  <si>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</si>
  <si>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</si>
  <si>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</si>
  <si>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</si>
  <si>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</si>
  <si>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</si>
  <si>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</si>
  <si>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</si>
  <si>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</si>
  <si>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</si>
  <si>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</si>
  <si>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</si>
  <si>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</si>
  <si>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</si>
  <si>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</si>
  <si>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</si>
  <si>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</si>
  <si>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</si>
  <si>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</si>
  <si>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</si>
  <si>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</si>
  <si>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</si>
  <si>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</si>
  <si>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</si>
  <si>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</si>
  <si>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</si>
  <si>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</si>
  <si>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</si>
  <si>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</si>
  <si>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</si>
  <si>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</si>
  <si>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</si>
  <si>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</si>
  <si>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</si>
  <si>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</si>
  <si>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</si>
  <si>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</si>
  <si>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</si>
  <si>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</si>
  <si>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</si>
  <si>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</si>
  <si>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</si>
  <si>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</si>
  <si>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</si>
  <si>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</si>
  <si>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</si>
  <si>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</si>
  <si>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</si>
  <si>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</si>
  <si>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</si>
  <si>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</si>
  <si>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</si>
  <si>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</si>
  <si>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</si>
  <si>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</si>
  <si>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</si>
  <si>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</si>
  <si>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</si>
  <si>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</si>
  <si>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</si>
  <si>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</si>
  <si>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</si>
  <si>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</si>
  <si>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</si>
  <si>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</si>
  <si>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</si>
  <si>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</si>
  <si>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</si>
  <si>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</si>
  <si>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</si>
  <si>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</si>
  <si>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</si>
  <si>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</si>
  <si>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</si>
  <si>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</si>
  <si>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</si>
  <si>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</si>
  <si>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</si>
  <si>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</si>
  <si>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</si>
  <si>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</si>
  <si>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</si>
  <si>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</si>
  <si>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</si>
  <si>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</si>
  <si>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</si>
  <si>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</si>
  <si>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</si>
  <si>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</si>
  <si>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</si>
  <si>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</si>
  <si>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</si>
  <si>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</si>
  <si>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</si>
  <si>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</si>
  <si>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</si>
  <si>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</si>
  <si>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</si>
  <si>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</si>
  <si>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</si>
  <si>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</si>
  <si>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</si>
  <si>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</si>
  <si>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</si>
  <si>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</si>
  <si>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</si>
  <si>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</si>
  <si>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</si>
  <si>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</si>
  <si>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</si>
  <si>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</si>
  <si>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</si>
  <si>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</si>
  <si>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</si>
  <si>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</si>
  <si>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</si>
  <si>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</si>
  <si>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</si>
  <si>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</si>
  <si>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</si>
  <si>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</si>
  <si>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</si>
  <si>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</si>
  <si>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</si>
  <si>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</si>
  <si>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</si>
  <si>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</si>
  <si>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</si>
  <si>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</si>
  <si>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</si>
  <si>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</si>
  <si>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</si>
  <si>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</si>
  <si>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</si>
  <si>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</si>
  <si>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</si>
  <si>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</si>
  <si>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</si>
  <si>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</si>
  <si>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</si>
  <si>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</si>
  <si>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</si>
  <si>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</si>
  <si>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</si>
  <si>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</si>
  <si>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</si>
  <si>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</si>
  <si>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</si>
  <si>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</si>
  <si>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</si>
  <si>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</si>
  <si>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</si>
  <si>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</si>
  <si>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</si>
  <si>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</si>
  <si>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</si>
  <si>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</si>
  <si>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</si>
  <si>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</si>
  <si>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</si>
  <si>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</si>
  <si>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</si>
  <si>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</si>
  <si>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</si>
  <si>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</si>
  <si>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</si>
  <si>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</si>
  <si>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</si>
  <si>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</si>
  <si>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</si>
  <si>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</si>
  <si>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</si>
  <si>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</si>
  <si>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</si>
  <si>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</si>
  <si>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</si>
  <si>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</si>
  <si>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</si>
  <si>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</si>
  <si>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</si>
  <si>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</si>
  <si>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</si>
  <si>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</si>
  <si>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</si>
  <si>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</si>
  <si>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</si>
  <si>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</si>
  <si>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</si>
  <si>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</si>
  <si>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</si>
  <si>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</si>
  <si>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</si>
  <si>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</si>
  <si>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</si>
  <si>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</si>
  <si>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</si>
  <si>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</si>
  <si>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</si>
  <si>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</si>
  <si>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</si>
  <si>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</si>
  <si>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</si>
  <si>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</si>
  <si>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</si>
  <si>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</si>
  <si>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</si>
  <si>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</si>
  <si>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</si>
  <si>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</si>
  <si>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</si>
  <si>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</si>
  <si>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</si>
  <si>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</si>
  <si>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</si>
  <si>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</si>
  <si>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</si>
  <si>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</si>
  <si>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</si>
  <si>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</si>
  <si>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</si>
  <si>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</si>
  <si>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</si>
  <si>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</si>
  <si>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</si>
  <si>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</si>
  <si>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</si>
  <si>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</si>
  <si>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</si>
  <si>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</si>
  <si>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</si>
  <si>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</si>
  <si>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</si>
  <si>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</si>
  <si>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</si>
  <si>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</si>
  <si>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</si>
  <si>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</si>
  <si>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</si>
  <si>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</si>
  <si>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</si>
  <si>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</si>
  <si>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</si>
  <si>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</si>
  <si>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</si>
  <si>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</si>
  <si>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</si>
  <si>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</si>
  <si>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</si>
  <si>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</si>
  <si>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</si>
  <si>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</si>
  <si>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</si>
  <si>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</si>
  <si>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</si>
  <si>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</si>
  <si>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</si>
  <si>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</si>
  <si>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</si>
  <si>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</si>
  <si>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</si>
  <si>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</si>
  <si>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</si>
  <si>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</si>
  <si>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</si>
  <si>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</si>
  <si>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</si>
  <si>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</si>
  <si>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</si>
  <si>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</si>
  <si>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</si>
  <si>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</si>
  <si>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</si>
  <si>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</si>
  <si>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</si>
  <si>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</si>
  <si>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</si>
  <si>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</si>
  <si>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</si>
  <si>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</si>
  <si>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</si>
  <si>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</si>
  <si>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</si>
  <si>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</si>
  <si>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</si>
  <si>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</si>
  <si>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</si>
  <si>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</si>
  <si>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</si>
  <si>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</si>
  <si>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</si>
  <si>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</si>
  <si>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</si>
  <si>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</si>
  <si>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</si>
  <si>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</si>
  <si>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</si>
  <si>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</si>
  <si>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</si>
  <si>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</si>
  <si>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</si>
  <si>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</si>
  <si>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</si>
  <si>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</si>
  <si>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</si>
  <si>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</si>
  <si>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</si>
  <si>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</si>
  <si>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</si>
  <si>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</si>
  <si>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</si>
  <si>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</si>
  <si>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</si>
  <si>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</si>
  <si>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</si>
  <si>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</si>
  <si>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</si>
  <si>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</si>
  <si>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</si>
  <si>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</si>
  <si>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</si>
  <si>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</si>
  <si>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</si>
  <si>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</si>
  <si>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</si>
  <si>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</si>
  <si>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</si>
  <si>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</si>
  <si>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</si>
  <si>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</si>
  <si>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</si>
  <si>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</si>
  <si>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</si>
  <si>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</si>
  <si>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</si>
  <si>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</si>
  <si>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</si>
  <si>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</si>
  <si>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</si>
  <si>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</si>
  <si>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</si>
  <si>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</si>
  <si>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</si>
  <si>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</si>
  <si>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</si>
  <si>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</si>
  <si>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</si>
  <si>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</si>
  <si>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</si>
  <si>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</si>
  <si>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</si>
  <si>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</si>
  <si>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</si>
  <si>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</si>
  <si>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</si>
  <si>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</si>
  <si>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</si>
  <si>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</si>
  <si>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</si>
  <si>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</si>
  <si>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</si>
  <si>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</si>
  <si>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</si>
  <si>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</si>
  <si>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</si>
  <si>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</si>
  <si>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</si>
  <si>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</si>
  <si>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</si>
  <si>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</si>
  <si>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</si>
  <si>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</si>
  <si>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</si>
  <si>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</si>
  <si>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</si>
  <si>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</si>
  <si>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</si>
  <si>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</si>
  <si>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</si>
  <si>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</si>
  <si>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</si>
  <si>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</si>
  <si>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</si>
  <si>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</si>
  <si>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</si>
  <si>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</si>
  <si>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</si>
  <si>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</si>
  <si>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</si>
  <si>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</si>
  <si>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</si>
  <si>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</si>
  <si>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</si>
  <si>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</si>
  <si>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</si>
  <si>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</si>
  <si>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</si>
  <si>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</si>
  <si>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</si>
  <si>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</si>
  <si>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</si>
  <si>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</si>
  <si>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</si>
  <si>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</si>
  <si>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</si>
  <si>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</si>
  <si>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</si>
  <si>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</si>
  <si>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</si>
  <si>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</si>
  <si>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</si>
  <si>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</si>
  <si>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</si>
  <si>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</si>
  <si>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</si>
  <si>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</si>
  <si>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</si>
  <si>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</si>
  <si>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</si>
  <si>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</si>
  <si>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</si>
  <si>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</si>
  <si>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</si>
  <si>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</si>
  <si>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</si>
  <si>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</si>
  <si>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</si>
  <si>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</si>
  <si>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</si>
  <si>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</si>
  <si>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</si>
  <si>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</si>
  <si>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</si>
  <si>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</si>
  <si>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</si>
  <si>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</si>
  <si>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</si>
  <si>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</si>
  <si>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</si>
  <si>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</si>
  <si>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</si>
  <si>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</si>
  <si>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</si>
  <si>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</si>
  <si>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</si>
  <si>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</si>
  <si>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</si>
  <si>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</si>
  <si>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</si>
  <si>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</si>
  <si>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</si>
  <si>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</si>
  <si>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</si>
  <si>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</si>
  <si>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</si>
  <si>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</si>
  <si>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</si>
  <si>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</si>
  <si>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</si>
  <si>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</si>
  <si>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</si>
  <si>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</si>
  <si>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</si>
  <si>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</si>
  <si>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</si>
  <si>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</si>
  <si>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</si>
  <si>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</si>
  <si>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</si>
  <si>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</si>
  <si>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</si>
  <si>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</si>
  <si>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</si>
  <si>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</si>
  <si>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</si>
  <si>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</si>
  <si>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</si>
  <si>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</si>
  <si>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</si>
  <si>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</si>
  <si>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</si>
  <si>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</si>
  <si>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</si>
  <si>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</si>
  <si>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</si>
  <si>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</si>
  <si>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</si>
  <si>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</si>
  <si>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</si>
  <si>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</si>
  <si>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</si>
  <si>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</si>
  <si>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</si>
  <si>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</si>
  <si>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</si>
  <si>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</si>
  <si>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</si>
  <si>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</si>
  <si>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</si>
  <si>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</si>
  <si>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</si>
  <si>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</si>
  <si>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</si>
  <si>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</si>
  <si>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</si>
  <si>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</si>
  <si>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</si>
  <si>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</si>
  <si>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</si>
  <si>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</si>
  <si>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</si>
  <si>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</si>
  <si>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</si>
  <si>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</si>
  <si>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</si>
  <si>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</si>
  <si>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</si>
  <si>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</si>
  <si>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</si>
  <si>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</si>
  <si>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</si>
  <si>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</si>
  <si>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</si>
  <si>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</si>
  <si>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</si>
  <si>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</si>
  <si>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</si>
  <si>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</si>
  <si>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</si>
  <si>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</si>
  <si>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</si>
  <si>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</si>
  <si>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</si>
  <si>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</si>
  <si>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</si>
  <si>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</si>
  <si>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</si>
  <si>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</si>
  <si>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</si>
  <si>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</si>
  <si>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</si>
  <si>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</si>
  <si>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</si>
  <si>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</si>
  <si>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</si>
  <si>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</si>
  <si>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</si>
  <si>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</si>
  <si>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</si>
  <si>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</si>
  <si>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</si>
  <si>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</si>
  <si>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</si>
  <si>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</si>
  <si>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</si>
  <si>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</si>
  <si>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</si>
  <si>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</si>
  <si>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</si>
  <si>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</si>
  <si>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</si>
  <si>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</si>
  <si>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</si>
  <si>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</si>
  <si>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</si>
  <si>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</si>
  <si>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</si>
  <si>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</si>
  <si>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</si>
  <si>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</si>
  <si>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</si>
  <si>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</si>
  <si>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</si>
  <si>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</si>
  <si>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</si>
  <si>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</si>
  <si>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</si>
  <si>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</si>
  <si>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</si>
  <si>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</si>
  <si>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</si>
  <si>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</si>
  <si>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</si>
  <si>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</si>
  <si>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</si>
  <si>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</si>
  <si>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</si>
  <si>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</si>
  <si>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</si>
  <si>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</si>
  <si>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</si>
  <si>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</si>
  <si>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</si>
  <si>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</si>
  <si>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</si>
  <si>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</si>
  <si>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</si>
  <si>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</si>
  <si>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</si>
  <si>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</si>
  <si>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</si>
  <si>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</si>
  <si>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</si>
  <si>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</si>
  <si>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</si>
  <si>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</si>
  <si>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</si>
  <si>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</si>
  <si>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</si>
  <si>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</si>
  <si>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</si>
  <si>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</si>
  <si>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</si>
  <si>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</si>
  <si>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</si>
  <si>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</si>
  <si>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</si>
  <si>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</si>
  <si>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</si>
  <si>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</si>
  <si>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</si>
  <si>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</si>
  <si>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</si>
  <si>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</si>
  <si>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</si>
  <si>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</si>
  <si>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</si>
  <si>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</si>
  <si>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</si>
  <si>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</si>
  <si>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</si>
  <si>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</si>
  <si>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</si>
  <si>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</si>
  <si>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</si>
  <si>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</si>
  <si>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</si>
  <si>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</si>
  <si>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</si>
  <si>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</si>
  <si>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</si>
  <si>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</si>
  <si>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</si>
  <si>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</si>
  <si>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</si>
  <si>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</si>
  <si>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</si>
  <si>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</si>
  <si>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</si>
  <si>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</si>
  <si>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</si>
  <si>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</si>
  <si>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</si>
  <si>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</si>
  <si>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</si>
  <si>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</si>
  <si>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</si>
  <si>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</si>
  <si>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</si>
  <si>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</si>
  <si>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</si>
  <si>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</si>
  <si>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</si>
  <si>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</si>
  <si>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</si>
  <si>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</si>
  <si>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</si>
  <si>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</si>
  <si>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</si>
  <si>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</si>
  <si>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</si>
  <si>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</si>
  <si>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</si>
  <si>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</si>
  <si>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</si>
  <si>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</si>
  <si>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</si>
  <si>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</si>
  <si>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</si>
  <si>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</si>
  <si>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</si>
  <si>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</si>
  <si>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</si>
  <si>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</si>
  <si>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</si>
  <si>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</si>
  <si>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</si>
  <si>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</si>
  <si>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</si>
  <si>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</si>
  <si>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</si>
  <si>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</si>
  <si>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</si>
  <si>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</si>
  <si>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</si>
  <si>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</si>
  <si>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</si>
  <si>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</si>
  <si>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</si>
  <si>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</si>
  <si>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</si>
  <si>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</si>
  <si>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</si>
  <si>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</si>
  <si>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</si>
  <si>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</si>
  <si>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</si>
  <si>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</si>
  <si>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</si>
  <si>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</si>
  <si>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</si>
  <si>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</si>
  <si>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</si>
  <si>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</si>
  <si>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</si>
  <si>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</si>
  <si>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</si>
  <si>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</si>
  <si>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</si>
  <si>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</si>
  <si>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</si>
  <si>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</si>
  <si>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</si>
  <si>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</si>
  <si>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</si>
  <si>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</si>
  <si>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</si>
  <si>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</si>
  <si>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</si>
  <si>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</si>
  <si>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</si>
  <si>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</si>
  <si>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</si>
  <si>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</si>
  <si>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</si>
  <si>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</si>
  <si>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</si>
  <si>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</si>
  <si>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</si>
  <si>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</si>
  <si>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</si>
  <si>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</si>
  <si>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</si>
  <si>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</si>
  <si>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</si>
  <si>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</si>
  <si>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</si>
  <si>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</si>
  <si>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</si>
  <si>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</si>
  <si>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</si>
  <si>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</si>
  <si>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</si>
  <si>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</si>
  <si>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</si>
  <si>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</si>
  <si>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</si>
  <si>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</si>
  <si>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</si>
  <si>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</si>
  <si>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</si>
  <si>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</si>
  <si>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</si>
  <si>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</si>
  <si>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</si>
  <si>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</si>
  <si>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</si>
  <si>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</si>
  <si>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</si>
  <si>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</si>
  <si>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</si>
  <si>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</si>
  <si>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</si>
  <si>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</si>
  <si>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</si>
  <si>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</si>
  <si>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</si>
  <si>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</si>
  <si>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</si>
  <si>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</si>
  <si>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</si>
  <si>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</si>
  <si>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</si>
  <si>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</si>
  <si>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</si>
  <si>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</si>
  <si>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</si>
  <si>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</si>
  <si>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</si>
  <si>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</si>
  <si>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</si>
  <si>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</si>
  <si>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</si>
  <si>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</si>
  <si>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</si>
  <si>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</si>
  <si>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</si>
  <si>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</si>
  <si>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</si>
  <si>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</si>
  <si>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</si>
  <si>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</si>
  <si>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</si>
  <si>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</si>
  <si>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</si>
  <si>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</si>
  <si>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</si>
  <si>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</si>
  <si>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</si>
  <si>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</si>
  <si>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</si>
  <si>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</si>
  <si>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</si>
  <si>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</si>
  <si>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</si>
  <si>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</si>
  <si>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</si>
  <si>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</si>
  <si>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</si>
  <si>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</si>
  <si>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</si>
  <si>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</si>
  <si>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</si>
  <si>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</si>
  <si>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</si>
  <si>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</si>
  <si>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</si>
  <si>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</si>
  <si>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</si>
  <si>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</si>
  <si>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</si>
  <si>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</si>
  <si>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</si>
  <si>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</si>
  <si>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</si>
  <si>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</si>
  <si>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</si>
  <si>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</si>
  <si>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</si>
  <si>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</si>
  <si>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</si>
  <si>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</si>
  <si>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</si>
  <si>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</si>
  <si>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</si>
  <si>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</si>
  <si>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</si>
  <si>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</si>
  <si>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</si>
  <si>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</si>
  <si>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</si>
  <si>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</si>
  <si>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</si>
  <si>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</si>
  <si>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</si>
  <si>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</si>
  <si>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</si>
  <si>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</si>
  <si>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</si>
  <si>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</si>
  <si>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</si>
  <si>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</si>
  <si>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</si>
  <si>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</si>
  <si>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</si>
  <si>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</si>
  <si>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</si>
  <si>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</si>
  <si>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</si>
  <si>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</si>
  <si>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</si>
  <si>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</si>
  <si>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</si>
  <si>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</si>
  <si>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</si>
  <si>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</si>
  <si>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</si>
  <si>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</si>
  <si>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</si>
  <si>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</si>
  <si>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</si>
  <si>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</si>
  <si>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</si>
  <si>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</si>
  <si>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</si>
  <si>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</si>
  <si>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</si>
  <si>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</si>
  <si>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</si>
  <si>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</si>
  <si>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</si>
  <si>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</si>
  <si>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</si>
  <si>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</si>
  <si>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</si>
  <si>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</si>
  <si>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</si>
  <si>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</si>
  <si>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</si>
  <si>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</si>
  <si>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</si>
  <si>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</si>
  <si>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</si>
  <si>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</si>
  <si>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</si>
  <si>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</si>
  <si>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</si>
  <si>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</si>
  <si>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</si>
  <si>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</si>
  <si>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</si>
  <si>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</si>
  <si>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</si>
  <si>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</si>
  <si>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</si>
  <si>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</si>
  <si>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</si>
  <si>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</si>
  <si>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</si>
  <si>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</si>
  <si>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</si>
  <si>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</si>
  <si>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</si>
  <si>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</si>
  <si>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</si>
  <si>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</si>
  <si>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</si>
  <si>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</si>
  <si>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</si>
  <si>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</si>
  <si>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</si>
  <si>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</si>
  <si>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</si>
  <si>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</si>
  <si>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</si>
  <si>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</si>
  <si>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</si>
  <si>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</si>
  <si>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</si>
  <si>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</si>
  <si>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</si>
  <si>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</si>
  <si>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</si>
  <si>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</si>
  <si>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</si>
  <si>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</si>
  <si>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</si>
  <si>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</si>
  <si>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</si>
  <si>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</si>
  <si>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</si>
  <si>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</si>
  <si>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</si>
  <si>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</si>
  <si>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</si>
  <si>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</si>
  <si>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</si>
  <si>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</si>
  <si>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</si>
  <si>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</si>
  <si>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</si>
  <si>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</si>
  <si>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</si>
  <si>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</si>
  <si>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</si>
  <si>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</si>
  <si>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</si>
  <si>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</si>
  <si>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</si>
  <si>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</si>
  <si>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</si>
  <si>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</si>
  <si>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</si>
  <si>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</si>
  <si>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</si>
  <si>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</si>
  <si>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</si>
  <si>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</si>
  <si>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</si>
  <si>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</si>
  <si>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</si>
  <si>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</si>
  <si>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</si>
  <si>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</si>
  <si>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</si>
  <si>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</si>
  <si>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</si>
  <si>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</si>
  <si>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</si>
  <si>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</si>
  <si>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</si>
  <si>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</si>
  <si>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</si>
  <si>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</si>
  <si>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</si>
  <si>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</si>
  <si>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</si>
  <si>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</si>
  <si>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</si>
  <si>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</si>
  <si>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</si>
  <si>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</si>
  <si>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</si>
  <si>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</si>
  <si>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</si>
  <si>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</si>
  <si>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</si>
  <si>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</si>
  <si>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</si>
  <si>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</si>
  <si>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</si>
  <si>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</si>
  <si>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</si>
  <si>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</si>
  <si>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</si>
  <si>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</si>
  <si>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</si>
  <si>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</si>
  <si>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</si>
  <si>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</si>
  <si>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</si>
  <si>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</si>
  <si>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</si>
  <si>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</si>
  <si>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</si>
  <si>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</si>
  <si>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</si>
  <si>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</si>
  <si>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</si>
  <si>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</si>
  <si>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</si>
  <si>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</si>
  <si>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</si>
  <si>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</si>
  <si>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</si>
  <si>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</si>
  <si>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</si>
  <si>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</si>
  <si>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</si>
  <si>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</si>
  <si>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</si>
  <si>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</si>
  <si>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</si>
  <si>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</si>
  <si>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</si>
  <si>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</si>
  <si>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</si>
  <si>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</si>
  <si>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</si>
  <si>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</si>
  <si>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</si>
  <si>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</si>
  <si>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</si>
  <si>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</si>
  <si>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</si>
  <si>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</si>
  <si>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</si>
  <si>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</si>
  <si>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</si>
  <si>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</si>
  <si>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</si>
  <si>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</si>
  <si>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</si>
  <si>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</si>
  <si>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</si>
  <si>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</si>
  <si>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</si>
  <si>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</si>
  <si>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</si>
  <si>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</si>
  <si>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</si>
  <si>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</si>
  <si>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</si>
  <si>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</si>
  <si>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</si>
  <si>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</si>
  <si>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</si>
  <si>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</si>
  <si>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</si>
  <si>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</si>
  <si>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</si>
  <si>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</si>
  <si>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</si>
  <si>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</si>
  <si>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</si>
  <si>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</si>
  <si>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</si>
  <si>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</si>
  <si>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</si>
  <si>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</si>
  <si>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</si>
  <si>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</si>
  <si>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</si>
  <si>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</si>
  <si>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</si>
  <si>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</si>
  <si>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</si>
  <si>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</si>
  <si>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</si>
  <si>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</si>
  <si>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</si>
  <si>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</si>
  <si>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</si>
  <si>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</si>
  <si>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</si>
  <si>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</si>
  <si>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</si>
  <si>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</si>
  <si>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</si>
  <si>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</si>
  <si>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</si>
  <si>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</si>
  <si>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</si>
  <si>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</si>
  <si>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</si>
  <si>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</si>
  <si>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</si>
  <si>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</si>
  <si>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</si>
  <si>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</si>
  <si>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</si>
  <si>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</si>
  <si>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</si>
  <si>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</si>
  <si>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</si>
  <si>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</si>
  <si>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</si>
  <si>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</si>
  <si>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</si>
  <si>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</si>
  <si>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</si>
  <si>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</si>
  <si>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</si>
  <si>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</si>
  <si>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</si>
  <si>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</si>
  <si>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</si>
  <si>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</si>
  <si>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</si>
  <si>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</si>
  <si>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</si>
  <si>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</si>
  <si>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</si>
  <si>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</si>
  <si>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</si>
  <si>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</si>
  <si>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</si>
  <si>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</si>
  <si>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</si>
  <si>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</si>
  <si>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</si>
  <si>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</si>
  <si>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</si>
  <si>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</si>
  <si>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</si>
  <si>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</si>
  <si>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</si>
  <si>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</si>
  <si>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</si>
  <si>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</si>
  <si>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</si>
  <si>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</si>
  <si>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</si>
  <si>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</si>
  <si>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</si>
  <si>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</si>
  <si>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</si>
  <si>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</si>
  <si>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</si>
  <si>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</si>
  <si>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</si>
  <si>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</si>
  <si>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</si>
  <si>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</si>
  <si>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</si>
  <si>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</si>
  <si>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</si>
  <si>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</si>
  <si>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</si>
  <si>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</si>
  <si>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</si>
  <si>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</si>
  <si>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</si>
  <si>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</si>
  <si>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</si>
  <si>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</si>
  <si>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</si>
  <si>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</si>
  <si>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</si>
  <si>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</si>
  <si>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</si>
  <si>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</si>
  <si>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</si>
  <si>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</si>
  <si>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</si>
  <si>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</si>
  <si>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</si>
  <si>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</si>
  <si>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</si>
  <si>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</si>
  <si>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</si>
  <si>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</si>
  <si>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</si>
  <si>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</si>
  <si>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</si>
  <si>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</si>
  <si>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</si>
  <si>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West Region Sales</t>
  </si>
  <si>
    <t>Quantity Analysis</t>
  </si>
  <si>
    <t>SUMIF</t>
  </si>
  <si>
    <t>Region Category</t>
  </si>
  <si>
    <t>Net Revenue</t>
  </si>
  <si>
    <t>Discount value</t>
  </si>
  <si>
    <t>Total revenue of new customer</t>
  </si>
  <si>
    <t>Total Profit using UPI</t>
  </si>
  <si>
    <t xml:space="preserve"> </t>
  </si>
  <si>
    <t>COUNTIF</t>
  </si>
  <si>
    <t>City Analysis</t>
  </si>
  <si>
    <t>Count orders from chennai city</t>
  </si>
  <si>
    <t>Member in North Region</t>
  </si>
  <si>
    <t>Total Sales of North Region</t>
  </si>
  <si>
    <t>Total Sales of South Region</t>
  </si>
  <si>
    <t>Total sales of East Region</t>
  </si>
  <si>
    <t>Total Sales of West Region</t>
  </si>
  <si>
    <t>Total Profit of North Regions</t>
  </si>
  <si>
    <t>Total Profit of South Regions</t>
  </si>
  <si>
    <t>Total Profit of East Regions</t>
  </si>
  <si>
    <t>Total Profit of West Regions</t>
  </si>
  <si>
    <t>Total revenue of North Region</t>
  </si>
  <si>
    <t>Total revenue of South Region</t>
  </si>
  <si>
    <t>Total revenue of East Region</t>
  </si>
  <si>
    <t>Total revenue of West Region</t>
  </si>
  <si>
    <t>Total Orders for North Region</t>
  </si>
  <si>
    <t>Total Orders for South Region</t>
  </si>
  <si>
    <t>Total Orders forEast Region</t>
  </si>
  <si>
    <t>Total Orders for West Region</t>
  </si>
  <si>
    <t>SUM-IFS</t>
  </si>
  <si>
    <t>VLOOKUP</t>
  </si>
  <si>
    <t>HLOOKUP</t>
  </si>
  <si>
    <t>XLOOKUP</t>
  </si>
  <si>
    <t>Data Validation</t>
  </si>
  <si>
    <t>Index=Value</t>
  </si>
  <si>
    <t>Match=Position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</si>
</sst>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2" fillId="0" borderId="0" xfId="0" applyFont="1"/>
    <xf numFmtId="0" fontId="1" fillId="0" borderId="0" xfId="0" applyFont="1"/>
    <xf numFmtId="0" fontId="9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14" fontId="12" fillId="0" borderId="0" xfId="0" applyNumberFormat="1" applyFont="1"/>
    <xf numFmtId="0" fontId="9" fillId="0" borderId="0" xfId="0" applyFont="1" applyAlignme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346"/>
  <sheetViews>
    <sheetView tabSelected="1" topLeftCell="R5" workbookViewId="0">
      <selection activeCell="V24" sqref="V2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8.441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9" style="7" customWidth="1"/>
    <col min="15" max="15" width="36.109375" customWidth="1"/>
    <col min="16" max="16" width="36.5546875" customWidth="1"/>
    <col min="17" max="17" width="37.88671875" customWidth="1"/>
    <col min="18" max="19" width="28" customWidth="1"/>
    <col min="20" max="20" width="25.5546875" customWidth="1"/>
    <col min="21" max="21" width="26.6640625" customWidth="1"/>
    <col min="22" max="22" width="27.6640625" customWidth="1"/>
    <col min="23" max="23" width="20.77734375" customWidth="1"/>
  </cols>
  <sheetData>
    <row r="1" spans="1:2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15382</v>
      </c>
      <c r="O1" s="1"/>
      <c r="Q1" s="13" t="s">
        <v>15387</v>
      </c>
    </row>
    <row r="2" spans="1:23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8">
        <f>D2-F2</f>
        <v>492.30809999999997</v>
      </c>
      <c r="O2" s="4" t="s">
        <v>15380</v>
      </c>
      <c r="P2" s="14" t="s">
        <v>15407</v>
      </c>
      <c r="Q2" s="4"/>
    </row>
    <row r="3" spans="1:23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8">
        <f t="shared" ref="N3:N66" si="1">D3-F3</f>
        <v>2357.8413999999998</v>
      </c>
      <c r="Q3" s="10" t="s">
        <v>15388</v>
      </c>
    </row>
    <row r="4" spans="1:23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8">
        <f t="shared" si="1"/>
        <v>3230.0729999999999</v>
      </c>
      <c r="O4" s="6" t="s">
        <v>15378</v>
      </c>
      <c r="P4" s="6" t="s">
        <v>15381</v>
      </c>
      <c r="Q4" s="7">
        <f>COUNTIF(M:M,"Chennai")</f>
        <v>2565</v>
      </c>
      <c r="R4" s="9" t="s">
        <v>15389</v>
      </c>
    </row>
    <row r="5" spans="1:23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8">
        <f t="shared" si="1"/>
        <v>847.42779999999993</v>
      </c>
      <c r="O5" s="7">
        <f>SUMIF(B:B,"West",D:D)</f>
        <v>9748863.0599999912</v>
      </c>
      <c r="P5" s="7">
        <f>SUMIFS(L:L,C:C,"Grocery",B:B,"North")</f>
        <v>355989.90999999992</v>
      </c>
    </row>
    <row r="6" spans="1:23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8">
        <f t="shared" si="1"/>
        <v>3071.32</v>
      </c>
      <c r="O6" s="7"/>
      <c r="Q6" s="10" t="s">
        <v>15390</v>
      </c>
      <c r="S6" s="7"/>
      <c r="T6" s="7"/>
      <c r="U6" s="7"/>
      <c r="V6" s="7"/>
    </row>
    <row r="7" spans="1:23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8">
        <f t="shared" si="1"/>
        <v>2514.8563999999997</v>
      </c>
      <c r="O7" s="6" t="s">
        <v>15379</v>
      </c>
      <c r="P7" s="6" t="s">
        <v>15384</v>
      </c>
      <c r="Q7" s="7">
        <f>COUNTIFS(J:J,"Member",B:B,"North")</f>
        <v>1273</v>
      </c>
    </row>
    <row r="8" spans="1:23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8">
        <f t="shared" si="1"/>
        <v>334.32</v>
      </c>
      <c r="O8" s="7">
        <f>SUMIF(B:B,"North",G:G)</f>
        <v>19645</v>
      </c>
      <c r="P8" s="8">
        <f>SUMIFS(N:N,J:J,"New",K:K,"Cash")</f>
        <v>3226478.2214000029</v>
      </c>
    </row>
    <row r="9" spans="1:23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8">
        <f t="shared" si="1"/>
        <v>1126.4715000000001</v>
      </c>
      <c r="Q9" s="11" t="s">
        <v>15386</v>
      </c>
    </row>
    <row r="10" spans="1:23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8">
        <f t="shared" si="1"/>
        <v>3548.2037</v>
      </c>
      <c r="P10" s="12" t="s">
        <v>15385</v>
      </c>
    </row>
    <row r="11" spans="1:23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8">
        <f t="shared" si="1"/>
        <v>329.1232</v>
      </c>
      <c r="P11" s="7">
        <f>SUMIFS(L:L,C:C,"Clothing",M:M,"Pune",K:K,"UPI")</f>
        <v>82547.00999999998</v>
      </c>
    </row>
    <row r="12" spans="1:23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8">
        <f t="shared" si="1"/>
        <v>1574.6662000000001</v>
      </c>
    </row>
    <row r="13" spans="1:23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8">
        <f t="shared" si="1"/>
        <v>3622.4789999999998</v>
      </c>
      <c r="U13" s="22" t="s">
        <v>15408</v>
      </c>
    </row>
    <row r="14" spans="1:23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8">
        <f t="shared" si="1"/>
        <v>991.10970000000009</v>
      </c>
      <c r="U14" s="2" t="s">
        <v>12</v>
      </c>
      <c r="V14" s="2" t="s">
        <v>18</v>
      </c>
      <c r="W14" s="2" t="s">
        <v>24</v>
      </c>
    </row>
    <row r="15" spans="1:23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8">
        <f t="shared" si="1"/>
        <v>1005.5531</v>
      </c>
      <c r="P15" s="15" t="s">
        <v>15391</v>
      </c>
      <c r="Q15" s="17" t="s">
        <v>15395</v>
      </c>
      <c r="R15" s="18" t="s">
        <v>15399</v>
      </c>
      <c r="S15" s="19" t="s">
        <v>15403</v>
      </c>
      <c r="U15" s="23">
        <f>VLOOKUP(U14,A:N,7)</f>
        <v>3</v>
      </c>
      <c r="V15" s="2">
        <f>VLOOKUP(U14,A:N,4)</f>
        <v>713.49</v>
      </c>
      <c r="W15" s="7" t="str">
        <f>VLOOKUP(U14,A:N,2)</f>
        <v>East</v>
      </c>
    </row>
    <row r="16" spans="1:23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8">
        <f t="shared" si="1"/>
        <v>2723.5829000000003</v>
      </c>
      <c r="P16" s="7">
        <f>SUMIF(B:B,"North",D:D)</f>
        <v>10143913.330000035</v>
      </c>
      <c r="Q16" s="7">
        <f>SUMIF(B:B,"North",L:L)</f>
        <v>1769020.9000000039</v>
      </c>
      <c r="R16" s="7">
        <f>SUMIF(B:B,"North",N:N)</f>
        <v>7612235.5998999821</v>
      </c>
      <c r="S16" s="7">
        <f>COUNTIF(B:B,"North")</f>
        <v>3924</v>
      </c>
      <c r="V16" s="2"/>
    </row>
    <row r="17" spans="1:2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8">
        <f t="shared" si="1"/>
        <v>1258.9992999999999</v>
      </c>
      <c r="Q17" s="7"/>
      <c r="R17" s="7"/>
      <c r="S17" s="7"/>
      <c r="V17" s="2"/>
    </row>
    <row r="18" spans="1:27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8">
        <f t="shared" si="1"/>
        <v>3127.7040000000002</v>
      </c>
      <c r="P18" s="15" t="s">
        <v>15392</v>
      </c>
      <c r="Q18" s="17" t="s">
        <v>15396</v>
      </c>
      <c r="R18" s="18" t="s">
        <v>15400</v>
      </c>
      <c r="S18" s="19" t="s">
        <v>15404</v>
      </c>
      <c r="T18" s="7"/>
      <c r="U18" s="26" t="s">
        <v>15410</v>
      </c>
      <c r="V18" s="2"/>
    </row>
    <row r="19" spans="1:2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8">
        <f t="shared" si="1"/>
        <v>2571.9957000000004</v>
      </c>
      <c r="P19" s="7">
        <f>SUMIF(B:B,"South",D:D)</f>
        <v>9851779.1900000274</v>
      </c>
      <c r="Q19" s="7">
        <f>SUMIF(B:B,"South",L:L)</f>
        <v>1714038.9500000004</v>
      </c>
      <c r="R19" s="7">
        <f>SUMIF(B:B,"South",N:N)</f>
        <v>7349484.5555999903</v>
      </c>
      <c r="S19" s="7">
        <f>COUNTIF(B:B,"South")</f>
        <v>3853</v>
      </c>
      <c r="U19" s="2" t="s">
        <v>44</v>
      </c>
      <c r="V19" s="21" t="s">
        <v>15411</v>
      </c>
    </row>
    <row r="20" spans="1:2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8">
        <f t="shared" si="1"/>
        <v>2854.2456000000002</v>
      </c>
      <c r="P20" s="7"/>
      <c r="Q20" s="7"/>
      <c r="R20" s="7"/>
      <c r="S20" s="7"/>
      <c r="U20" s="8" t="str" cm="1">
        <f t="array" ref="U20:AA20">_xlfn.XLOOKUP(U19,A:A,B:H,"Not Found",0,1)</f>
        <v>East</v>
      </c>
      <c r="V20" s="8" t="str">
        <v>Home Care</v>
      </c>
      <c r="W20" s="8">
        <v>1573.19</v>
      </c>
      <c r="X20" s="8">
        <v>0.37</v>
      </c>
      <c r="Y20" s="8">
        <v>582.08029999999997</v>
      </c>
      <c r="Z20" s="8">
        <v>6</v>
      </c>
      <c r="AA20" s="8">
        <v>45331</v>
      </c>
    </row>
    <row r="21" spans="1:2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8">
        <f t="shared" si="1"/>
        <v>2586.6464000000001</v>
      </c>
      <c r="P21" s="16" t="s">
        <v>15393</v>
      </c>
      <c r="Q21" s="17" t="s">
        <v>15397</v>
      </c>
      <c r="R21" s="18" t="s">
        <v>15401</v>
      </c>
      <c r="S21" s="19" t="s">
        <v>15405</v>
      </c>
    </row>
    <row r="22" spans="1:2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8">
        <f t="shared" si="1"/>
        <v>3712.7887999999998</v>
      </c>
      <c r="P22" s="7">
        <f>SUMIF(B:B,"East",D:D)</f>
        <v>9518321.9399999864</v>
      </c>
      <c r="Q22" s="7">
        <f>SUMIF(B:B,"East",L:L)</f>
        <v>1675277.8499999982</v>
      </c>
      <c r="R22" s="7">
        <f>SUMIF(B:B,"East",N:N)</f>
        <v>7115559.7008999726</v>
      </c>
      <c r="S22" s="7">
        <f>COUNTIF(B:B,"East")</f>
        <v>3778</v>
      </c>
    </row>
    <row r="23" spans="1:2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8">
        <f t="shared" si="1"/>
        <v>2223.9712</v>
      </c>
      <c r="P23" s="7"/>
      <c r="Q23" s="7"/>
      <c r="R23" s="7"/>
      <c r="S23" s="7"/>
      <c r="U23" s="21"/>
    </row>
    <row r="24" spans="1:2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8">
        <f t="shared" si="1"/>
        <v>3410.7052000000003</v>
      </c>
      <c r="P24" s="15" t="s">
        <v>15394</v>
      </c>
      <c r="Q24" s="17" t="s">
        <v>15398</v>
      </c>
      <c r="R24" s="18" t="s">
        <v>15402</v>
      </c>
      <c r="S24" s="19" t="s">
        <v>15406</v>
      </c>
      <c r="U24" s="27" t="s">
        <v>15412</v>
      </c>
    </row>
    <row r="25" spans="1:2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8">
        <f t="shared" si="1"/>
        <v>3675.9014999999999</v>
      </c>
      <c r="P25" s="7">
        <f>SUMIF(B:B,"West",D:D)</f>
        <v>9748863.0599999912</v>
      </c>
      <c r="Q25" s="7">
        <f>SUMIF(B:B,"West",L:L)</f>
        <v>1713802.1100000017</v>
      </c>
      <c r="R25" s="7">
        <f>SUMIF(B:B,"West",N:N)</f>
        <v>7311342.6437000046</v>
      </c>
      <c r="S25" s="7">
        <f>COUNTIF(B:B,"West")</f>
        <v>3790</v>
      </c>
      <c r="U25" s="27" t="s">
        <v>15413</v>
      </c>
    </row>
    <row r="26" spans="1:2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8">
        <f t="shared" si="1"/>
        <v>2921.1120000000001</v>
      </c>
      <c r="U26" s="9"/>
    </row>
    <row r="27" spans="1:2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8">
        <f t="shared" si="1"/>
        <v>2303.7611999999999</v>
      </c>
    </row>
    <row r="28" spans="1:2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8">
        <f t="shared" si="1"/>
        <v>675.28960000000006</v>
      </c>
    </row>
    <row r="29" spans="1:2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8">
        <f t="shared" si="1"/>
        <v>3434.9280000000003</v>
      </c>
    </row>
    <row r="30" spans="1:2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8">
        <f t="shared" si="1"/>
        <v>388.54789999999997</v>
      </c>
    </row>
    <row r="31" spans="1:2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8">
        <f t="shared" si="1"/>
        <v>1624.8596</v>
      </c>
    </row>
    <row r="32" spans="1:2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8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8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8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8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8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8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8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8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8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8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8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8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8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8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8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8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8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8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8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8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8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8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8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8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8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8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8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8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8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8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8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8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8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8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8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8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8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8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8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8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8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8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8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8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8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8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8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8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8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8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8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8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8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8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8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8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8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8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8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8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8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8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8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8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8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8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8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8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8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8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8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8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8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8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8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8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8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8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8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8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8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8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8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8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8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8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8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8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8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8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8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8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8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8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8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8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8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8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8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8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8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8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8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8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8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8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8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8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8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8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8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8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8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8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8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8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8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8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8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8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8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8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8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8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8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8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8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8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8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8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8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8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8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8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8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8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8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8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8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8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8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8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8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8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8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8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8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8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8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8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8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8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8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8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8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8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8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8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8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8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8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8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8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8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8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8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8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8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8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8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8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8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8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8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8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8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8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8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8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8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8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8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8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8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8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8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8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8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8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8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8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8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8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8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8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8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8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8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8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8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8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8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8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8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8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8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8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8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8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8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8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8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8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8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8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8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8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8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8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8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8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8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8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8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8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8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8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8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8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8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8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8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8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8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8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8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8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8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8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8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8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8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8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8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8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8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8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8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8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8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8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8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8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8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8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8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8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8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8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8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8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8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8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8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8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8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8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8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8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8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8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8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8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8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8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8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8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8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8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8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8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8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8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8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8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8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8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8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8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8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8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8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8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8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8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8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8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8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8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8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8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8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8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8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8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8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8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8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8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8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8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8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8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8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8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8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8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8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8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8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8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8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8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8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8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8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8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8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8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8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8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8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8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8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8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8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8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8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8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8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8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8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8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8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8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8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8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8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8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8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8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8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8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8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8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8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8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8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8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8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8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8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8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8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8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8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8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8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8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8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8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8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8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8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8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8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8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8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8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8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8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8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8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8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8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8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8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8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8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8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8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8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8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8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8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8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8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8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8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8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8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8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8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8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8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8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8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8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8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8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8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8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8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8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8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8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8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8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8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8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8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8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8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8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8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8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8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8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8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8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8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8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8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8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8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8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8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8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8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8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8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8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8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8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8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8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8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8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8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8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8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8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8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8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8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8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8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8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8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8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8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8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8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8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8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8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8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8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8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8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8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8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8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8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8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8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8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8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8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8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8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8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8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8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8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8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8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8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8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8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8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8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8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8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8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8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8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8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8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8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8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8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8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8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8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8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8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8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8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8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8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8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8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8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8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8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8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8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8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8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8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8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8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8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8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8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8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8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8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8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8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8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8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8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8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8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8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8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8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8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8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8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8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8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8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8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8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8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8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8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8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8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8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8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8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8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8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8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8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8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8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8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8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8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8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8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8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8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8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8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8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8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8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8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8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8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8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8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8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8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8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8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8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8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8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8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8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8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8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8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8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8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8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8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8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8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8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8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8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8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8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8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8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8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8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8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8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8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8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8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8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8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8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8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8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8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8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8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8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8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8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8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8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8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8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8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8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8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8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8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8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8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8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8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8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8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8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8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8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8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8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8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8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8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8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8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8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8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8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8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8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8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8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8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8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8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8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8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8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8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8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8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8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8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8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8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8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8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8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8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8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8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8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8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8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8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8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8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8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8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8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8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8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8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8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8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8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8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8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8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8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8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8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8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8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8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8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8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8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8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8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8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8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8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8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8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8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8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8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8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8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8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8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8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8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8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8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8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8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8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8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8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8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8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8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8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8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8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8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8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8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8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8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8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8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8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8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8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8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8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8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8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8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8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8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8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8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8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8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8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8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8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8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8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8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8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8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8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8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8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8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8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8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8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8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8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8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8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8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8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8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8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8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8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8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8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8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8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8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8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8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8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8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8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8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8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8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8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8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8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8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8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8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8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8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8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8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8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8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8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8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8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8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8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8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8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8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8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8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8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8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8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8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8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8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8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8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8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8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8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8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8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8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8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8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8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8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8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8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8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8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8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8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8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8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8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8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8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8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8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8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8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8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8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8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8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8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8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8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8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8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8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8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8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8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8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8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8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8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8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8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8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8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8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8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8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8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8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8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8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8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8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8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8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8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8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8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8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8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8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8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8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8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8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8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8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8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8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8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8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8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8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8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8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8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8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8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8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8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8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8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8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8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8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8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8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8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8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8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8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8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8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8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8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8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8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8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8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8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8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8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8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8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8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8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8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8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8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8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8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8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8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8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8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8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8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8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8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8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8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8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8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8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8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8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8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8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8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8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8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8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8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8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8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8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8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8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8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8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8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8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8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8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8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8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8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8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8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8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8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8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8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8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8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8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8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8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8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8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8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8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8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8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8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8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8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8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8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8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8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8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8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8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8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8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8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8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8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8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8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8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8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8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8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8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8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8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8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8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8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8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8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8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8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8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8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8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8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8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8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8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8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8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8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8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8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8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8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8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8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8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8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8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8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8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8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8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8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8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8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8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8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8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8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8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8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8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8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8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8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8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8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8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8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8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8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8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8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8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8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8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8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8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8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8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8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8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8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8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8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8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8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8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8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8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8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8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8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8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8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8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8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8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8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8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8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8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8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8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8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8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8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8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8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8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8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8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8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8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8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8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8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8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8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8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8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8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8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8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8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8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8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8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8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8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8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8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8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8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8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8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8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8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8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8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8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8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8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8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8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8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8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8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8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8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8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8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8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8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8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8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8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8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8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8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8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8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8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8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8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8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8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8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8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8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8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8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8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8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8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8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8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8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8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8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8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8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8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8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8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8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8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8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8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8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8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8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8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8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8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8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8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8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8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8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8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8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8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8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8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8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8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8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8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8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8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8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8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8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8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8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8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8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8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8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8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8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8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8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8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8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8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8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8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8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8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8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8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8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8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8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8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8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8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8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8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8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8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8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8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8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8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8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8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8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8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8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8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8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8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8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8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8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8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8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8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8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8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8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8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8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8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8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8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8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8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8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8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8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8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8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8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8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8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8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8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8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8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8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8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8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8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8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8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8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8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8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8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8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8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8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8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8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8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8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8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8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8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8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8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8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8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8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8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8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8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8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8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8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8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8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8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8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8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8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8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8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8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8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8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8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8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8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8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8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8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8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8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8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8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8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8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8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8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8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8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8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8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8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8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8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8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8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8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8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8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8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8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8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8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8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8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8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8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8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8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8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8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8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8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8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8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8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8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8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8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8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8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8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8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8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8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8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8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8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8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8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8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8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8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8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8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8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8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8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8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8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8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8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8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8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8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8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8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8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8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8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8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8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8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8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8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8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8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8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8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8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8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8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8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8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8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8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8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8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8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8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8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8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8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8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8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8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8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8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8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8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8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8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8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8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8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8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8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8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8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8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8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8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8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8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8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8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8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8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8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8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8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8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8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8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8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8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8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8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8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8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8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8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8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8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8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8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8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8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8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8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8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8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8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8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8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8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8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8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8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8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8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8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8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8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8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8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8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8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8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8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8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8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8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8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8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8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8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8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8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8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8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8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8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8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8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8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8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8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8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8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8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8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8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8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8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8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8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8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8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8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8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8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8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8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8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8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8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8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8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8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8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8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8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8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8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8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8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8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8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8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8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8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8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8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8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8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8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8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8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8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8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8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8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8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8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8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8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8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8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8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8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8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8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8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8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8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8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8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8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8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8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8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8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8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8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8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8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8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8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8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8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8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8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8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8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8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8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8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8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8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8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8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8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8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8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8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8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8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8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8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8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8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8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8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8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8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8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8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8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8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8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8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8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8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8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8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8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8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8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8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8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8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8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8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8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8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8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8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8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8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8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8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8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8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8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8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8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8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8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8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8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8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8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8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8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8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8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8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8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8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8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8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8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8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8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8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8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8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8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8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8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8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8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8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8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8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8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8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8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8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8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8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8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8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8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8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8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8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8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8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8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8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8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8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8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8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8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8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8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8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8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8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8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8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8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8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8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8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8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8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8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8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8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8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8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8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8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8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8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8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8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8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8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8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8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8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8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8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8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8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8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8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8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8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8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8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8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8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8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8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8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8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8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8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8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8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8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8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8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8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8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8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8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8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8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8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8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8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8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8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8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8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8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8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8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8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8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8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8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8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8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8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8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8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8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8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8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8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8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8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8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8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8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8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8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8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8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8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8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8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8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8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8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8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8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8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8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8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8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8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8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8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8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8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8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8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8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8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8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8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8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8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8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8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8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8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8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8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8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8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8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8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8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8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8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8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8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8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8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8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8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8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8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8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8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8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8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8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8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8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8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8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8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8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8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8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8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8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8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8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8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8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8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8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8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8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8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8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8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8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8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8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8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8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8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8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8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8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8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8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8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8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8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8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8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8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8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8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8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8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8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8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8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8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8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8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8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8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8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8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8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8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8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8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8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8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8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8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8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8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8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8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8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8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8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8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8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8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8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8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8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8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8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8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8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8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8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8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8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8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8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8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8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8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8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8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8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8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8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8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8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8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8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8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8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8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8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8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8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8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8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8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8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8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8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8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8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8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8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8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8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8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8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8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8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8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8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8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8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8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8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8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8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8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8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8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8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8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8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8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8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8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8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8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8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8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8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8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8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8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8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8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8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8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8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8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8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8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8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8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8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8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8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8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8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8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8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8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8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8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8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8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8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8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8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8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8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8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8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8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8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8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8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8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8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8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8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8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8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8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8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8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8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8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8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8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8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8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8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8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8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8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8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8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8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8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8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8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8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8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8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8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8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8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8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8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8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8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8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8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8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8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8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8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8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8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8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8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8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8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8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8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8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8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8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8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8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8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8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8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8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8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8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8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8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8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8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8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8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8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8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8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8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8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8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8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8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8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8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8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8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8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8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8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8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8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8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8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8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8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8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8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8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8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8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8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8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8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8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8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8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8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8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8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8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8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8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8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8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8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8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8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8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8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8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8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8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8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8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8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8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8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8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8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8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8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8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8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8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8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8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8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8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8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8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8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8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8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8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8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8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8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8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8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8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8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8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8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8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8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8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8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8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8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8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8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8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8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8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8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8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8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8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8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8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8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8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8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8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8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8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8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8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8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8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8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8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8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8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8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8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8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8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8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8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8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8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8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8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8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8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8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8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8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8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8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8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8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8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8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8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8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8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8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8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8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8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8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8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8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8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8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8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8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8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8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8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8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8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8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8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8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8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8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8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8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8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8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8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8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8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8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8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8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8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8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8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8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8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8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8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8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8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8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8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8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8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8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8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8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8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8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8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8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8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8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8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8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8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8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8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8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8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8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8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8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8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8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8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8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8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8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8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8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8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8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8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8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8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8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8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8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8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8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8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8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8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8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8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8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8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8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8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8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8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8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8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8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8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8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8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8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8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8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8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8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8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8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8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8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8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8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8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8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8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8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8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8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8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8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8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8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8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8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8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8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8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8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8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8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8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8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8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8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8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8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8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8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8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8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8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8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8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8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8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8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8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8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8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8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8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8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8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8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8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8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8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8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8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8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8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8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8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8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8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8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8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8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8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8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8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8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8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8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8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8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8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8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8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8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8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8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8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8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8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8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8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8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8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8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8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8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8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8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8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8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8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8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8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8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8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8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8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8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8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8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8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8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8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8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8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8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8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8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8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8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8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8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8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8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8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8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8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8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8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8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8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8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8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8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8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8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8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8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8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8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8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8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8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8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8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8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8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8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8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8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8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8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8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8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8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8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8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8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8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8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8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8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8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8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8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8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8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8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8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8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8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8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8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8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8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8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8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8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8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8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8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8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8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8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8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8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8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8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8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8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8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8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8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8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8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8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8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8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8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8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8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8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8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8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8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8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8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8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8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8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8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8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8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8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8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8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8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8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8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8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8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8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8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8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8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8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8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8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8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8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8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8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8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8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8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8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8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8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8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8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8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8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8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8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8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8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8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8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8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8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8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8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8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8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8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8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8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8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8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8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8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8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8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8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8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8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8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8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8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8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8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8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8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8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8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8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8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8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8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8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8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8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8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8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8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8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8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8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8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8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8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8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8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8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8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8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8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8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8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8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8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8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8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8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8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8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8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8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8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8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8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8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8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8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8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8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8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8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8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8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8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8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8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8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8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8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8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8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8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8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8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8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8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8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8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8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8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8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8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8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8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8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8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8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8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8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8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8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8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8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8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8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8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8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8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8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8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8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8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8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8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8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8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8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8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8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8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8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8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8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8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8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8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8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8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8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8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8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8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8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8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8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8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8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8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8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8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8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8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8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8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8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8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8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8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8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8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8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8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8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8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8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8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8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8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8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8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8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8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8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8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8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8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8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8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8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8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8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8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8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8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8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8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8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8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8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8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8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8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8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8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8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8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8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8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8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8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8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8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8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8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8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8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8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8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8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8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8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8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8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8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8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8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8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8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8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8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8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8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8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8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8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8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8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8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8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8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8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8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8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8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8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8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8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8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8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8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8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8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8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8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8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8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8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8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8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8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8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8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8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8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8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8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8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8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8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8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8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8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8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8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8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8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8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8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8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8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8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8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8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8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8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8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8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8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8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8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8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8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8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8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8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8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8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8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8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8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8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8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8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8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8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8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8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8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8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8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8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8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8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8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8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8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8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8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8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8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8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8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8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8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8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8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8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8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8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8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8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8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8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8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8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8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8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8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8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8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8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8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8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8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8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8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8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8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8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8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8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8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8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8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8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8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8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8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8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8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8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8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8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8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8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8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8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8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8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8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8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8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8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8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8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8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8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8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8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8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8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8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8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8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8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8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8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8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8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8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8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8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8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8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8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8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8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8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8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8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8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8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8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8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8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8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8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8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8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8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8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8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8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8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8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8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8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8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8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8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8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8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8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8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8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8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8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8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8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8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8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8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8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8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8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8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8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8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8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8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8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8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8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8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8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8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8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8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8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8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8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8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8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8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8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8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8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8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8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8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8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8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8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8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8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8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8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8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8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8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8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8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8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8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8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8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8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8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8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8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8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8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8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8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8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8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8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8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8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8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8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8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8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8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8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8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8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8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8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8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8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8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8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8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8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8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8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8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8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8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8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8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8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8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8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8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8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8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8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8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8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8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8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8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8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8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8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8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8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8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8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8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8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8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8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8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8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8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8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8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8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8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8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8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8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8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8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8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8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8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8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8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8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8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8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8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8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8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8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8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8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8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8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8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8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8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8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8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8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8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8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8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8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8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8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8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8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8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8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8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8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8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8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8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8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8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8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8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8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8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8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8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8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8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8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8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8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8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8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8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8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8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8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8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8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8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8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8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8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8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8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8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8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8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8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8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8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8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8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8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8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8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8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8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8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8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8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8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8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8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8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8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8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8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8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8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8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8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8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8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8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8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8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8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8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8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8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8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8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8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8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8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8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8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8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8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8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8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8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8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8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8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8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8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8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8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8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8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8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8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8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8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8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8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8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8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8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8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8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8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8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8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8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8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8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8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8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8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8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8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8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8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8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8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8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8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8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8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8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8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8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8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8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8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8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8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8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8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8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8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8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8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8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8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8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8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8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8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8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8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8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8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8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8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8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8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8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8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8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8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8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8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8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8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8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8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8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8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8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8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8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8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8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8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8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8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8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8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8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8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8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8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8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8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8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8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8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8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8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8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8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8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8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8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8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8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8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8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8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8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8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8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8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8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8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8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8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8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8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8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8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8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8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8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8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8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8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8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8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8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8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8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8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8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8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8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8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8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8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8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8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8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8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8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8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8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8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8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8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8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8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8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8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8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8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8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8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8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8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8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8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8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8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8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8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8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8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8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8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8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8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8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8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8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8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8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8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8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8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8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8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8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8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8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8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8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8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8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8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8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8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8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8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8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8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8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8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8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8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8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8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8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8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8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8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8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8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8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8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8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8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8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8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8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8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8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8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8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8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8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8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8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8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8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8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8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8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8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8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8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8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8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8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8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8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8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8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8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8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8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8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8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8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8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8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8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8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8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8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8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8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8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8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8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8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8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8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8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8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8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8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8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8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8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8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8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8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8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8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8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8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8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8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8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8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8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8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8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8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8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8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8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8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8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8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8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8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8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8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8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8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8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8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8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8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8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8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8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8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8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8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8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8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8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8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8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8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8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8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8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8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8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8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8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8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8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8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8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8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8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8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8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8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8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8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8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8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8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8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8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8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8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8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8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8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8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8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8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8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8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8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8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8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8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8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8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8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8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8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8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8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8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8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8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8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8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8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8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8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8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8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8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8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8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8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8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8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8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8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8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8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8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8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8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8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8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8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8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8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8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8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8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8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8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8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8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8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8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8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8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8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8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8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8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8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8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8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8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8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8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8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8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8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8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8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8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8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8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8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8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8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8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8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8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8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8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8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8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8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8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8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8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8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8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8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8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8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8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8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8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8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8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8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8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8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8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8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8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8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8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8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8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8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8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8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8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8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8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8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8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8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8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8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8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8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8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8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8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8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8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8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8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8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8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8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8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8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8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8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8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8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8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8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8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8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8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8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8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8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8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8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8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8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8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8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8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8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8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8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8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8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8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8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8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8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8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8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8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8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8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8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8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8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8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8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8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8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8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8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8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8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8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8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8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8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8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8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8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8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8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8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8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8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8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8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8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8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8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8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8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8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8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8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8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8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8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8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8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8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8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8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8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8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8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8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8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8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8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8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8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8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8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8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8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8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8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8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8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8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8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8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8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8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8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8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8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8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8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8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8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8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8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8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8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8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8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8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8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8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8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8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8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8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8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8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8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8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8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8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8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8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8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8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8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8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8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8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8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8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8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8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8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8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8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8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8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8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8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8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8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8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8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8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8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8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8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8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8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8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8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8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8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8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8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8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8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8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8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8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8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8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8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8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8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8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8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8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8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8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8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8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8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8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8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8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8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8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8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8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8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8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8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8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8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8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8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8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8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8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8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8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8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8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8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8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8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8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8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8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8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8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8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8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8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8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8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8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8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8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8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8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8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8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8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8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8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8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8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8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8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8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8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8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8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8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8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8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8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8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8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8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8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8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8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8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8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8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8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8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8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8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8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8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8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8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8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8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8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8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8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8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8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8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8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8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8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8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8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8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8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8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8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8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8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8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8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8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8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8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8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8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8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8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8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8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8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8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8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8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8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8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8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8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8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8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8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8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8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8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8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8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8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8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8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8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8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8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8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8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8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8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8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8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8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8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8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8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8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8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8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8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8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8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8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8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8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8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8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8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8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8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8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8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8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8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8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8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8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8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8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8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8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8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8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8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8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8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8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8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8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8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8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8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8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8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8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8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8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8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8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8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8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8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8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8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8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8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8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8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8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8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8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8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8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8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8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8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8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8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8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8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8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8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8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8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8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8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8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8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8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8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8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8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8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8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8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8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8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8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8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8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8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8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8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8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8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8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8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8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8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8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8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8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8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8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8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8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8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8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8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8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8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8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8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8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8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8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8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8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8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8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8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8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8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8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8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8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8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8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8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8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8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8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8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8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8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8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8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8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8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8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8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8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8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8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8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8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8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8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8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8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8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8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8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8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8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8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8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8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8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8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8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8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8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8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8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8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8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8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8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8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8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8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8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8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8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8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8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8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8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8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8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8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8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8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8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8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8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8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8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8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8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8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8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8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8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8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8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8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8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8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8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8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8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8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8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8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8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8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8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8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8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8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8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8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8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8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8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8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8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8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8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8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8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8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8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8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8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8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8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8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8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8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8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8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8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8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8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8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8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8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8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8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8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8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8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8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8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8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8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8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8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8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8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8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8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8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8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8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8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8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8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8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8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8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8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8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8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8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8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8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8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8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8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8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8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8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8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8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8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8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8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8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8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8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8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8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8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8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8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8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8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8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8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8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8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8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8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8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8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8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8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8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8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8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8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8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8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8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8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8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8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8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8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8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8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8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8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8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8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8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8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8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8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8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8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8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8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8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8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8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8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8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8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8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8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8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8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8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8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8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8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8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8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8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8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8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8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8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8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8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8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8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8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8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8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8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8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8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8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8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8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8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8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8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8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8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8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8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8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8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8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8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8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8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8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8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8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8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8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8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8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8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8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8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8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8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8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8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8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8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8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8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8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8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8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8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8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8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8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8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8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8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8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8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8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8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8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8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8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8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8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8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8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8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8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8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8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8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8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8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8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8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8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8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8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8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8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8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8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8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8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8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8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8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8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8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8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8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8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8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8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8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8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8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8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8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8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8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8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8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8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8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8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8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8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8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8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8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8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8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8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8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8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8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8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8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8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8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8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8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8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8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8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8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8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8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8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8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8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8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8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8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8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8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8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8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8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8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8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8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8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8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8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8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8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8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8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8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8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8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8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8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8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8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8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8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8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8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8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8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8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8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8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8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8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8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8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8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8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8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8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8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8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8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8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8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8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8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8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8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8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8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8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8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8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8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8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8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8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8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8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8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8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8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8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8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8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8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8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8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8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8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8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8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8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8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8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8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8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8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8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8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8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8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8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8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8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8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8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8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8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8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8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8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8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8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8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8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8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8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8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8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8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8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8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8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8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8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8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8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8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8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8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8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8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8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8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8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8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8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8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8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8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8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8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8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8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8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8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8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8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8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8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8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8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8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8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8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8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8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8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8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8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8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8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8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8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8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8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8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8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8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8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8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8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8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8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8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8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8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8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8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8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8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8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8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8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8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8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8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8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8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8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8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8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8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8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8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8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8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8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8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8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8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8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8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8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8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8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8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8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8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8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8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8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8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8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8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8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8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8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8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8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8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8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8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8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8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8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8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8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8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8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8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8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8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8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8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8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8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8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8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8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8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8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8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8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8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8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8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8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8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8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8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8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8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8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8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8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8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8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8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8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8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8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8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8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8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8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8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8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8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8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8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8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8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8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8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8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8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8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8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8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8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8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8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8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8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8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8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8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8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8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8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8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8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8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8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8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8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8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8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8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8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8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8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8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8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8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8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8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8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8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8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8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8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8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8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8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8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8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8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8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8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8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8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8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8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8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8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8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8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8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8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8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8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8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8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8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8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8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8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8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8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8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8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8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8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8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8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8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8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8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8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8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8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8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8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8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8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8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8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8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8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8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8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8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8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8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8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8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8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8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8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8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8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8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8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8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8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8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8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8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8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8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8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8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8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8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8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8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8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8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8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8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8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8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8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8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8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8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8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8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8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8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8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8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8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8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8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8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8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8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8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8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8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8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8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8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8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8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8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8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8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8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8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8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8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8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8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8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8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8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8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8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8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8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8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8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8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8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8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8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8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8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8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8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8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8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8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8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8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8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8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8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8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8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8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8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8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8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8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8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8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8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8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8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8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8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8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8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8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8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8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8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8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8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8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8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8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8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8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8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8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8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8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8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8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8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8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8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8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8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8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8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8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8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8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8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8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8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8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8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8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8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8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8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8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8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8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8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8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8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8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8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8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8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8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8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8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8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8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8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8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8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8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8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8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8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8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8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8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8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8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8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8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8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8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8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8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8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8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8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8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8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8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8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8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8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8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8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8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8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8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8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8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8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8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8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8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8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8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8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8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8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8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8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8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8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8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8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8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8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8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8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8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8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8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8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8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8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8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8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8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8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8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8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8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8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8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8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8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8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8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8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8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8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8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8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8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8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8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8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8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8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8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8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8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8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8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8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8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8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8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8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8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8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8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8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8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8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8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8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8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8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8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8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8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8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8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8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8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8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8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8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8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8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8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8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8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8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8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8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8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8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8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8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8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8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8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8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8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8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8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8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8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8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8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8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8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8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8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8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8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8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8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8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8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8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8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8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8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8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8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8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8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8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8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8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8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8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8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8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8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8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8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8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8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8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8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8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8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8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8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8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8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8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8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8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8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8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8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8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8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8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8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8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8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8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8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8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8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8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8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8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8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8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8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8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8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8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8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8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8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8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8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8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8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8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8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8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8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8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8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8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8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8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8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8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8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8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8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8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8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8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8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8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8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8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8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8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8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8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8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8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8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8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8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8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8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8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8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8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8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8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8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8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8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8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8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8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8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8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8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8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8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8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8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8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8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8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8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8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8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8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8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8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8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8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8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8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8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8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8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8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8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8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8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8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8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8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8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8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8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8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8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8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8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8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8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8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8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8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8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8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8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8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8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8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8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8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8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8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8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8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8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8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8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8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8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8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8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8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8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8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8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8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8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8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8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8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8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8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8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8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8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8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8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8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8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8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8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8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8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8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8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8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8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8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8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8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8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8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8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8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8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8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8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8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8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8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8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8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8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8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8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8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8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8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8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8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8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8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8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8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8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8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8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8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8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8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8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8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8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8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8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8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8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8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8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8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8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8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8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8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8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8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8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8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8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8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8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8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8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8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8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8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8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8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8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8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8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8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8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8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8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8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8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8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8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8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8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8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8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8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8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8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8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8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8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8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8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8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8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8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8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8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8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8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8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8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8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8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8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8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8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8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8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8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8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8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8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8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8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8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8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8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8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8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8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8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8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8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8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8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8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8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8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8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8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8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8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8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8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8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8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8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8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8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8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8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8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8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8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8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8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8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8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8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8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8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8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8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8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8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8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8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8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8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8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8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8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8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8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8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8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8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8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8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8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8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8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8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8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8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8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8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8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8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8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8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8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8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8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8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8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8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8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8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8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8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8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8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8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8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8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8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8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8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8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8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8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8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8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8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8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8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8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8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8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8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8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8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8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8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8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8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8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8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8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8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8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8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8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8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8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8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8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8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8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8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8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8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8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8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8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8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8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8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8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8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8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8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8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8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8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8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8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8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8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8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8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8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8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8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8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8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8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8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8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8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8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8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8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8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8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8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8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8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8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8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8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8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8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8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8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8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8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8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8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8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8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8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8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8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8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8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8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8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8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8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8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8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8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8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8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8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8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8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8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8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8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8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8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8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8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8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8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8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8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8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8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8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8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8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8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8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8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8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8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8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8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8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8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8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8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8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8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8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8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8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8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8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8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8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8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8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8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8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8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8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8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8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8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8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8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8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8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8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8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8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8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8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8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8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8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8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8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8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8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8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8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8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8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8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8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8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8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8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8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8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8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8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8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8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8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8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8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8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8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8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8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8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8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8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8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8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8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8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8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8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8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8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8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8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8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8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8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8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8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8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8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8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8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8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8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8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8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8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8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8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8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8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8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8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8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8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8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8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8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8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8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8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8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8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8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8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8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8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8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8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8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8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8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8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8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8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8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8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8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8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8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8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8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8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8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8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8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8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8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8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8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8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8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8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8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8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8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8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8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8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8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8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8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8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8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8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8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8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8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8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8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8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8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8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8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8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8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8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8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8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8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8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8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8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8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8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8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8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8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8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8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8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8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8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8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8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8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8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8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8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8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8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8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8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8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8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8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8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8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8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8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8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8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8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8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8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8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8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8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8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8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8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8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8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8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8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8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8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8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8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8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8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8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8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8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8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8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8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8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8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8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8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8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8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8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8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8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8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8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8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8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8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8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8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8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8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8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8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8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8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8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8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8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8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8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8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8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8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8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8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8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8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8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8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8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8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8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8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8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8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8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8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8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8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8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8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8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8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8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8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8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8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8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8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8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8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8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8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8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8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8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8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8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8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8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8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8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8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8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8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8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8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8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8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8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8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8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8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8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8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8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8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8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8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8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8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8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8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8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8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8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8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8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8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8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8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8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8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8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8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8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8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8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8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8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8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8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8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8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8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8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8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8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8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8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8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8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8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8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8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8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8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8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8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8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8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8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8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8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8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8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8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8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8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8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8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8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8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8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8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8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8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8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8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8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8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8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8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8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8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8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8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8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8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8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8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8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8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8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8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8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8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8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8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8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8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8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8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8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8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8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8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8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8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8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8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8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8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8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8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8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8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8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8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8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8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8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8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8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8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8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8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8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8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8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8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8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8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8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8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8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8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8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8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8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8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8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8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8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8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8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8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8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8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8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8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8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8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8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8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8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8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8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8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8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8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8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8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8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8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8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8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8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8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8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8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8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8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8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8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8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8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8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8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8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8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8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8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8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8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8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8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8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8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8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8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8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8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8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8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8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8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8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8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8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8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8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8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8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8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8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8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8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8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8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8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8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8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8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8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8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8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8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8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8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8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8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8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8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8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8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8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8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8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8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8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8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8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8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8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8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8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8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8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8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8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8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8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8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8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8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8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8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8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8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8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8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8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8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8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8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8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8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8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8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8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8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8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8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8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8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8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8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8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8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8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8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8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8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8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8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8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8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8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8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8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8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8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8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8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8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8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8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8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8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8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8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8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8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8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8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8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8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8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8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8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8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8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8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8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8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8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8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8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8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8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8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8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8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8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8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8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8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8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8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8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8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8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8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8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8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8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8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8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8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8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8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8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8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8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8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8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8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8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8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8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8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8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8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8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8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8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8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8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8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8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8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8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8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8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8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8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8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8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8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8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8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8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8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8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8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8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8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8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8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8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8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8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8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8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8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8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8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8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8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8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8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8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8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8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8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8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8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8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8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8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8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8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8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8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8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8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8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8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8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8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8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8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8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8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8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8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8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8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8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8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8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8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8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8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8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8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8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8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8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8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8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8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8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8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8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8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8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8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8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8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8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8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8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8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8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8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8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8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8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8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8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8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8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8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8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8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8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8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8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8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8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8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8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8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8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8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8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8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8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8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8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8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8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8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8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8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8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8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8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8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8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8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8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8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8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8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8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8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8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8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8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8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8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8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8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8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8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8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8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8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8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8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8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8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8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8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8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8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8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8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8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8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8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8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8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8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8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8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8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8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8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8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8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8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8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8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8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8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8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8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8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8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8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8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8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8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8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8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8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8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8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8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8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8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8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8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8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8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8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8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8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8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8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8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8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8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8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8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8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8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8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8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8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8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8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8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8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8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8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8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8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8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8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8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8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8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8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8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8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8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8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8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8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8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8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8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8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8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8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8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8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8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8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8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8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8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8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8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8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8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8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8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8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8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8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8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8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8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8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8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8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8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8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8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8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8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8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8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8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8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8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8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8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8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8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8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8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8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8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8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8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8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8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8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8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8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8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8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8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8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8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8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8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8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8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8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8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8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8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8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8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8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8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8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8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8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8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8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8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8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8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8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8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8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8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8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8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8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8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8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8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8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8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8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8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8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8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8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8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8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8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8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8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8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8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8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8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8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8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8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8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8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8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8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8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8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8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8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8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8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8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8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8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8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8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8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8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8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8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8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8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8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8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8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8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8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8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8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8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8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8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8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8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8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8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8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8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8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8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8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8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8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8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8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8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8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8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8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8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8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8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8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8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8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8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8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8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8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8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8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8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8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8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8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8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8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8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8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8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8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8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8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8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8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8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8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8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8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8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8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8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8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8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8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8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8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8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8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8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8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8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8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8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8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8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8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8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8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8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8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8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8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8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8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8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8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8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8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8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8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8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8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8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8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8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8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8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8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8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8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8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8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8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8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8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8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8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8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8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8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8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8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8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8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8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8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8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8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8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8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8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8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8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8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8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8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8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8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8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8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8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8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8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8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8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8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8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8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8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8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8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8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8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8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8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8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8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8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8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8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8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8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8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8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8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8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8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8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8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8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8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8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8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8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8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8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8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8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8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8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8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8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8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8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8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8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8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8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8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8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8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8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8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8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8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8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8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8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8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8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8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8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8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8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8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8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8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8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8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8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8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8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8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8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8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8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8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8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8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8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8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8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8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8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8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8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8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8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8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8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8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8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8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8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8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8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8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8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8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8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8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8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8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8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8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8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8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8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8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8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8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8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8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8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8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8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8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8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8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8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8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8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8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8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8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8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8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8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8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8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8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8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8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8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8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8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8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8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8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8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8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8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8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8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8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8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8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8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8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8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8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8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8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8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8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8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8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8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8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8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8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8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8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8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8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8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8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8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8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8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8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8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8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8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8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8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8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8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8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8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8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8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8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8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8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8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8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8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8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8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8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8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8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8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8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8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8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8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8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8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8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8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8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8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8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8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8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8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8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8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8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8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8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8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8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8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8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8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8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8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8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8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8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8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8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8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8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8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8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8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8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8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8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8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8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8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8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8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8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8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8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8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8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8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8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8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8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8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8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8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8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8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8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8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8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8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8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8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8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8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8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8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8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8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8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8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8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8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8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8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8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8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8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8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8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8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8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8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8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8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8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8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8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8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8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8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8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8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8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8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8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8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8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8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8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8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8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8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8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8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8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8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8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8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8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8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8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8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8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8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8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8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8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8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8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8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8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8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8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8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8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8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8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8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8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8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8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8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8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8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8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8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8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8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8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8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8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8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8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8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8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8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8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8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8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8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8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8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8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8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8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8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8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8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8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8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8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8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8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8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8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8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8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8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8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8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8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8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8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8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8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8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8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8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8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8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8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8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8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8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8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8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8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8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8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8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8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8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8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8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8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8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8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8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8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8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8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8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8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8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8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8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8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8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8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8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8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8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8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8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8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8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8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8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8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8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8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8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8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8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8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8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8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8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8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8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8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8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8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8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8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8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8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8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8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8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8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8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8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8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8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8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8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8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8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8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8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8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8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8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8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8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8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8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8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8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8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8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8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8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8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8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8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8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8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8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8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8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8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8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8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8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8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8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8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8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8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8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8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8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8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8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8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8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8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8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8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8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8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8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8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8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8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8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8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8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8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8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8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8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8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8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8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8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8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8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8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8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8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8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8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8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8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8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8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8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8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8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8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8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8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8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8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8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8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8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8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8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8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8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8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8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8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8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8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8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8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8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8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8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8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8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8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8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8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8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8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8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8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8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8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8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8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8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8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8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8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8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8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8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8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8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8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8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8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8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8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8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8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8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8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8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8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8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8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8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8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8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8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8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8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8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8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8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8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8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8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8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8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8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8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8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8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8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8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8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8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8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8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8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8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8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8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8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8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8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8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8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8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8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8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8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8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8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8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8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8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8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8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8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8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8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8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8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8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8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8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8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8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8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8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8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8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8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8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8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8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8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8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8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8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8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8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8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8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8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8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8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8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8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8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8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8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8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8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8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8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8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8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8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8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8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8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8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8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8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8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8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8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8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8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8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8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8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8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8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8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8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8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8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8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8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8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8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8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8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8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8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8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8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8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8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8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8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8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8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8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8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8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8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8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8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8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8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8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8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8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8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8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8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8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8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8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8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8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8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8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8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8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8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8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8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8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8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8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8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8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8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8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8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8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8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8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8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8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8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8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8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8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8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8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8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8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8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8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8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8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8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8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8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8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8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8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8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8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8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8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8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8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8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8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8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8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8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8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8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8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8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8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8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8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8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8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8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8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8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8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8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8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8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8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8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8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8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8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8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8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8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8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8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8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8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8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8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8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8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8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8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8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8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8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8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8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8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8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8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8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8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8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8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8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8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8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8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8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8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8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8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8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8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8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8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8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8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8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8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8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8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8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8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8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8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8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8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8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8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8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8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8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8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8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8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8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8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8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8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8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8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8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8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8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8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8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8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8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8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8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8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8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8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8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8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8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8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8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8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8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8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8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8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8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8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8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8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8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8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8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8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8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8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8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8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8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8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8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8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8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8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8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8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8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8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8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8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8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8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8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8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8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8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8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8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8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8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8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8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8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8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8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8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8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8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8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8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8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8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8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8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8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8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8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8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8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8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8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8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8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8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8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8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8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8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8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8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8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8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8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8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8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8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8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8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8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8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8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8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8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8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8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8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8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8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8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8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8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8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8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8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8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8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8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8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8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8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8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8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8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8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8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8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8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8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8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8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8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8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8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8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8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8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8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8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8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8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8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8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8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8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8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8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8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8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8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8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8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8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8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8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8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8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8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8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8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8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8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8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8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8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8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8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8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8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8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8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8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8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8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8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8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8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8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8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8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8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8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8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8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8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8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8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8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8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8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8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8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8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8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8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8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8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8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8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8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8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8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8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8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8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8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8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8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8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8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8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8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8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8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8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8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8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8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8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8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8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8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8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8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8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8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8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8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8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8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8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8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8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8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8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8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8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8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8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8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8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8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8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8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8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8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8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8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8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8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8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8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8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8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8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8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8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8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8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8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8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8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8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8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8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8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8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8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8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8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8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8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8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8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8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8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8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8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8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8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8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8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8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8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8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8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8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8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8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8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8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8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8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8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8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8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8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8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8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8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8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8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8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8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8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8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8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8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8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8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8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8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8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8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8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8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8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8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8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8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8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8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8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8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8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8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8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8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8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8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8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8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8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8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8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8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8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8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8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8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8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8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8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8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8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8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8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8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8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8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8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8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8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8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8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8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8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8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8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8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8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8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8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8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8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8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8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8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8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8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8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8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8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8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8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8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8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8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8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8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8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8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8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8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8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8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8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8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8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8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8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8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8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8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8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8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8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8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8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8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8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8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8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8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8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8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8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8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8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8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8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8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8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8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8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8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8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8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8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8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8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8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8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8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8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8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8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8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8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8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8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8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8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8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8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8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8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8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8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8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8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8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8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8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8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8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8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8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8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8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8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8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8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8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8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8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8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8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8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8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8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8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8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8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8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8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8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8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8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8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8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8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8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8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8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8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8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8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8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8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8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8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8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8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8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8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8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8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8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8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8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8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8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8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8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8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8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8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8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8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8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8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8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8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8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8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8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8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8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8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8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8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8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8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8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8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8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8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8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8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8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8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8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8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8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8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8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8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8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8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8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8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8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8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8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8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8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8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8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8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8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8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8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8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8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8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8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8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8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8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8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8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8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8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8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8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8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8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8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8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8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8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8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8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8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8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8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8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8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8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8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8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8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8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8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8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8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8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8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8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8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8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8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8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8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8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8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8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8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8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8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8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8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8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8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8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8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8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8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8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8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8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8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8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8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8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8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8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8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8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8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8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8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8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8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8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8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8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8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8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8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8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8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8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8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8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8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8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8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8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8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8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8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8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8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8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8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8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8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8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8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8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8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8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8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8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8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8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8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8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8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8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8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8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8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8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8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8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8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8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8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8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8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8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8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8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8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8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8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8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8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8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8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8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8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8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8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8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8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8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8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8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8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8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8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8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8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8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8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8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8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8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8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8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8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8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8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8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8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8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8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8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8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8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8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8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8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8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8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8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8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8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8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8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8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8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8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8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8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8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8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8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8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8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8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8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8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8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8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8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8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8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8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8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8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8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8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8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8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8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8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8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8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8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8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8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8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8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8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8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8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8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8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8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8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8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8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8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8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8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8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8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8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8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8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8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8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8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8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8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8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8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8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8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8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8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8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8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8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8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8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8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8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8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8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8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8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8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8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8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8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8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8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8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8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8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8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8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8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8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8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8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8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8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8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8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8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8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8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8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8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8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8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8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8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8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8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8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8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8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8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8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8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8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8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8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8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8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8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8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8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8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8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8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8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8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8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8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8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8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8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8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8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8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8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8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8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8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8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8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8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8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8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8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8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8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8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8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8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8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8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8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8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8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8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8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8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8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8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8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8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8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8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8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8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8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8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8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8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8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8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8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8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8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8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8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8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8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8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8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8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8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8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8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8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8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8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8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8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8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8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8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8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8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8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8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8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8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8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8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8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8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8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8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8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8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8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8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8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8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8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8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8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8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8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8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8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8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8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8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8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8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8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8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8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8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8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8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8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8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8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8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8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8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8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8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8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8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8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8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8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8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8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8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8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8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8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8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8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8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8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8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8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8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8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8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8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8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8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8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8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8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8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8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8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8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8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8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8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8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8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8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8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8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8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8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8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8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8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8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8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8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8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8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8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8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8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8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8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8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8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8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8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8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8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8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8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8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8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8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8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8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8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8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8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8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8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8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8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8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8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8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8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8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8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8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8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8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8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8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8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8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8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8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8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8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8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8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8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8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8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8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8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8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8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8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8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8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8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8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8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8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8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8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8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8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8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8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8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8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8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8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8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8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8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8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8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8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8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8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8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8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8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8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8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8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8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8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8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8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8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8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8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8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8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8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8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8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8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8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8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8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8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8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8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8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8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8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8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8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8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8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8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8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8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8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8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8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8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8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8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8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8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8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8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8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8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8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8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8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8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8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8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8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8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8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8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8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8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8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8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8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8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8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8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8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8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8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8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8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8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8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8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8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8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8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8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8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8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8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8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8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8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8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8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8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8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8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8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8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8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8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8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8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8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8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8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8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8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8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8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8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8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8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8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8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8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8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8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8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8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8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8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8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8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8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8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8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8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8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8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8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8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8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8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8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8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8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8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8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8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8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8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8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8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8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8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8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8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8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8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8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8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8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8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8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8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8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8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8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8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8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8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8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8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8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8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8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8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8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8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8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8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8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8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8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8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8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8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8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8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8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8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8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8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8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8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8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8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8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8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8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8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8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8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8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8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8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8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8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8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8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8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8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8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8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8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8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8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8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8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8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8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8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8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8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8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8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8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8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8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8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8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8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8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8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8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8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8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8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8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8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8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8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8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8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8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8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8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8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8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8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8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8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8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8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8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8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8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8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8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8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8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8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8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8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8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8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8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8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8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8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8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8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8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8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8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8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8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8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8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8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8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8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8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8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8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8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8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8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8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8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8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8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8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8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8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8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8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8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8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8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8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8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8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8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8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8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8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8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8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8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8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8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8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8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8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8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8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8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8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8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8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8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8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8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8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8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8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8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8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8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8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8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8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8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8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8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8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8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8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8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8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8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8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8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8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8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8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8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8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8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8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8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8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8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8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8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8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8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8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8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8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8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8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8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8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8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8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8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8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8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8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8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8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8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8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8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8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8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8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8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8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8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8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8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8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8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8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8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8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8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8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8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8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8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8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8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8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8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8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8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8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8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8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8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8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8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8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8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8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8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8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8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8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8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8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8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8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8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8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8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8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8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8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8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8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8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8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8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8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8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8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8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8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8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8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8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8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8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8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8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8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8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8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8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8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8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8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8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8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8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8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8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8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8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8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8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8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8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8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8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8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8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8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8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8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8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8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8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8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8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8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8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8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8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8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8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8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8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8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8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8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8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8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8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8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8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8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8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8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8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8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8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8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8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8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8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8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8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8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8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8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8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8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8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8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8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8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8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8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8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8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8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8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8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8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8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8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8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8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8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8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8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8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8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8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8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8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8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8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8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8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8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8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8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8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8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8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8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8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8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8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8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8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8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8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8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8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8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8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8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8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8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8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8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8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8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8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8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8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8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8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8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8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8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8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8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8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8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8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8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8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8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8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8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8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8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8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8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8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8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8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8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8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8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8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8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8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8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8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8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8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8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8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8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8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8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8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8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8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8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8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8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8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8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8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8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8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8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8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8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8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8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8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8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8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8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8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8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8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8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8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8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8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8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8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8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8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8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8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8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8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8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8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8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8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8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8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8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8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8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8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8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8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8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8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8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8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8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8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8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8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8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8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8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8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8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8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8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8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8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8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8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8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8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8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8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8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8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8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8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8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8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8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8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8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8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8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8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8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8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8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8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8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8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8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8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8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8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8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8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8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8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8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8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8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8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8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8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8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8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8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8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8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8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8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8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8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8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8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8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8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8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8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8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8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8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8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8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8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8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8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8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8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8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8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8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8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8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8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8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8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8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8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8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8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8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8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8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8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8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8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8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8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8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8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8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8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8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8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8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8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8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8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8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8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8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8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8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8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8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8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8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8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8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8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8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8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8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8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8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8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8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8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8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8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8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8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8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8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8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8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8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8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8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8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8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8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8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8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8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8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8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8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8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8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8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8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8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8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8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8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8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8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8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8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8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8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8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8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8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8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8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8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8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8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8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8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8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8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8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8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8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8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8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8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8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8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8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8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8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8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8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8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8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8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8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8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8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8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8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8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8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8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8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8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8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8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8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8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8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8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8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8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8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8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8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8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8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8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8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8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8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8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8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8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8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8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8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8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8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8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8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8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8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8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8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8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8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8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8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8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8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8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8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8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8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8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8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8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8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8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8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8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8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8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8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8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8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8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8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8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8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8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8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8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8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8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8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8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8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8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8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8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8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8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8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8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8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8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8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8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8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8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8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8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8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8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8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8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8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8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8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8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8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8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8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8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8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8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8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8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8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8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8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8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8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8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8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8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8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8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8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8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8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8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8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8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8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8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8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8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8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8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8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8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8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8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8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8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8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8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8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8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8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8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8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8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8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8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8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8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8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8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8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8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8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8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8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8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8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8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8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8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8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8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8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8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8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8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8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8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8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8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8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8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8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8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8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8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8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8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8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8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8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8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8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8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8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8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8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8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8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8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8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8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8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8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8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8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8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8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8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8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8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8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8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8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8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8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8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8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8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8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8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8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8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8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8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8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8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8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8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8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8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8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8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8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8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8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8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8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8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8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8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8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8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8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8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8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8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8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8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8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8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8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8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8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8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8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8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8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8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8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8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8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8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8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8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8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8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8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8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8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8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8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8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8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8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8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8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8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8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8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8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8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8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8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8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8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8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8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8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8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8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8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8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8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8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8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8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8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8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8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8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8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8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8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8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8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8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8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8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8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8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8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8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8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8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8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8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8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8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8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8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8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8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8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8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8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8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8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8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8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8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8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8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8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8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8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8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8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8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8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8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8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8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8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8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8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8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8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8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8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8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8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8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8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8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8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8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8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8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8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8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8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8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8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8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8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8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8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8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8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8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8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8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8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8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8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8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8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8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8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8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8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8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8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8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8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8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8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8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8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8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8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8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8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8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8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8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8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8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8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8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8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8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8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8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8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8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8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8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8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8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8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8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8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8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8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8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8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8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8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8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8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8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8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8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8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8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8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8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8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8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8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8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8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8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8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8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8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8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8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8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8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8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8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8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8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8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8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8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8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8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8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8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8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8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8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8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8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8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8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8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8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8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8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8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8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8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8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8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8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8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8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8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8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8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8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8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8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8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8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8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8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8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8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8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8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8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8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8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8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8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8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8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8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8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8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8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8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8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8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8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8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8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8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8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8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8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8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8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8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8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8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8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8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8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8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8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8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8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8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8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8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8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8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8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8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8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8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8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8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8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8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8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8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8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8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8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8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8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8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8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8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8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8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8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8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8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8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8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8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8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8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8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8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8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8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8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8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8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8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8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8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8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8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8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8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8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8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8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8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8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8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8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8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8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8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8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8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8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8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8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8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8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8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8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8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8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8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8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8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8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8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8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8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8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8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8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8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8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8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8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8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8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8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8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8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8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8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8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8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8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8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8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8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8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8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8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8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8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8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8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8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8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8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8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8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8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8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8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8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8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8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8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8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8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8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8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8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8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8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8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8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8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8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8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8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8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8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8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8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8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8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8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8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8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8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8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8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8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8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8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8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8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8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8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8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8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8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8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8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8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8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8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8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8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8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8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8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8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8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8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8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8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8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8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8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8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8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8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8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8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8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8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8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8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8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8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8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8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8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8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8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8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8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8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8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8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8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8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8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8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8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8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8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8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8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8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8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8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8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8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8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8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8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8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8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8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8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8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8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8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8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8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8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8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8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8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8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8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8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8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8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8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8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8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8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8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8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8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8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8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8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8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8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8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8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8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8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8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8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8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8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8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8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8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8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8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8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8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8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8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8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8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8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8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8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8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8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8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8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8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8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8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8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8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8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8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8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8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8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8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8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8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8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8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8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8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8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8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8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8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8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8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8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8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8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8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8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8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8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8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8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8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8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8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8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8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8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8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8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8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8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8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8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8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8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8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8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8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8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8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8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8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8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8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8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8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8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8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8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8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8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8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8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8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8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8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8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8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8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8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8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8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8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8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8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8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8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8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8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8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8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8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8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8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8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8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8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8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8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8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8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8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8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8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8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8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8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8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8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8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8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8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8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8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8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8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8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8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8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8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8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8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8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8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8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8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8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8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8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8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8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8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8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8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8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8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8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8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8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8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8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8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8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8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8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8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8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8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8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8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8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8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8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8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8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8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8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8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8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8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8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8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8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8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8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8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8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8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8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8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8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8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8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8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8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8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8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8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8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8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8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8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8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8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8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8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8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8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8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8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8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8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8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8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8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8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8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8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8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8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8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8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8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8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8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8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8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8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8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8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8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8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8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8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8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8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8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8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8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8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8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8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8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8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8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8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8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8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8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8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8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8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8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8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8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8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8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8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8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8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8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8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8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8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8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8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8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8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8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8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8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8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8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8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8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8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8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8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8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8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8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8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8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8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8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8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8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8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8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8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8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8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8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8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8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8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8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8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8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8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8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8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8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8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8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8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8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8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8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8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8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8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8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8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8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8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8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8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8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8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8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8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8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8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8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8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8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8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8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8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8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8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8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8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8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8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8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8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8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8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8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8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8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8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8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8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8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8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8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8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8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8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8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8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8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8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8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8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8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8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8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8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8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8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8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8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8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8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8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8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8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8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8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8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8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8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8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8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8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8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8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8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8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8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8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8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8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8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8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8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8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8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8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8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8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8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8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8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8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8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8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8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8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8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8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8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8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8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8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8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8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8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8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8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8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8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8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8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8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8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8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8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8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8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8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8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8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8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8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8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8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8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8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8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8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8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8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8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8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8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8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8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8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8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8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8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8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8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8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8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8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8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8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8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8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8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8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8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8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8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8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8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8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8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8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8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8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8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8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8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8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8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8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8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8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8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8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8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8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8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8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8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8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8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8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8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8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8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8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8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8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8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8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8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8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8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8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8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8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8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8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8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8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8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8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8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8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8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8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8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8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8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8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8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8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8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8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8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8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8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8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8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8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8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8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8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8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8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8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8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8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8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8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8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8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8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8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8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8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8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8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8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8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8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8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8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8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8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8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8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8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8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8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8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8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8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8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8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8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8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8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8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8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8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8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8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8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8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8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8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8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8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8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8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8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8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8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8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8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8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8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8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8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8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8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8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8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8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8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8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8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8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8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8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8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8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8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8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8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8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8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8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8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8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8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8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8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8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8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8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8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8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8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8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8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8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8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8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8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8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8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8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8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8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8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8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8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8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8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8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8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8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8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8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8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8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8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8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8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8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8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8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8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8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8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8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8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8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8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8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8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8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8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8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8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8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8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8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8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8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8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8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8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8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8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8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8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8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8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8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8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8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8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8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8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8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8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8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8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8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8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8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8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8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8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8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8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8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8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8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8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8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8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8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8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8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8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8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8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8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8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8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8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8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8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8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8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8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8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8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8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8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8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8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8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8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8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8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8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8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8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8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8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8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8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8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8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8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8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8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8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8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8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8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8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8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8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8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8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8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8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8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8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8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8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8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8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8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8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8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8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8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8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8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8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8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8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8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8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8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8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8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8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8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8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8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8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8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8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8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8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8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8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8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8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8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8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8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8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8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8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8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8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8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8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8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8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8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8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8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8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8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8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8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8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8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8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8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8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8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8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8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8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8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8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8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8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8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8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8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8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8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8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8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8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8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8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8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8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8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8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8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8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8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8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8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8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8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8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8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8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8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8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8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8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8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8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8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8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8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8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8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8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8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8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8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8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8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8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8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8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8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8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8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8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8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8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8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8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8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8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8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8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8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8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8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8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8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8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8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8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8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8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8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8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8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8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8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8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8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8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8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8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8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8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8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8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8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8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8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8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8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8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8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8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8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8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8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8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8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8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8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8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8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8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8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8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8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8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8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8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8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8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8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8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8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8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8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8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8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8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8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8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8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8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8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8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8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8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8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8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8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8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8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8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8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8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8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8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8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8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8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8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8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8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8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8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8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8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8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8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8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8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8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8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8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8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8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8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8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8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8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8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8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8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8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8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8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8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8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8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8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8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8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8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8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8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8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8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8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8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8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8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8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8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8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8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8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8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8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8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8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8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8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8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8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8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8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8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8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8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8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8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8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8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8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8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8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8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8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8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8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8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8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8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8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8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8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8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8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8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8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8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8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8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8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8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8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8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8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8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8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8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8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8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8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8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8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8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8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8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8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8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8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8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8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8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8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8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8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8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8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8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8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8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8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8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8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8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8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8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8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8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8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8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8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8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8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8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8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8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8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8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8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8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8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8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8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8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8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8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8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8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8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8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8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8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8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8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8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8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8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8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8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8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8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8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8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8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8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8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8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8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8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8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8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8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8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8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8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8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8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8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8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8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8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8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8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8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8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8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8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8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8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8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8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8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8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8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8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8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8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8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8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8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8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8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8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8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8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8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8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8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8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8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8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8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8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8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8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8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8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8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8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8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8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8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8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8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8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8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8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8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8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8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8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8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8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8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8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8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8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8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8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8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8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8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8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8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8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8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8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8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8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8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8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8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8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8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8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8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8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8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8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8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8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8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8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8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8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8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8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8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8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8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8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8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8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8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8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8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8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8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8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8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8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8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8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8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8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8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8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8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8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8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8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8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8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8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8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8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8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8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8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8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8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8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8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8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8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8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8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8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8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8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8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8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8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8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8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8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8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8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8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8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8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8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8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8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8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8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8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8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8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8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8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8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8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8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8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8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8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8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8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8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8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8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8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8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8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8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8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8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8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8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8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8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8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8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8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8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8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8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8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8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8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8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8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8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8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8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8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8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8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8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8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8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8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8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8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8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8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8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8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8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8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8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8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8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8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8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8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8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8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8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8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8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8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8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8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8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8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8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8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8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8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8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8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8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8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8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8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8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8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8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8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8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8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8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8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8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8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8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8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8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8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8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8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8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8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8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8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8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8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8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8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8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8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8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8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8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8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8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8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8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8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8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8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8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8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8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8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8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8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8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8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8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8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8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8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8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8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8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8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8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8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8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8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8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8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8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8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8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8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8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8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8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8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8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8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8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8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8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8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8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8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8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8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8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8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8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8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8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8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8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8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8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8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8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8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8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8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8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8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8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8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8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8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8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8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8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8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8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8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8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8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8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8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8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8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8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8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8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8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8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8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8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8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8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8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8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8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8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8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8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8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8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8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8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8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8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8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8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8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8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8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8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8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8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8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8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8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8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8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8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8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8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8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8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8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8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8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8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8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8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8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8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8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8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8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8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8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8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8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8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8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8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8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8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8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8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8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8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8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8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8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8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8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8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8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8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8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8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8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8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8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8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8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8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8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8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8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8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8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8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8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8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8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8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8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8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8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8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8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8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8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8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8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8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8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8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8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8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8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8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8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8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8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8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8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8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8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8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8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8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8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8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8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8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8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8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8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8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8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8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8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8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8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8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8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8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8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8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8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8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8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8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8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8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8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8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8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8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8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8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8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8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8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8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8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8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8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8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8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8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8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8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8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8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8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8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8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8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8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8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8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8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8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8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8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8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8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8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8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8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8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8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8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8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8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8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8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8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8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8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8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8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8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8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8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8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8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8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8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8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8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8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8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8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8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8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8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8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8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8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8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8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8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8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8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8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8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8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8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8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8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8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8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8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8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8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8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8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8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8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8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8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8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8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8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8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8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8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8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8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8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8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8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8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8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8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8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8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8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8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8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8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8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8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8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8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8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8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8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8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8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8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8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8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8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8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8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8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8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8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8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8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8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8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8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8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8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8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8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8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8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8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8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8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8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8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8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8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8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8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8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8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8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8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8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8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8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8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8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8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8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8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8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8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8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8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8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8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8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8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8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8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8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8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8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8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8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8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8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8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8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8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8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8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8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8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8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8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8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8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8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8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8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8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8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8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8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8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8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8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8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8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8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8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8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8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8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8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8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8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8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8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8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8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8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8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8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8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8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8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8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8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8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8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8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8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8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8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8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8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8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8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8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8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8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8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8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8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8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8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8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8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8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8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8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8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8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8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8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8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8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8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8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8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8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8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8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8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8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8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8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8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8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8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8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8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8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8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8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8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8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8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8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8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8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8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8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8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8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8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8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8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8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8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8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8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8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8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8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8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8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8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8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8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8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8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8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8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8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8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8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8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8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8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8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8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8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8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8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8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8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8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8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8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8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8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8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8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8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8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8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8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8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8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8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8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8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8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8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8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8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8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8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8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8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8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8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8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8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8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8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8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8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8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8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8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8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8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8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8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8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8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8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8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8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8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8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8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8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8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8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8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8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8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8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8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8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8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8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8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8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8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8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8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8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8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8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8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8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8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8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8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8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8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8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8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8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8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8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8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8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8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8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8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8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8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8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8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8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8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8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8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8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8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8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8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8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8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8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8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8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8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8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8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8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8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8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8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8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8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8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8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8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8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8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8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8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8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8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8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8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8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8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8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8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8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8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8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8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8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8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8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8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8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8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8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8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8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8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8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8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8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8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8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8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8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8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8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8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8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8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8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8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8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8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8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8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8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8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8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8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8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8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8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8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8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8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8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8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8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8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8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8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8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8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8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8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8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8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8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8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8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8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8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8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8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8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8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8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8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8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8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8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8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8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8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8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8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8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8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8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8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8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8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8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8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8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8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8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8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8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8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8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8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8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8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8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8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8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8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8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8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8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8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8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8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8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8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8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8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8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8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8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8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8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8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8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8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8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8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8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8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8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8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8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8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8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8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8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8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8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8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8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8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8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8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8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8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8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8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8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8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8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8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8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8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8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8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8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8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8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8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8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8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8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8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8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8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8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8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8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8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8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8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8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8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8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8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8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8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8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8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8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8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8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8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8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8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8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8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8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8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8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8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8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8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8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8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8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8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8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8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8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8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8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8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8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8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8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8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8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8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8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8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8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8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8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8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8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8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8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8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8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8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8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8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8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8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8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8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8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8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8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8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8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8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8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8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8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8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8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8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8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8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8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8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8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8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8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8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8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8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8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8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8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8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8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8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8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8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8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8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8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8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8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8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8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8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8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8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8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8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8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8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8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8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8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8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8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8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8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8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8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8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8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8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8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8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8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8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8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8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8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8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8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8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8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8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8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8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8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8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8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8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8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8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8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8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8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8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8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8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8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8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8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8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8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8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8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8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8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8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8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8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8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8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8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8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8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8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8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8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8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8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8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8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8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8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8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8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8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8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8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8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8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8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8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8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8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8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8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8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8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8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8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8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8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8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8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8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8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8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8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8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8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8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8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8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8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8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8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8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8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8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8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8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8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8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8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8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8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8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8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8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8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8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8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8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8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8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8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8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8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8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8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8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8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8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8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8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8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8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8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8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8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8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8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8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8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8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8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8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8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8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8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8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8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8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8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8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8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8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8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8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8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8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8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8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8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8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8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8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8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8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8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8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8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8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8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8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8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8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8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8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8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8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8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8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8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8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8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8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8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8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8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8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8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8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8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8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8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8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8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8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8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8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8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8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8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8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8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8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8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8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8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8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8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8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8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8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8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8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8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8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8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8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8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8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8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8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8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8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8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8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8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8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8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8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8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8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8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8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8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8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8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8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8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8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8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8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8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8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8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8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8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8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8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8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8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8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8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8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8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8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8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8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8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8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8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8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8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8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8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8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8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8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8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8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8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8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8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8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8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8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8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8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8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8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8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8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8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8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8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8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8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8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8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8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8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8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8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8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8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8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8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8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8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8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8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8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8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8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8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8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8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8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8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8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8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8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8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8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8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8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8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8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8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8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8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8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8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8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8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8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8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8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8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8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8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8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8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8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8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8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8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8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8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8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8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8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8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8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8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8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8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8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8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8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8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8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8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8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8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8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8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8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8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8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8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8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8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8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8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8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8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8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8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8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8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8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8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8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8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8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8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8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8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8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8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8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8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8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8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8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8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8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8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8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8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8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8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8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8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8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8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8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8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8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8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8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8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8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8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8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8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8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8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8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8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8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8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8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8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8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8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8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8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8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8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8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8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8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8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8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8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8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8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8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8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8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8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8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8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8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8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8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8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8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8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8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8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8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8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8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8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8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8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8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8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8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8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8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8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8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8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8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8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8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8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8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8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8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8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8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8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8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8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8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8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8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8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8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8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8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8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8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8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8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8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8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8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8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8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8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8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8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8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8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8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8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8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8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8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8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8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8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8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8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8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8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8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8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8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8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8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8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8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8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8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8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8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8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8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8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8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8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8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8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8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8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8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8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8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8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8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8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8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8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8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8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8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8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8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8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8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8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8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8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8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8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8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8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8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8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8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8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8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8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8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8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8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8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8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8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8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8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8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8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8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8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8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8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8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8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8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8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8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8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8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8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8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8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8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8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8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8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8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8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8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8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8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8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8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8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8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8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8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8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8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8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8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8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8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8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8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8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8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8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8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8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8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8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8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8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8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8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8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8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8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8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8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8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8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8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8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8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8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8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8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8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8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8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8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8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8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8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8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8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8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8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8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8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8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8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8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8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8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8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8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8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8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8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8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8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8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8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8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8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8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8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8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8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8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8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8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8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8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8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8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8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8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8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8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8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8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8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8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8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8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8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8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8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8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8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8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8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8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8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8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8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8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8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8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8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8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8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8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8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8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8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8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8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8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8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8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8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8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8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8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8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8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8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8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8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8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8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8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8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8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8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8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8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8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8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8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8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8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8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8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8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8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8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8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8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8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8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8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8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8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8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8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8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8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8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8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8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8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8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8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8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8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8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8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8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8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8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8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8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8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8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8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8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8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8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8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8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8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8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8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8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8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8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8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8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8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8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8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8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8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8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8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8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8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8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8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8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8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8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8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8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8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8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8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8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8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8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8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8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8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8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8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8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8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8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8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8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8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8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8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8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8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8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8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8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8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8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8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8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8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8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8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8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8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8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8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8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8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8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8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8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8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8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8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8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8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8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8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8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8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8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8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8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8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8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8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8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8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8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8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8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8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8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8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8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8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8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8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8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8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8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8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8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8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8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8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8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8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8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8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8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8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8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8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8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8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8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8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8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8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8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8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8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8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8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8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8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8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8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8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8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8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8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8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8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8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8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8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8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8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8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8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8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8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8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8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8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8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8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8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8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8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8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8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8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8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8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8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8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8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8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8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8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8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8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8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8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8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8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8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8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8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8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8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8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8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8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8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8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8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8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8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8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8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8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8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8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8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8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8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8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8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8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8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8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8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8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8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8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8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8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8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8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8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8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8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8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8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8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8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8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8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8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8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8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8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8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8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8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8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8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8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8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8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8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8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8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8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8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8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8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8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8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8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8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8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8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8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8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8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8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8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8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8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8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8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8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8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8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8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8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8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8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8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8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8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8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8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8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8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8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8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8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8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8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8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8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8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8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8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8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8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8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8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8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8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8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8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8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8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8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8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8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8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8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8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8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8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8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8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8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8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8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8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8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8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8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8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8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8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8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8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8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8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8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8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8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8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8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8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8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8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8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8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8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8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8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8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8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8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8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8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8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8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8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8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8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8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8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8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8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8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8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8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8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8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8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8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8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8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8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8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8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8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8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8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8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8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8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8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8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8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8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8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8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8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8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8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8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8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8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8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8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8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8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8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8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8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8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8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8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8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8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8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8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8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8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8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8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8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8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8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8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8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8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8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8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8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8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8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8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8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8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8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8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8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8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8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8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8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8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8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8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8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8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8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8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8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8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8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8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8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8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8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8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8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8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8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8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8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8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8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8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8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8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8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8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8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8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8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8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8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8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8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8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8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8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8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8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8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8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8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8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8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8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8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8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8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8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8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8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8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8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8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8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8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8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8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8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8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8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8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8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8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8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8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8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8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8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8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8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8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8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8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8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8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8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8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8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8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8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8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8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8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8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8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8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8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8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8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8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8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8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8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8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8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8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8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8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8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8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8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8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8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8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8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8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8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8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8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8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8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8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8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8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8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8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8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8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8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8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8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8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8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8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8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8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8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8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8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8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8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8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8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8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8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8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8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8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8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8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8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8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8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8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8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8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8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8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8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8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8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8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8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8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8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8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8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8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8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8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8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8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8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8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8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8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8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8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8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8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8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8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8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8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8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8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8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8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8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8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8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8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8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8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8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8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8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8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8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8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8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8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8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8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8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8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8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8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8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8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8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8">
        <f t="shared" si="479"/>
        <v>3937.6127999999999</v>
      </c>
      <c r="O15346" s="5"/>
      <c r="P15346" s="5"/>
      <c r="Q15346" s="5"/>
    </row>
  </sheetData>
  <dataValidations count="1">
    <dataValidation type="list" allowBlank="1" showInputMessage="1" showErrorMessage="1" sqref="U19" xr:uid="{A932B32B-E918-433D-A5E9-BA8CEA3B3E82}">
      <formula1>$A:$A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71CC-0C78-4D13-BD92-4B2AD485A092}">
  <dimension ref="A1:P18"/>
  <sheetViews>
    <sheetView workbookViewId="0">
      <selection activeCell="J19" sqref="J19"/>
    </sheetView>
  </sheetViews>
  <sheetFormatPr defaultRowHeight="14.4" x14ac:dyDescent="0.3"/>
  <cols>
    <col min="1" max="1" width="16.6640625" customWidth="1"/>
    <col min="2" max="2" width="17.44140625" customWidth="1"/>
    <col min="3" max="3" width="16.33203125" customWidth="1"/>
    <col min="4" max="4" width="15.77734375" customWidth="1"/>
    <col min="5" max="5" width="14.88671875" bestFit="1" customWidth="1"/>
    <col min="6" max="6" width="17.21875" customWidth="1"/>
    <col min="7" max="7" width="17.44140625" customWidth="1"/>
    <col min="8" max="9" width="16.44140625" bestFit="1" customWidth="1"/>
    <col min="10" max="10" width="16.6640625" customWidth="1"/>
    <col min="11" max="11" width="14.77734375" customWidth="1"/>
    <col min="12" max="12" width="17.109375" customWidth="1"/>
    <col min="13" max="13" width="14.5546875" customWidth="1"/>
    <col min="14" max="14" width="16.77734375" customWidth="1"/>
    <col min="15" max="15" width="16.109375" customWidth="1"/>
    <col min="16" max="16" width="16.44140625" customWidth="1"/>
  </cols>
  <sheetData>
    <row r="1" spans="1:16" ht="17.399999999999999" x14ac:dyDescent="0.3">
      <c r="A1" s="1" t="s">
        <v>0</v>
      </c>
      <c r="B1" s="2" t="s">
        <v>12</v>
      </c>
      <c r="C1" s="2" t="s">
        <v>18</v>
      </c>
      <c r="D1" s="2" t="s">
        <v>24</v>
      </c>
      <c r="E1" s="2" t="s">
        <v>29</v>
      </c>
      <c r="F1" s="2" t="s">
        <v>30</v>
      </c>
      <c r="G1" s="2" t="s">
        <v>32</v>
      </c>
      <c r="H1" s="2" t="s">
        <v>35</v>
      </c>
      <c r="I1" s="2" t="s">
        <v>37</v>
      </c>
      <c r="J1" s="2" t="s">
        <v>38</v>
      </c>
      <c r="K1" s="2" t="s">
        <v>40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</row>
    <row r="2" spans="1:16" ht="17.399999999999999" x14ac:dyDescent="0.3">
      <c r="A2" s="1" t="s">
        <v>1</v>
      </c>
      <c r="B2" s="2" t="s">
        <v>13</v>
      </c>
      <c r="C2" s="2" t="s">
        <v>19</v>
      </c>
      <c r="D2" s="2" t="s">
        <v>25</v>
      </c>
      <c r="E2" s="2" t="s">
        <v>13</v>
      </c>
      <c r="F2" s="2" t="s">
        <v>13</v>
      </c>
      <c r="G2" s="2" t="s">
        <v>19</v>
      </c>
      <c r="H2" s="2" t="s">
        <v>25</v>
      </c>
      <c r="I2" s="2" t="s">
        <v>25</v>
      </c>
      <c r="J2" s="2" t="s">
        <v>13</v>
      </c>
      <c r="K2" s="2" t="s">
        <v>41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19</v>
      </c>
    </row>
    <row r="3" spans="1:16" ht="17.399999999999999" x14ac:dyDescent="0.3">
      <c r="A3" s="1" t="s">
        <v>2</v>
      </c>
      <c r="B3" s="2" t="s">
        <v>14</v>
      </c>
      <c r="C3" s="2" t="s">
        <v>20</v>
      </c>
      <c r="D3" s="2" t="s">
        <v>26</v>
      </c>
      <c r="E3" s="2" t="s">
        <v>20</v>
      </c>
      <c r="F3" s="2" t="s">
        <v>20</v>
      </c>
      <c r="G3" s="2" t="s">
        <v>33</v>
      </c>
      <c r="H3" s="2" t="s">
        <v>36</v>
      </c>
      <c r="I3" s="2" t="s">
        <v>36</v>
      </c>
      <c r="J3" s="2" t="s">
        <v>36</v>
      </c>
      <c r="K3" s="2" t="s">
        <v>33</v>
      </c>
      <c r="L3" s="2" t="s">
        <v>14</v>
      </c>
      <c r="M3" s="2" t="s">
        <v>14</v>
      </c>
      <c r="N3" s="2" t="s">
        <v>26</v>
      </c>
      <c r="O3" s="2" t="s">
        <v>14</v>
      </c>
      <c r="P3" s="2" t="s">
        <v>14</v>
      </c>
    </row>
    <row r="4" spans="1:16" ht="17.399999999999999" x14ac:dyDescent="0.3">
      <c r="A4" s="1" t="s">
        <v>3</v>
      </c>
      <c r="B4" s="2">
        <v>713.49</v>
      </c>
      <c r="C4" s="2">
        <v>3802.97</v>
      </c>
      <c r="D4" s="2">
        <v>3588.97</v>
      </c>
      <c r="E4" s="2">
        <v>1160.8599999999999</v>
      </c>
      <c r="F4" s="2">
        <v>3071.32</v>
      </c>
      <c r="G4" s="2">
        <v>2566.1799999999998</v>
      </c>
      <c r="H4" s="2">
        <v>398</v>
      </c>
      <c r="I4" s="2">
        <v>1462.95</v>
      </c>
      <c r="J4" s="2">
        <v>4997.47</v>
      </c>
      <c r="K4" s="2">
        <v>587.72</v>
      </c>
      <c r="L4" s="2">
        <v>2581.42</v>
      </c>
      <c r="M4" s="2">
        <v>4261.74</v>
      </c>
      <c r="N4" s="2">
        <v>1573.19</v>
      </c>
      <c r="O4" s="2">
        <v>1377.47</v>
      </c>
      <c r="P4" s="2">
        <v>4464.8900000000003</v>
      </c>
    </row>
    <row r="5" spans="1:16" ht="17.399999999999999" x14ac:dyDescent="0.3">
      <c r="A5" s="1" t="s">
        <v>4</v>
      </c>
      <c r="B5" s="2">
        <v>0.31</v>
      </c>
      <c r="C5" s="2">
        <v>0.38</v>
      </c>
      <c r="D5" s="2">
        <v>0.1</v>
      </c>
      <c r="E5" s="2">
        <v>0.27</v>
      </c>
      <c r="F5" s="2">
        <v>0</v>
      </c>
      <c r="G5" s="2">
        <v>0.02</v>
      </c>
      <c r="H5" s="2">
        <v>0.16</v>
      </c>
      <c r="I5" s="2">
        <v>0.23</v>
      </c>
      <c r="J5" s="2">
        <v>0.28999999999999998</v>
      </c>
      <c r="K5" s="2">
        <v>0.44</v>
      </c>
      <c r="L5" s="2">
        <v>0.39</v>
      </c>
      <c r="M5" s="2">
        <v>0.15</v>
      </c>
      <c r="N5" s="2">
        <v>0.37</v>
      </c>
      <c r="O5" s="2">
        <v>0.27</v>
      </c>
      <c r="P5" s="2">
        <v>0.39</v>
      </c>
    </row>
    <row r="6" spans="1:16" ht="17.399999999999999" x14ac:dyDescent="0.3">
      <c r="A6" s="1" t="s">
        <v>15383</v>
      </c>
      <c r="B6" s="2">
        <f>B4*B5</f>
        <v>221.18190000000001</v>
      </c>
      <c r="C6" s="2">
        <f>C4*C5</f>
        <v>1445.1286</v>
      </c>
      <c r="D6" s="2">
        <f>D4*D5</f>
        <v>358.89699999999999</v>
      </c>
      <c r="E6" s="2">
        <f>E4*E5</f>
        <v>313.43219999999997</v>
      </c>
      <c r="F6" s="2">
        <f>F4*F5</f>
        <v>0</v>
      </c>
      <c r="G6" s="2">
        <f>G4*G5</f>
        <v>51.323599999999999</v>
      </c>
      <c r="H6" s="2">
        <f>H4*H5</f>
        <v>63.68</v>
      </c>
      <c r="I6" s="2">
        <f>I4*I5</f>
        <v>336.4785</v>
      </c>
      <c r="J6" s="2">
        <f>J4*J5</f>
        <v>1449.2663</v>
      </c>
      <c r="K6" s="2">
        <f>K4*K5</f>
        <v>258.59680000000003</v>
      </c>
      <c r="L6" s="2">
        <f>L4*L5</f>
        <v>1006.7538000000001</v>
      </c>
      <c r="M6" s="2">
        <f>M4*M5</f>
        <v>639.26099999999997</v>
      </c>
      <c r="N6" s="2">
        <f>N4*N5</f>
        <v>582.08029999999997</v>
      </c>
      <c r="O6" s="2">
        <f>O4*O5</f>
        <v>371.91690000000006</v>
      </c>
      <c r="P6" s="2">
        <f>P4*P5</f>
        <v>1741.3071000000002</v>
      </c>
    </row>
    <row r="7" spans="1:16" ht="17.399999999999999" x14ac:dyDescent="0.3">
      <c r="A7" s="1" t="s">
        <v>5</v>
      </c>
      <c r="B7" s="2">
        <v>3</v>
      </c>
      <c r="C7" s="2">
        <v>4</v>
      </c>
      <c r="D7" s="2">
        <v>7</v>
      </c>
      <c r="E7" s="2">
        <v>5</v>
      </c>
      <c r="F7" s="2">
        <v>7</v>
      </c>
      <c r="G7" s="2">
        <v>6</v>
      </c>
      <c r="H7" s="2">
        <v>4</v>
      </c>
      <c r="I7" s="2">
        <v>2</v>
      </c>
      <c r="J7" s="2">
        <v>6</v>
      </c>
      <c r="K7" s="2">
        <v>6</v>
      </c>
      <c r="L7" s="2">
        <v>6</v>
      </c>
      <c r="M7" s="2">
        <v>1</v>
      </c>
      <c r="N7" s="2">
        <v>6</v>
      </c>
      <c r="O7" s="2">
        <v>2</v>
      </c>
      <c r="P7" s="2">
        <v>5</v>
      </c>
    </row>
    <row r="8" spans="1:16" ht="17.399999999999999" x14ac:dyDescent="0.3">
      <c r="A8" s="1" t="s">
        <v>6</v>
      </c>
      <c r="B8" s="3">
        <v>45015</v>
      </c>
      <c r="C8" s="3">
        <v>45166</v>
      </c>
      <c r="D8" s="3">
        <v>45360</v>
      </c>
      <c r="E8" s="3">
        <v>45578</v>
      </c>
      <c r="F8" s="3">
        <v>45022</v>
      </c>
      <c r="G8" s="3">
        <v>45108</v>
      </c>
      <c r="H8" s="3">
        <v>45119</v>
      </c>
      <c r="I8" s="3">
        <v>45064</v>
      </c>
      <c r="J8" s="3">
        <v>45296</v>
      </c>
      <c r="K8" s="3">
        <v>45514</v>
      </c>
      <c r="L8" s="3">
        <v>45419</v>
      </c>
      <c r="M8" s="3">
        <v>45171</v>
      </c>
      <c r="N8" s="3">
        <v>45331</v>
      </c>
      <c r="O8" s="3">
        <v>45074</v>
      </c>
      <c r="P8" s="3">
        <v>45296</v>
      </c>
    </row>
    <row r="9" spans="1:16" ht="17.399999999999999" x14ac:dyDescent="0.3">
      <c r="A9" s="1" t="s">
        <v>7</v>
      </c>
      <c r="B9" s="3">
        <v>45017</v>
      </c>
      <c r="C9" s="3">
        <v>45172</v>
      </c>
      <c r="D9" s="3">
        <v>45366</v>
      </c>
      <c r="E9" s="3">
        <v>45584</v>
      </c>
      <c r="F9" s="3">
        <v>45025</v>
      </c>
      <c r="G9" s="3">
        <v>45111</v>
      </c>
      <c r="H9" s="3">
        <v>45124</v>
      </c>
      <c r="I9" s="3">
        <v>45066</v>
      </c>
      <c r="J9" s="3">
        <v>45299</v>
      </c>
      <c r="K9" s="3">
        <v>45521</v>
      </c>
      <c r="L9" s="3">
        <v>45420</v>
      </c>
      <c r="M9" s="3">
        <v>45172</v>
      </c>
      <c r="N9" s="3">
        <v>45338</v>
      </c>
      <c r="O9" s="3">
        <v>45075</v>
      </c>
      <c r="P9" s="3">
        <v>45303</v>
      </c>
    </row>
    <row r="10" spans="1:16" ht="17.399999999999999" x14ac:dyDescent="0.3">
      <c r="A10" s="1" t="s">
        <v>8</v>
      </c>
      <c r="B10" s="2" t="s">
        <v>15</v>
      </c>
      <c r="C10" s="2" t="s">
        <v>21</v>
      </c>
      <c r="D10" s="2" t="s">
        <v>21</v>
      </c>
      <c r="E10" s="2" t="s">
        <v>15</v>
      </c>
      <c r="F10" s="2" t="s">
        <v>31</v>
      </c>
      <c r="G10" s="2" t="s">
        <v>15</v>
      </c>
      <c r="H10" s="2" t="s">
        <v>31</v>
      </c>
      <c r="I10" s="2" t="s">
        <v>21</v>
      </c>
      <c r="J10" s="2" t="s">
        <v>21</v>
      </c>
      <c r="K10" s="2" t="s">
        <v>31</v>
      </c>
      <c r="L10" s="2" t="s">
        <v>21</v>
      </c>
      <c r="M10" s="2" t="s">
        <v>31</v>
      </c>
      <c r="N10" s="2" t="s">
        <v>31</v>
      </c>
      <c r="O10" s="2" t="s">
        <v>15</v>
      </c>
      <c r="P10" s="2" t="s">
        <v>21</v>
      </c>
    </row>
    <row r="11" spans="1:16" ht="17.399999999999999" x14ac:dyDescent="0.3">
      <c r="A11" s="1" t="s">
        <v>9</v>
      </c>
      <c r="B11" s="2" t="s">
        <v>16</v>
      </c>
      <c r="C11" s="2" t="s">
        <v>22</v>
      </c>
      <c r="D11" s="2" t="s">
        <v>27</v>
      </c>
      <c r="E11" s="2" t="s">
        <v>16</v>
      </c>
      <c r="F11" s="2" t="s">
        <v>27</v>
      </c>
      <c r="G11" s="2" t="s">
        <v>16</v>
      </c>
      <c r="H11" s="2" t="s">
        <v>27</v>
      </c>
      <c r="I11" s="2" t="s">
        <v>16</v>
      </c>
      <c r="J11" s="2" t="s">
        <v>22</v>
      </c>
      <c r="K11" s="2" t="s">
        <v>27</v>
      </c>
      <c r="L11" s="2" t="s">
        <v>27</v>
      </c>
      <c r="M11" s="2" t="s">
        <v>16</v>
      </c>
      <c r="N11" s="2" t="s">
        <v>27</v>
      </c>
      <c r="O11" s="2" t="s">
        <v>27</v>
      </c>
      <c r="P11" s="2" t="s">
        <v>16</v>
      </c>
    </row>
    <row r="12" spans="1:16" ht="17.399999999999999" x14ac:dyDescent="0.3">
      <c r="A12" s="1" t="s">
        <v>10</v>
      </c>
      <c r="B12" s="2">
        <v>114.72</v>
      </c>
      <c r="C12" s="2">
        <v>971.41</v>
      </c>
      <c r="D12" s="2">
        <v>769.08</v>
      </c>
      <c r="E12" s="2">
        <v>71.61</v>
      </c>
      <c r="F12" s="2">
        <v>621.91999999999996</v>
      </c>
      <c r="G12" s="2">
        <v>578.94000000000005</v>
      </c>
      <c r="H12" s="2">
        <v>110.31</v>
      </c>
      <c r="I12" s="2">
        <v>91.68</v>
      </c>
      <c r="J12" s="2">
        <v>995.78</v>
      </c>
      <c r="K12" s="2">
        <v>102.96</v>
      </c>
      <c r="L12" s="2">
        <v>542.82000000000005</v>
      </c>
      <c r="M12" s="2">
        <v>1028.47</v>
      </c>
      <c r="N12" s="2">
        <v>131.5</v>
      </c>
      <c r="O12" s="2">
        <v>255.49</v>
      </c>
      <c r="P12" s="2">
        <v>804.36</v>
      </c>
    </row>
    <row r="13" spans="1:16" ht="17.399999999999999" x14ac:dyDescent="0.3">
      <c r="A13" s="1" t="s">
        <v>11</v>
      </c>
      <c r="B13" s="2" t="s">
        <v>17</v>
      </c>
      <c r="C13" s="2" t="s">
        <v>23</v>
      </c>
      <c r="D13" s="2" t="s">
        <v>28</v>
      </c>
      <c r="E13" s="2" t="s">
        <v>17</v>
      </c>
      <c r="F13" s="2" t="s">
        <v>28</v>
      </c>
      <c r="G13" s="2" t="s">
        <v>34</v>
      </c>
      <c r="H13" s="2" t="s">
        <v>34</v>
      </c>
      <c r="I13" s="2" t="s">
        <v>28</v>
      </c>
      <c r="J13" s="2" t="s">
        <v>39</v>
      </c>
      <c r="K13" s="2" t="s">
        <v>17</v>
      </c>
      <c r="L13" s="2" t="s">
        <v>28</v>
      </c>
      <c r="M13" s="2" t="s">
        <v>17</v>
      </c>
      <c r="N13" s="2" t="s">
        <v>28</v>
      </c>
      <c r="O13" s="2" t="s">
        <v>39</v>
      </c>
      <c r="P13" s="2" t="s">
        <v>17</v>
      </c>
    </row>
    <row r="14" spans="1:16" ht="15.6" x14ac:dyDescent="0.3">
      <c r="A14" s="6" t="s">
        <v>15382</v>
      </c>
      <c r="B14" s="8">
        <f>B4-B6</f>
        <v>492.30809999999997</v>
      </c>
      <c r="C14" s="8">
        <f>C4-C6</f>
        <v>2357.8413999999998</v>
      </c>
      <c r="D14" s="8">
        <f>D4-D6</f>
        <v>3230.0729999999999</v>
      </c>
      <c r="E14" s="8">
        <f>E4-E6</f>
        <v>847.42779999999993</v>
      </c>
      <c r="F14" s="8">
        <f>F4-F6</f>
        <v>3071.32</v>
      </c>
      <c r="G14" s="8">
        <f>G4-G6</f>
        <v>2514.8563999999997</v>
      </c>
      <c r="H14" s="8">
        <f>H4-H6</f>
        <v>334.32</v>
      </c>
      <c r="I14" s="8">
        <f>I4-I6</f>
        <v>1126.4715000000001</v>
      </c>
      <c r="J14" s="8">
        <f>J4-J6</f>
        <v>3548.2037</v>
      </c>
      <c r="K14" s="8">
        <f>K4-K6</f>
        <v>329.1232</v>
      </c>
      <c r="L14" s="8">
        <f>L4-L6</f>
        <v>1574.6662000000001</v>
      </c>
      <c r="M14" s="8">
        <f>M4-M6</f>
        <v>3622.4789999999998</v>
      </c>
      <c r="N14" s="8">
        <f>N4-N6</f>
        <v>991.10970000000009</v>
      </c>
      <c r="O14" s="8">
        <f>O4-O6</f>
        <v>1005.5531</v>
      </c>
      <c r="P14" s="8">
        <f>P4-P6</f>
        <v>2723.5829000000003</v>
      </c>
    </row>
    <row r="17" spans="2:4" ht="21" x14ac:dyDescent="0.4">
      <c r="B17" s="24" t="s">
        <v>15409</v>
      </c>
    </row>
    <row r="18" spans="2:4" ht="18" x14ac:dyDescent="0.35">
      <c r="B18" s="20" t="str">
        <f>HLOOKUP(E1,A:P,3)</f>
        <v>Electronics</v>
      </c>
      <c r="C18" s="20" t="str">
        <f>HLOOKUP(G1,A:P,10)</f>
        <v>Member</v>
      </c>
      <c r="D18" s="25">
        <f>HLOOKUP(B1,A:P,8)</f>
        <v>45015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 Kamble</cp:lastModifiedBy>
  <dcterms:created xsi:type="dcterms:W3CDTF">2026-04-18T06:02:34Z</dcterms:created>
  <dcterms:modified xsi:type="dcterms:W3CDTF">2026-06-23T07:50:13Z</dcterms:modified>
</cp:coreProperties>
</file>