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<sst xmlns="http://schemas.openxmlformats.org/spreadsheetml/2006/main" count="16" uniqueCount="14">
  <si>
    <t>Attempt</t>
  </si>
  <si>
    <t>NUM_BINS</t>
  </si>
  <si>
    <t>SIZE_PER_BIN</t>
  </si>
  <si>
    <t>Estimate</t>
  </si>
  <si>
    <t>Average</t>
  </si>
  <si>
    <t>Std dev</t>
  </si>
  <si>
    <t>Count</t>
  </si>
  <si>
    <t>Confidence Level 95%</t>
  </si>
  <si>
    <t>Lower Bound</t>
  </si>
  <si>
    <t>Upper Bound</t>
  </si>
  <si>
    <t>Github last id</t>
  </si>
  <si>
    <t>Inactive users</t>
  </si>
  <si>
    <t>Active percentage</t>
  </si>
  <si>
    <t>Validation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</si>
</sst>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12121"/>
      <name val="Monospace"/>
    </font>
    <font>
      <sz val="10.0"/>
      <color rgb="FF212121"/>
      <name val="Arial"/>
      <scheme val="minor"/>
    </font>
    <font>
      <sz val="11.0"/>
      <color rgb="FF212121"/>
      <name val="Arial"/>
    </font>
    <font>
      <sz val="11.0"/>
      <color rgb="FF212121"/>
      <name val="&quot;Courier New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Font="1"/>
    <xf borderId="0" fillId="2" fontId="3" numFmtId="0" xfId="0" applyAlignment="1" applyFont="1">
      <alignment horizontal="left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75"/>
    <col customWidth="1" min="3" max="3" width="14.38"/>
    <col customWidth="1" min="8" max="8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>
        <v>20.0</v>
      </c>
      <c r="C2" s="1">
        <v>100.0</v>
      </c>
      <c r="D2" s="2">
        <v>1.20502092E8</v>
      </c>
    </row>
    <row r="3">
      <c r="A3" s="1">
        <v>2.0</v>
      </c>
      <c r="B3" s="1">
        <v>20.0</v>
      </c>
      <c r="C3" s="1">
        <v>100.0</v>
      </c>
      <c r="D3" s="2">
        <v>1.19752468E8</v>
      </c>
    </row>
    <row r="4">
      <c r="A4" s="1">
        <v>3.0</v>
      </c>
      <c r="B4" s="1">
        <v>20.0</v>
      </c>
      <c r="C4" s="1">
        <v>100.0</v>
      </c>
      <c r="D4" s="2">
        <v>1.20689498E8</v>
      </c>
    </row>
    <row r="5">
      <c r="A5" s="1">
        <v>4.0</v>
      </c>
      <c r="B5" s="1">
        <v>20.0</v>
      </c>
      <c r="C5" s="1">
        <v>100.0</v>
      </c>
      <c r="D5" s="2">
        <v>1.21688997E8</v>
      </c>
    </row>
    <row r="6">
      <c r="A6" s="1">
        <v>5.0</v>
      </c>
      <c r="B6" s="1">
        <v>20.0</v>
      </c>
      <c r="C6" s="1">
        <v>100.0</v>
      </c>
      <c r="D6" s="2">
        <v>1.2012728E8</v>
      </c>
      <c r="E6" s="3">
        <f>AVERAGE(D2:D6)</f>
        <v>120552067</v>
      </c>
      <c r="F6" s="3">
        <f>STDEV(D2:D6)</f>
        <v>730376.1294</v>
      </c>
      <c r="G6" s="3">
        <f>COUNT(D2:D6)</f>
        <v>5</v>
      </c>
      <c r="H6" s="4">
        <f>TINV(1-0.95, n(G6)-1)*F6/SQRT(G6)</f>
        <v>906881.745</v>
      </c>
      <c r="I6" s="3">
        <f>E6 - H6</f>
        <v>119645185.3</v>
      </c>
      <c r="J6" s="3">
        <f>E6+H6</f>
        <v>121458948.7</v>
      </c>
      <c r="M6" s="1" t="s">
        <v>2</v>
      </c>
      <c r="R6" s="1" t="s">
        <v>10</v>
      </c>
      <c r="S6" s="1">
        <v>1.24937369E8</v>
      </c>
    </row>
    <row r="7">
      <c r="A7" s="1">
        <v>1.0</v>
      </c>
      <c r="B7" s="1">
        <v>50.0</v>
      </c>
      <c r="C7" s="1">
        <v>100.0</v>
      </c>
      <c r="D7" s="2">
        <v>1.20739473E8</v>
      </c>
      <c r="H7" s="4"/>
      <c r="L7" s="5"/>
      <c r="M7" s="6">
        <v>100.0</v>
      </c>
      <c r="N7" s="6">
        <v>200.0</v>
      </c>
      <c r="O7" s="6">
        <v>1000.0</v>
      </c>
      <c r="R7" s="1" t="s">
        <v>11</v>
      </c>
      <c r="S7" s="3">
        <f>S6-P11</f>
        <v>4848797.778</v>
      </c>
    </row>
    <row r="8">
      <c r="A8" s="1">
        <v>2.0</v>
      </c>
      <c r="B8" s="1">
        <v>50.0</v>
      </c>
      <c r="C8" s="1">
        <v>100.0</v>
      </c>
      <c r="D8" s="2">
        <v>1.20214736E8</v>
      </c>
      <c r="H8" s="4"/>
      <c r="L8" s="7">
        <v>20.0</v>
      </c>
      <c r="M8" s="3">
        <f>E6</f>
        <v>120552067</v>
      </c>
      <c r="N8" s="3">
        <f>E36</f>
        <v>120008589.2</v>
      </c>
      <c r="O8" s="3">
        <f>E21</f>
        <v>120292197</v>
      </c>
      <c r="P8" s="3">
        <f t="shared" ref="P8:P10" si="1">AVERAGE(M8:O8)</f>
        <v>120284284.4</v>
      </c>
      <c r="R8" s="1" t="s">
        <v>12</v>
      </c>
      <c r="S8" s="3">
        <f> P11 / S6</f>
        <v>0.9611901722</v>
      </c>
    </row>
    <row r="9">
      <c r="A9" s="1">
        <v>3.0</v>
      </c>
      <c r="B9" s="1">
        <v>50.0</v>
      </c>
      <c r="C9" s="1">
        <v>100.0</v>
      </c>
      <c r="D9" s="2">
        <v>1.20064811E8</v>
      </c>
      <c r="H9" s="4"/>
      <c r="K9" s="1" t="s">
        <v>1</v>
      </c>
      <c r="L9" s="7">
        <v>50.0</v>
      </c>
      <c r="M9" s="3">
        <f>E11</f>
        <v>119864911.4</v>
      </c>
      <c r="N9" s="3">
        <f>E41</f>
        <v>119847420</v>
      </c>
      <c r="O9" s="3">
        <f>E26</f>
        <v>120022832.2</v>
      </c>
      <c r="P9" s="3">
        <f t="shared" si="1"/>
        <v>119911721.2</v>
      </c>
    </row>
    <row r="10">
      <c r="A10" s="1">
        <v>4.0</v>
      </c>
      <c r="B10" s="1">
        <v>50.0</v>
      </c>
      <c r="C10" s="1">
        <v>100.0</v>
      </c>
      <c r="D10" s="2">
        <v>1.19839924E8</v>
      </c>
      <c r="H10" s="4"/>
      <c r="L10" s="7">
        <v>100.0</v>
      </c>
      <c r="M10" s="3">
        <f>E16</f>
        <v>120077305</v>
      </c>
      <c r="N10" s="3">
        <f>E46</f>
        <v>120064811</v>
      </c>
      <c r="O10" s="3">
        <f>E31</f>
        <v>120067008.2</v>
      </c>
      <c r="P10" s="3">
        <f t="shared" si="1"/>
        <v>120069708.1</v>
      </c>
    </row>
    <row r="11">
      <c r="A11" s="1">
        <v>5.0</v>
      </c>
      <c r="B11" s="1">
        <v>50.0</v>
      </c>
      <c r="C11" s="1">
        <v>100.0</v>
      </c>
      <c r="D11" s="2">
        <v>1.18465613E8</v>
      </c>
      <c r="E11" s="3">
        <f>AVERAGE(D7:D11)</f>
        <v>119864911.4</v>
      </c>
      <c r="F11" s="3">
        <f>STDEV(D7:D11)</f>
        <v>849390.2924</v>
      </c>
      <c r="G11" s="3">
        <f>COUNT(D7:D11)</f>
        <v>5</v>
      </c>
      <c r="H11" s="4">
        <f>TINV(1-0.95, n(G11)-1)*F11/SQRT(G11)</f>
        <v>1054657.347</v>
      </c>
      <c r="I11" s="3">
        <f>E11 - H11</f>
        <v>118810254.1</v>
      </c>
      <c r="J11" s="3">
        <f>E11+H11</f>
        <v>120919568.7</v>
      </c>
      <c r="M11" s="3">
        <f t="shared" ref="M11:O11" si="2">AVERAGE(M8:M10)</f>
        <v>120164761.1</v>
      </c>
      <c r="N11" s="3">
        <f t="shared" si="2"/>
        <v>119973606.7</v>
      </c>
      <c r="O11" s="3">
        <f t="shared" si="2"/>
        <v>120127345.8</v>
      </c>
      <c r="P11" s="3">
        <f>AVERAGE(M8:O10)</f>
        <v>120088571.2</v>
      </c>
    </row>
    <row r="12">
      <c r="A12" s="1">
        <v>1.0</v>
      </c>
      <c r="B12" s="1">
        <v>100.0</v>
      </c>
      <c r="C12" s="1">
        <v>100.0</v>
      </c>
      <c r="D12" s="2">
        <v>1.19939874E8</v>
      </c>
      <c r="H12" s="4"/>
    </row>
    <row r="13">
      <c r="A13" s="1">
        <v>2.0</v>
      </c>
      <c r="B13" s="1">
        <v>100.0</v>
      </c>
      <c r="C13" s="1">
        <v>100.0</v>
      </c>
      <c r="D13" s="2">
        <v>1.20801942E8</v>
      </c>
      <c r="H13" s="4"/>
    </row>
    <row r="14">
      <c r="A14" s="1">
        <v>3.0</v>
      </c>
      <c r="B14" s="1">
        <v>100.0</v>
      </c>
      <c r="C14" s="1">
        <v>100.0</v>
      </c>
      <c r="D14" s="2">
        <v>1.20639523E8</v>
      </c>
      <c r="H14" s="4"/>
    </row>
    <row r="15">
      <c r="A15" s="1">
        <v>4.0</v>
      </c>
      <c r="B15" s="1">
        <v>100.0</v>
      </c>
      <c r="C15" s="1">
        <v>100.0</v>
      </c>
      <c r="D15" s="2">
        <v>1.19615037E8</v>
      </c>
      <c r="H15" s="4"/>
    </row>
    <row r="16">
      <c r="A16" s="1">
        <v>5.0</v>
      </c>
      <c r="B16" s="1">
        <v>100.0</v>
      </c>
      <c r="C16" s="1">
        <v>100.0</v>
      </c>
      <c r="D16" s="2">
        <v>1.19390149E8</v>
      </c>
      <c r="E16" s="3">
        <f>AVERAGE(D12:D16)</f>
        <v>120077305</v>
      </c>
      <c r="F16" s="3">
        <f>STDEV(D12:D16)</f>
        <v>621681.2313</v>
      </c>
      <c r="G16" s="3">
        <f>COUNT(D12:D16)</f>
        <v>5</v>
      </c>
      <c r="H16" s="4">
        <f>TINV(1-0.95, n(G16)-1)*F16/SQRT(G16)</f>
        <v>771919.2032</v>
      </c>
      <c r="I16" s="3">
        <f>E16 - H16</f>
        <v>119305385.8</v>
      </c>
      <c r="J16" s="3">
        <f>E16+H16</f>
        <v>120849224.2</v>
      </c>
    </row>
    <row r="17">
      <c r="A17" s="1">
        <v>1.0</v>
      </c>
      <c r="B17" s="1">
        <v>20.0</v>
      </c>
      <c r="C17" s="1">
        <v>1000.0</v>
      </c>
      <c r="D17" s="2">
        <v>1.19689999E8</v>
      </c>
      <c r="H17" s="4"/>
    </row>
    <row r="18">
      <c r="A18" s="1">
        <v>2.0</v>
      </c>
      <c r="B18" s="1">
        <v>20.0</v>
      </c>
      <c r="C18" s="1">
        <v>1000.0</v>
      </c>
      <c r="D18" s="2">
        <v>1.21045569E8</v>
      </c>
      <c r="H18" s="4"/>
    </row>
    <row r="19">
      <c r="A19" s="1">
        <v>3.0</v>
      </c>
      <c r="B19" s="1">
        <v>20.0</v>
      </c>
      <c r="C19" s="1">
        <v>1000.0</v>
      </c>
      <c r="D19" s="1">
        <v>1.20783201E8</v>
      </c>
      <c r="H19" s="4"/>
    </row>
    <row r="20">
      <c r="A20" s="1">
        <v>4.0</v>
      </c>
      <c r="B20" s="1">
        <v>20.0</v>
      </c>
      <c r="C20" s="1">
        <v>1000.0</v>
      </c>
      <c r="D20" s="2">
        <v>1.19490099E8</v>
      </c>
      <c r="H20" s="4"/>
    </row>
    <row r="21">
      <c r="A21" s="1">
        <v>5.0</v>
      </c>
      <c r="B21" s="1">
        <v>20.0</v>
      </c>
      <c r="C21" s="1">
        <v>1000.0</v>
      </c>
      <c r="D21" s="2">
        <v>1.20452117E8</v>
      </c>
      <c r="E21" s="3">
        <f>AVERAGE(D17:D21)</f>
        <v>120292197</v>
      </c>
      <c r="F21" s="3">
        <f>STDEV(D17:D21)</f>
        <v>678275.8174</v>
      </c>
      <c r="G21" s="3">
        <f>COUNT(D17:D21)</f>
        <v>5</v>
      </c>
      <c r="H21" s="4">
        <f>TINV(1-0.95, n(G21)-1)*F21/SQRT(G21)</f>
        <v>842190.6633</v>
      </c>
      <c r="I21" s="3">
        <f>E21 - H21</f>
        <v>119450006.3</v>
      </c>
      <c r="J21" s="3">
        <f>E21+H21</f>
        <v>121134387.7</v>
      </c>
    </row>
    <row r="22">
      <c r="A22" s="1">
        <v>1.0</v>
      </c>
      <c r="B22" s="1">
        <v>50.0</v>
      </c>
      <c r="C22" s="1">
        <v>1000.0</v>
      </c>
      <c r="D22" s="2">
        <v>1.20869408E8</v>
      </c>
      <c r="H22" s="4"/>
    </row>
    <row r="23">
      <c r="A23" s="1">
        <v>2.0</v>
      </c>
      <c r="B23" s="1">
        <v>50.0</v>
      </c>
      <c r="C23" s="1">
        <v>1000.0</v>
      </c>
      <c r="D23" s="2">
        <v>1.19802443E8</v>
      </c>
      <c r="H23" s="4"/>
    </row>
    <row r="24">
      <c r="A24" s="1">
        <v>3.0</v>
      </c>
      <c r="B24" s="1">
        <v>50.0</v>
      </c>
      <c r="C24" s="1">
        <v>1000.0</v>
      </c>
      <c r="D24" s="2">
        <v>1.20059814E8</v>
      </c>
      <c r="H24" s="4"/>
    </row>
    <row r="25">
      <c r="A25" s="1">
        <v>4.0</v>
      </c>
      <c r="B25" s="1">
        <v>50.0</v>
      </c>
      <c r="C25" s="1">
        <v>1000.0</v>
      </c>
      <c r="D25" s="2">
        <v>1.19794946E8</v>
      </c>
      <c r="H25" s="4"/>
    </row>
    <row r="26">
      <c r="A26" s="1">
        <v>5.0</v>
      </c>
      <c r="B26" s="1">
        <v>50.0</v>
      </c>
      <c r="C26" s="1">
        <v>1000.0</v>
      </c>
      <c r="D26" s="2">
        <v>1.1958755E8</v>
      </c>
      <c r="E26" s="3">
        <f>AVERAGE(D22:D26)</f>
        <v>120022832.2</v>
      </c>
      <c r="F26" s="3">
        <f>STDEV(D22:D26)</f>
        <v>502004.0717</v>
      </c>
      <c r="G26" s="3">
        <f>COUNT(D22:D26)</f>
        <v>5</v>
      </c>
      <c r="H26" s="4">
        <f>TINV(1-0.95, n(G26)-1)*F26/SQRT(G26)</f>
        <v>623320.3828</v>
      </c>
      <c r="I26" s="3">
        <f>E26 - H26</f>
        <v>119399511.8</v>
      </c>
      <c r="J26" s="3">
        <f>E26+H26</f>
        <v>120646152.6</v>
      </c>
    </row>
    <row r="27">
      <c r="A27" s="1">
        <v>1.0</v>
      </c>
      <c r="B27" s="1">
        <v>100.0</v>
      </c>
      <c r="C27" s="1">
        <v>1000.0</v>
      </c>
      <c r="D27" s="2">
        <v>1.20197245E8</v>
      </c>
      <c r="H27" s="4"/>
    </row>
    <row r="28">
      <c r="A28" s="1">
        <v>2.0</v>
      </c>
      <c r="B28" s="1">
        <v>100.0</v>
      </c>
      <c r="C28" s="1">
        <v>1000.0</v>
      </c>
      <c r="D28" s="2">
        <v>1.2000734E8</v>
      </c>
      <c r="H28" s="4"/>
    </row>
    <row r="29">
      <c r="A29" s="1">
        <v>3.0</v>
      </c>
      <c r="B29" s="1">
        <v>100.0</v>
      </c>
      <c r="C29" s="1">
        <v>1000.0</v>
      </c>
      <c r="D29" s="2">
        <v>1.20173507E8</v>
      </c>
      <c r="H29" s="4"/>
    </row>
    <row r="30">
      <c r="A30" s="1">
        <v>4.0</v>
      </c>
      <c r="B30" s="1">
        <v>100.0</v>
      </c>
      <c r="C30" s="1">
        <v>1000.0</v>
      </c>
      <c r="D30" s="2">
        <v>1.19972357E8</v>
      </c>
      <c r="H30" s="4"/>
    </row>
    <row r="31">
      <c r="A31" s="1">
        <v>5.0</v>
      </c>
      <c r="B31" s="1">
        <v>100.0</v>
      </c>
      <c r="C31" s="1">
        <v>1000.0</v>
      </c>
      <c r="D31" s="8">
        <v>1.19984592E8</v>
      </c>
      <c r="E31" s="3">
        <f>AVERAGE(D27:D31)</f>
        <v>120067008.2</v>
      </c>
      <c r="F31" s="3">
        <f>STDEV(D27:D31)</f>
        <v>109104.5281</v>
      </c>
      <c r="G31" s="3">
        <f>COUNT(D27:D31)</f>
        <v>5</v>
      </c>
      <c r="H31" s="4">
        <f>TINV(1-0.95, n(G31)-1)*F31/SQRT(G31)</f>
        <v>135471.1646</v>
      </c>
      <c r="I31" s="3">
        <f>E31 - H31</f>
        <v>119931537</v>
      </c>
      <c r="J31" s="3">
        <f>E31+H31</f>
        <v>120202479.4</v>
      </c>
    </row>
    <row r="32">
      <c r="A32" s="1">
        <v>1.0</v>
      </c>
      <c r="B32" s="1">
        <v>20.0</v>
      </c>
      <c r="C32" s="1">
        <v>200.0</v>
      </c>
      <c r="D32" s="2">
        <v>1.19814936E8</v>
      </c>
      <c r="H32" s="4"/>
    </row>
    <row r="33">
      <c r="A33" s="1">
        <v>2.0</v>
      </c>
      <c r="B33" s="1">
        <v>20.0</v>
      </c>
      <c r="C33" s="1">
        <v>200.0</v>
      </c>
      <c r="D33" s="2">
        <v>1.20408389E8</v>
      </c>
      <c r="H33" s="4"/>
    </row>
    <row r="34">
      <c r="A34" s="1">
        <v>3.0</v>
      </c>
      <c r="B34" s="1">
        <v>20.0</v>
      </c>
      <c r="C34" s="1">
        <v>200.0</v>
      </c>
      <c r="D34" s="2">
        <v>1.19658765E8</v>
      </c>
      <c r="H34" s="4"/>
    </row>
    <row r="35">
      <c r="A35" s="1">
        <v>4.0</v>
      </c>
      <c r="B35" s="1">
        <v>20.0</v>
      </c>
      <c r="C35" s="1">
        <v>200.0</v>
      </c>
      <c r="D35" s="2">
        <v>1.20252217E8</v>
      </c>
      <c r="H35" s="4"/>
    </row>
    <row r="36">
      <c r="A36" s="1">
        <v>5.0</v>
      </c>
      <c r="B36" s="1">
        <v>20.0</v>
      </c>
      <c r="C36" s="1">
        <v>200.0</v>
      </c>
      <c r="D36" s="2">
        <v>1.19908639E8</v>
      </c>
      <c r="E36" s="3">
        <f>AVERAGE(D32:D36)</f>
        <v>120008589.2</v>
      </c>
      <c r="F36" s="3">
        <f>STDEV(D32:D36)</f>
        <v>311874.5582</v>
      </c>
      <c r="G36" s="3">
        <f>COUNT(D32:D36)</f>
        <v>5</v>
      </c>
      <c r="H36" s="4">
        <f>TINV(1-0.95, n(G36)-1)*F36/SQRT(G36)</f>
        <v>387243.4109</v>
      </c>
      <c r="I36" s="3">
        <f>E36 - H36</f>
        <v>119621345.8</v>
      </c>
      <c r="J36" s="3">
        <f>E36+H36</f>
        <v>120395832.6</v>
      </c>
    </row>
    <row r="37">
      <c r="A37" s="1">
        <v>1.0</v>
      </c>
      <c r="B37" s="1">
        <v>50.0</v>
      </c>
      <c r="C37" s="1">
        <v>200.0</v>
      </c>
      <c r="D37" s="2">
        <v>1.18765462E8</v>
      </c>
      <c r="H37" s="4"/>
    </row>
    <row r="38">
      <c r="A38" s="1">
        <v>2.0</v>
      </c>
      <c r="B38" s="1">
        <v>50.0</v>
      </c>
      <c r="C38" s="1">
        <v>200.0</v>
      </c>
      <c r="D38" s="2">
        <v>1.20077305E8</v>
      </c>
      <c r="H38" s="4"/>
    </row>
    <row r="39">
      <c r="A39" s="1">
        <v>3.0</v>
      </c>
      <c r="B39" s="1">
        <v>50.0</v>
      </c>
      <c r="C39" s="1">
        <v>200.0</v>
      </c>
      <c r="D39" s="2">
        <v>1.19115287E8</v>
      </c>
      <c r="H39" s="4"/>
    </row>
    <row r="40">
      <c r="A40" s="1">
        <v>4.0</v>
      </c>
      <c r="B40" s="1">
        <v>50.0</v>
      </c>
      <c r="C40" s="1">
        <v>200.0</v>
      </c>
      <c r="D40" s="2">
        <v>1.20577054E8</v>
      </c>
      <c r="H40" s="4"/>
    </row>
    <row r="41">
      <c r="A41" s="1">
        <v>5.0</v>
      </c>
      <c r="B41" s="1">
        <v>50.0</v>
      </c>
      <c r="C41" s="1">
        <v>200.0</v>
      </c>
      <c r="D41" s="2">
        <v>1.20701992E8</v>
      </c>
      <c r="E41" s="3">
        <f>AVERAGE(D37:D41)</f>
        <v>119847420</v>
      </c>
      <c r="F41" s="3">
        <f>STDEV(D37:D41)</f>
        <v>869217.7566</v>
      </c>
      <c r="G41" s="3">
        <f>COUNT(D37:D41)</f>
        <v>5</v>
      </c>
      <c r="H41" s="4">
        <f>TINV(1-0.95, n(G41)-1)*F41/SQRT(G41)</f>
        <v>1079276.395</v>
      </c>
      <c r="I41" s="3">
        <f>E41 - H41</f>
        <v>118768143.6</v>
      </c>
      <c r="J41" s="3">
        <f>E41+H41</f>
        <v>120926696.4</v>
      </c>
    </row>
    <row r="42">
      <c r="A42" s="1">
        <v>1.0</v>
      </c>
      <c r="B42" s="1">
        <v>100.0</v>
      </c>
      <c r="C42" s="1">
        <v>200.0</v>
      </c>
      <c r="D42" s="2">
        <v>1.19296446E8</v>
      </c>
      <c r="H42" s="4"/>
    </row>
    <row r="43">
      <c r="A43" s="1">
        <v>2.0</v>
      </c>
      <c r="B43" s="1">
        <v>100.0</v>
      </c>
      <c r="C43" s="1">
        <v>200.0</v>
      </c>
      <c r="D43" s="2">
        <v>1.19952367E8</v>
      </c>
      <c r="H43" s="4"/>
    </row>
    <row r="44">
      <c r="A44" s="1">
        <v>3.0</v>
      </c>
      <c r="B44" s="1">
        <v>100.0</v>
      </c>
      <c r="C44" s="1">
        <v>200.0</v>
      </c>
      <c r="D44" s="2">
        <v>1.20283452E8</v>
      </c>
      <c r="H44" s="4"/>
    </row>
    <row r="45">
      <c r="A45" s="1">
        <v>4.0</v>
      </c>
      <c r="B45" s="1">
        <v>100.0</v>
      </c>
      <c r="C45" s="1">
        <v>200.0</v>
      </c>
      <c r="D45" s="2">
        <v>1.20683251E8</v>
      </c>
      <c r="H45" s="4"/>
    </row>
    <row r="46">
      <c r="A46" s="1">
        <v>5.0</v>
      </c>
      <c r="B46" s="1">
        <v>100.0</v>
      </c>
      <c r="C46" s="1">
        <v>200.0</v>
      </c>
      <c r="D46" s="2">
        <v>1.20108539E8</v>
      </c>
      <c r="E46" s="3">
        <f>AVERAGE(D42:D46)</f>
        <v>120064811</v>
      </c>
      <c r="F46" s="3">
        <f>STDEV(D42:D46)</f>
        <v>508726.9614</v>
      </c>
      <c r="G46" s="3">
        <f>COUNT(D42:D46)</f>
        <v>5</v>
      </c>
      <c r="H46" s="4">
        <f>TINV(1-0.95, n(G46)-1)*F46/SQRT(G46)</f>
        <v>631667.9528</v>
      </c>
      <c r="I46" s="3">
        <f>E46 - H46</f>
        <v>119433143</v>
      </c>
      <c r="J46" s="3">
        <f>E46+H46</f>
        <v>120696479</v>
      </c>
    </row>
    <row r="50">
      <c r="A50" s="1" t="s">
        <v>13</v>
      </c>
      <c r="B50" s="1">
        <v>20.0</v>
      </c>
      <c r="C50" s="1">
        <v>100.0</v>
      </c>
    </row>
    <row r="51">
      <c r="D51" s="9">
        <v>55800.0</v>
      </c>
    </row>
    <row r="52">
      <c r="D52" s="9">
        <v>55710.0</v>
      </c>
    </row>
    <row r="53">
      <c r="D53" s="9">
        <v>55980.0</v>
      </c>
    </row>
    <row r="54">
      <c r="D54" s="9">
        <v>55800.0</v>
      </c>
    </row>
    <row r="55">
      <c r="D55" s="9">
        <v>56430.0</v>
      </c>
    </row>
    <row r="56">
      <c r="D56" s="9">
        <v>56670.0</v>
      </c>
    </row>
    <row r="57">
      <c r="D57" s="9">
        <v>56220.0</v>
      </c>
    </row>
    <row r="58">
      <c r="D58" s="9">
        <v>55620.0</v>
      </c>
    </row>
    <row r="59">
      <c r="D59" s="9">
        <v>56070.0</v>
      </c>
    </row>
    <row r="60">
      <c r="D60" s="9">
        <v>56190.0</v>
      </c>
      <c r="E60" s="3">
        <f>AVERAGE(D56:D60)</f>
        <v>56154</v>
      </c>
      <c r="F60" s="3">
        <f>STDEV(D56:D60)</f>
        <v>375.5396118</v>
      </c>
      <c r="G60" s="3">
        <f>COUNT(D56:D60)</f>
        <v>5</v>
      </c>
      <c r="H60" s="4">
        <f>TINV(1-0.95, n(G60)-1)*F60/SQRT(G60)</f>
        <v>466.2940158</v>
      </c>
      <c r="I60" s="3">
        <f>E60 - H60</f>
        <v>55687.70598</v>
      </c>
      <c r="J60" s="3">
        <f>E60+H60</f>
        <v>56620.29402</v>
      </c>
    </row>
    <row r="61">
      <c r="D61" s="10"/>
    </row>
  </sheetData>
  <drawing r:id="rId1"/>
</worksheet>
</file>