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Astronomy Project\Main\ogle_star_data\"/>
    </mc:Choice>
  </mc:AlternateContent>
  <xr:revisionPtr revIDLastSave="0" documentId="13_ncr:1_{728394D6-2695-47AE-B382-7C17C7AD4EA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GLE_TR_T14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2" i="2"/>
  <c r="J39" i="1"/>
  <c r="J3" i="1"/>
  <c r="L94" i="1"/>
  <c r="J101" i="1"/>
  <c r="M2" i="1"/>
  <c r="M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N23" i="1"/>
  <c r="N2" i="1"/>
  <c r="O2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I3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2" i="1"/>
  <c r="J2" i="1" s="1"/>
  <c r="H3" i="1"/>
  <c r="L3" i="1" s="1"/>
  <c r="H4" i="1"/>
  <c r="L4" i="1" s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L33" i="1" s="1"/>
  <c r="H34" i="1"/>
  <c r="L34" i="1" s="1"/>
  <c r="H35" i="1"/>
  <c r="L35" i="1" s="1"/>
  <c r="H36" i="1"/>
  <c r="L36" i="1" s="1"/>
  <c r="H37" i="1"/>
  <c r="L37" i="1" s="1"/>
  <c r="H38" i="1"/>
  <c r="L38" i="1" s="1"/>
  <c r="H39" i="1"/>
  <c r="L39" i="1" s="1"/>
  <c r="H40" i="1"/>
  <c r="L40" i="1" s="1"/>
  <c r="H41" i="1"/>
  <c r="L41" i="1" s="1"/>
  <c r="H42" i="1"/>
  <c r="L42" i="1" s="1"/>
  <c r="H43" i="1"/>
  <c r="L43" i="1" s="1"/>
  <c r="H44" i="1"/>
  <c r="L44" i="1" s="1"/>
  <c r="H45" i="1"/>
  <c r="L45" i="1" s="1"/>
  <c r="H46" i="1"/>
  <c r="L46" i="1" s="1"/>
  <c r="H47" i="1"/>
  <c r="L47" i="1" s="1"/>
  <c r="H48" i="1"/>
  <c r="L48" i="1" s="1"/>
  <c r="H49" i="1"/>
  <c r="L49" i="1" s="1"/>
  <c r="H50" i="1"/>
  <c r="L50" i="1" s="1"/>
  <c r="H51" i="1"/>
  <c r="L51" i="1" s="1"/>
  <c r="H52" i="1"/>
  <c r="L52" i="1" s="1"/>
  <c r="H53" i="1"/>
  <c r="L53" i="1" s="1"/>
  <c r="H54" i="1"/>
  <c r="L54" i="1" s="1"/>
  <c r="H55" i="1"/>
  <c r="L55" i="1" s="1"/>
  <c r="H56" i="1"/>
  <c r="L56" i="1" s="1"/>
  <c r="H57" i="1"/>
  <c r="L57" i="1" s="1"/>
  <c r="H58" i="1"/>
  <c r="L58" i="1" s="1"/>
  <c r="H59" i="1"/>
  <c r="L59" i="1" s="1"/>
  <c r="H60" i="1"/>
  <c r="L60" i="1" s="1"/>
  <c r="H61" i="1"/>
  <c r="L61" i="1" s="1"/>
  <c r="H62" i="1"/>
  <c r="L62" i="1" s="1"/>
  <c r="H63" i="1"/>
  <c r="L63" i="1" s="1"/>
  <c r="H64" i="1"/>
  <c r="L64" i="1" s="1"/>
  <c r="H65" i="1"/>
  <c r="L65" i="1" s="1"/>
  <c r="H66" i="1"/>
  <c r="L66" i="1" s="1"/>
  <c r="H67" i="1"/>
  <c r="L67" i="1" s="1"/>
  <c r="H68" i="1"/>
  <c r="L68" i="1" s="1"/>
  <c r="H69" i="1"/>
  <c r="L69" i="1" s="1"/>
  <c r="H70" i="1"/>
  <c r="L70" i="1" s="1"/>
  <c r="H71" i="1"/>
  <c r="L71" i="1" s="1"/>
  <c r="H72" i="1"/>
  <c r="L72" i="1" s="1"/>
  <c r="H73" i="1"/>
  <c r="L73" i="1" s="1"/>
  <c r="H74" i="1"/>
  <c r="L74" i="1" s="1"/>
  <c r="H75" i="1"/>
  <c r="L75" i="1" s="1"/>
  <c r="H76" i="1"/>
  <c r="L76" i="1" s="1"/>
  <c r="H77" i="1"/>
  <c r="L77" i="1" s="1"/>
  <c r="H78" i="1"/>
  <c r="L78" i="1" s="1"/>
  <c r="H79" i="1"/>
  <c r="L79" i="1" s="1"/>
  <c r="H80" i="1"/>
  <c r="L80" i="1" s="1"/>
  <c r="H81" i="1"/>
  <c r="L81" i="1" s="1"/>
  <c r="H82" i="1"/>
  <c r="L82" i="1" s="1"/>
  <c r="H83" i="1"/>
  <c r="L83" i="1" s="1"/>
  <c r="H84" i="1"/>
  <c r="L84" i="1" s="1"/>
  <c r="H85" i="1"/>
  <c r="L85" i="1" s="1"/>
  <c r="H86" i="1"/>
  <c r="L86" i="1" s="1"/>
  <c r="H87" i="1"/>
  <c r="L87" i="1" s="1"/>
  <c r="H88" i="1"/>
  <c r="L88" i="1" s="1"/>
  <c r="H89" i="1"/>
  <c r="L89" i="1" s="1"/>
  <c r="H90" i="1"/>
  <c r="L90" i="1" s="1"/>
  <c r="H91" i="1"/>
  <c r="L91" i="1" s="1"/>
  <c r="H92" i="1"/>
  <c r="L92" i="1" s="1"/>
  <c r="H93" i="1"/>
  <c r="L93" i="1" s="1"/>
  <c r="H94" i="1"/>
  <c r="H95" i="1"/>
  <c r="L95" i="1" s="1"/>
  <c r="H96" i="1"/>
  <c r="L96" i="1" s="1"/>
  <c r="H97" i="1"/>
  <c r="L97" i="1" s="1"/>
  <c r="H98" i="1"/>
  <c r="L98" i="1" s="1"/>
  <c r="H99" i="1"/>
  <c r="L99" i="1" s="1"/>
  <c r="H100" i="1"/>
  <c r="L100" i="1" s="1"/>
  <c r="H2" i="1"/>
  <c r="L2" i="1" s="1"/>
  <c r="P2" i="1" l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K2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<sst xmlns="http://schemas.openxmlformats.org/spreadsheetml/2006/main" count="234" uniqueCount="133">
  <si>
    <t>ID</t>
  </si>
  <si>
    <t>t14_0</t>
  </si>
  <si>
    <t>depth_I_0</t>
  </si>
  <si>
    <t>t14/delta</t>
  </si>
  <si>
    <t>β</t>
  </si>
  <si>
    <t>&lt;k&gt;</t>
  </si>
  <si>
    <t>deltaroott14</t>
  </si>
  <si>
    <t>H=(3-BETA)/2</t>
  </si>
  <si>
    <t>root k</t>
  </si>
  <si>
    <t>delta root k</t>
  </si>
  <si>
    <t>hrootk</t>
  </si>
  <si>
    <t>gamma=1 + 2H</t>
  </si>
  <si>
    <t>snr formula</t>
  </si>
  <si>
    <t>SNR (stellar parameters) USING PONT</t>
  </si>
  <si>
    <t>tfwhm_0</t>
  </si>
  <si>
    <t>SNR USING T23</t>
  </si>
  <si>
    <t>SNRWITHOUT T23</t>
  </si>
  <si>
    <t>&lt;k&gt; less as per graph</t>
  </si>
  <si>
    <t>commom</t>
  </si>
  <si>
    <t>pr</t>
  </si>
  <si>
    <t>h&lt;0.5</t>
  </si>
  <si>
    <t>final (comparing graph &lt;k&gt;,deltarootk, H)</t>
  </si>
  <si>
    <t>OGLE-TR-1001</t>
  </si>
  <si>
    <t>(WITH ERROR BAR)</t>
  </si>
  <si>
    <t>OGLE-TR-1002</t>
  </si>
  <si>
    <t>OGLE-TR-1003</t>
  </si>
  <si>
    <t>OGLE-TR-1004</t>
  </si>
  <si>
    <t>OGLE-TR-1005</t>
  </si>
  <si>
    <t>OGLE-TR-1006</t>
  </si>
  <si>
    <t>OGLE-TR-1007</t>
  </si>
  <si>
    <t>1083- SPECIAL CASE ( H, graph)</t>
  </si>
  <si>
    <t>OGLE-TR-1008</t>
  </si>
  <si>
    <t>1069 -SPECIAL CASE (H,graph)</t>
  </si>
  <si>
    <t>OGLE-TR-1009</t>
  </si>
  <si>
    <t>OGLE-TR-1010</t>
  </si>
  <si>
    <t>OGLE-TR-1011</t>
  </si>
  <si>
    <t>OGLE-TR-1012</t>
  </si>
  <si>
    <t>OGLE-TR-1013</t>
  </si>
  <si>
    <t>OGLE-TR-1014</t>
  </si>
  <si>
    <t>OGLE-TR-1015</t>
  </si>
  <si>
    <t>OGLE-TR-1016</t>
  </si>
  <si>
    <t>OGLE-TR-1017</t>
  </si>
  <si>
    <t>OGLE-TR-1018</t>
  </si>
  <si>
    <t>OGLE-TR-1019</t>
  </si>
  <si>
    <t>OGLE-TR-1020</t>
  </si>
  <si>
    <t>OGLE-TR-1021</t>
  </si>
  <si>
    <t>OGLE-TR-1022</t>
  </si>
  <si>
    <t>OGLE-TR-1023</t>
  </si>
  <si>
    <t>OGLE-TR-1024</t>
  </si>
  <si>
    <t>OGLE-TR-1025</t>
  </si>
  <si>
    <t>OGLE-TR-1026</t>
  </si>
  <si>
    <t>OGLE-TR-1027</t>
  </si>
  <si>
    <t>OGLE-TR-1028</t>
  </si>
  <si>
    <t>OGLE-TR-1029</t>
  </si>
  <si>
    <t>OGLE-TR-1030</t>
  </si>
  <si>
    <t>OGLE-TR-1031</t>
  </si>
  <si>
    <t>OGLE-TR-1032</t>
  </si>
  <si>
    <t>OGLE-TR-1033</t>
  </si>
  <si>
    <t>OGLE-TR-1034</t>
  </si>
  <si>
    <t>OGLE-TR-1035</t>
  </si>
  <si>
    <t>OGLE-TR-1036</t>
  </si>
  <si>
    <t>OGLE-TR-1037</t>
  </si>
  <si>
    <t>OGLE-TR-1038</t>
  </si>
  <si>
    <t>OGLE-TR-1039</t>
  </si>
  <si>
    <t>OGLE-TR-1040</t>
  </si>
  <si>
    <t>OGLE-TR-1041</t>
  </si>
  <si>
    <t>OGLE-TR-1042</t>
  </si>
  <si>
    <t>OGLE-TR-1043</t>
  </si>
  <si>
    <t>OGLE-TR-1044</t>
  </si>
  <si>
    <t>OGLE-TR-1045</t>
  </si>
  <si>
    <t>OGLE-TR-1046</t>
  </si>
  <si>
    <t>OGLE-TR-1047</t>
  </si>
  <si>
    <t>OGLE-TR-1048</t>
  </si>
  <si>
    <t>OGLE-TR-1049</t>
  </si>
  <si>
    <t>OGLE-TR-1050</t>
  </si>
  <si>
    <t>OGLE-TR-1051</t>
  </si>
  <si>
    <t>OGLE-TR-1052</t>
  </si>
  <si>
    <t>OGLE-TR-1053</t>
  </si>
  <si>
    <t>OGLE-TR-1054</t>
  </si>
  <si>
    <t>OGLE-TR-1055</t>
  </si>
  <si>
    <t>OGLE-TR-1056</t>
  </si>
  <si>
    <t>OGLE-TR-1057</t>
  </si>
  <si>
    <t>OGLE-TR-1058</t>
  </si>
  <si>
    <t>OGLE-TR-1059</t>
  </si>
  <si>
    <t>OGLE-TR-1060</t>
  </si>
  <si>
    <t>OGLE-TR-1061</t>
  </si>
  <si>
    <t>OGLE-TR-1062</t>
  </si>
  <si>
    <t>OGLE-TR-1063</t>
  </si>
  <si>
    <t>OGLE-TR-1064</t>
  </si>
  <si>
    <t>OGLE-TR-1065</t>
  </si>
  <si>
    <t>OGLE-TR-1066</t>
  </si>
  <si>
    <t>OGLE-TR-1067</t>
  </si>
  <si>
    <t>OGLE-TR-1068</t>
  </si>
  <si>
    <t>OGLE-TR-1069</t>
  </si>
  <si>
    <t>OGLE-TR-1070</t>
  </si>
  <si>
    <t>OGLE-TR-1071</t>
  </si>
  <si>
    <t>OGLE-TR-1072</t>
  </si>
  <si>
    <t>OGLE-TR-1073</t>
  </si>
  <si>
    <t>OGLE-TR-1074</t>
  </si>
  <si>
    <t>OGLE-TR-1075</t>
  </si>
  <si>
    <t>OGLE-TR-1076</t>
  </si>
  <si>
    <t>OGLE-TR-1077</t>
  </si>
  <si>
    <t>OGLE-TR-1078</t>
  </si>
  <si>
    <t>OGLE-TR-1079</t>
  </si>
  <si>
    <t>OGLE-TR-1080</t>
  </si>
  <si>
    <t>OGLE-TR-1081</t>
  </si>
  <si>
    <t>OGLE-TR-1082</t>
  </si>
  <si>
    <t>OGLE-TR-1083</t>
  </si>
  <si>
    <t>OGLE-TR-1084</t>
  </si>
  <si>
    <t>OGLE-TR-1085</t>
  </si>
  <si>
    <t>OGLE-TR-1086</t>
  </si>
  <si>
    <t>OGLE-TR-1087</t>
  </si>
  <si>
    <t>OGLE-TR-1088</t>
  </si>
  <si>
    <t>OGLE-TR-1089</t>
  </si>
  <si>
    <t>OGLE-TR-1090</t>
  </si>
  <si>
    <t>OGLE-TR-1091</t>
  </si>
  <si>
    <t>OGLE-TR-1092</t>
  </si>
  <si>
    <t>OGLE-TR-1093</t>
  </si>
  <si>
    <t>OGLE-TR-1094</t>
  </si>
  <si>
    <t>OGLE-TR-1095</t>
  </si>
  <si>
    <t>OGLE-TR-1096</t>
  </si>
  <si>
    <t>OGLE-TR-1097</t>
  </si>
  <si>
    <t>OGLE-TR-1098</t>
  </si>
  <si>
    <t>OGLE-TR-1099</t>
  </si>
  <si>
    <t>OGLE-TR-10</t>
  </si>
  <si>
    <t>&lt;k&gt; = 6.1746 + 0.3085</t>
  </si>
  <si>
    <t>Hurst Exponent</t>
  </si>
  <si>
    <t>alpha</t>
  </si>
  <si>
    <t>KAPPA</t>
  </si>
  <si>
    <t>OGLE-TR-56</t>
  </si>
  <si>
    <t>OGLE-TR-111</t>
  </si>
  <si>
    <t>OGLE-TR-132</t>
  </si>
  <si>
    <t>OGLE-TR-211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</si>
</sst>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charset val="1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4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164" fontId="0" fillId="0" borderId="10" xfId="0" applyNumberFormat="1" applyBorder="1" applyAlignment="1">
      <alignment horizontal="right"/>
    </xf>
    <xf numFmtId="0" fontId="0" fillId="35" borderId="10" xfId="0" applyFill="1" applyBorder="1" applyAlignment="1">
      <alignment horizontal="right"/>
    </xf>
    <xf numFmtId="0" fontId="0" fillId="33" borderId="10" xfId="0" applyFill="1" applyBorder="1" applyAlignment="1">
      <alignment horizontal="right"/>
    </xf>
    <xf numFmtId="0" fontId="0" fillId="36" borderId="10" xfId="0" applyFill="1" applyBorder="1" applyAlignment="1">
      <alignment horizontal="right"/>
    </xf>
    <xf numFmtId="164" fontId="0" fillId="36" borderId="10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18" fillId="0" borderId="11" xfId="0" applyFont="1" applyBorder="1"/>
    <xf numFmtId="0" fontId="18" fillId="0" borderId="12" xfId="0" applyFont="1" applyBorder="1"/>
    <xf numFmtId="0" fontId="19" fillId="0" borderId="11" xfId="0" applyFont="1" applyBorder="1"/>
    <xf numFmtId="164" fontId="19" fillId="0" borderId="11" xfId="0" applyNumberFormat="1" applyFont="1" applyBorder="1"/>
    <xf numFmtId="0" fontId="20" fillId="34" borderId="10" xfId="0" applyFont="1" applyFill="1" applyBorder="1" applyAlignment="1">
      <alignment horizontal="right" vertical="center"/>
    </xf>
    <xf numFmtId="0" fontId="20" fillId="35" borderId="10" xfId="0" applyFont="1" applyFill="1" applyBorder="1" applyAlignment="1">
      <alignment horizontal="right" vertical="center"/>
    </xf>
    <xf numFmtId="0" fontId="20" fillId="33" borderId="10" xfId="0" applyFont="1" applyFill="1" applyBorder="1" applyAlignment="1">
      <alignment horizontal="right" vertical="center"/>
    </xf>
    <xf numFmtId="0" fontId="16" fillId="0" borderId="0" xfId="0" applyFont="1"/>
    <xf numFmtId="0" fontId="0" fillId="34" borderId="0" xfId="0" applyFill="1"/>
    <xf numFmtId="0" fontId="0" fillId="37" borderId="0" xfId="0" applyFill="1"/>
    <xf numFmtId="0" fontId="0" fillId="38" borderId="0" xfId="0" applyFill="1"/>
    <xf numFmtId="0" fontId="21" fillId="0" borderId="0" xfId="0" applyFont="1"/>
    <xf numFmtId="164" fontId="19" fillId="0" borderId="0" xfId="0" applyNumberFormat="1" applyFont="1"/>
    <xf numFmtId="164" fontId="0" fillId="0" borderId="0" xfId="0" applyNumberFormat="1" applyAlignment="1">
      <alignment horizontal="right"/>
    </xf>
    <xf numFmtId="0" fontId="22" fillId="0" borderId="0" xfId="0" applyFont="1"/>
    <xf numFmtId="0" fontId="0" fillId="39" borderId="0" xfId="0" applyFill="1"/>
    <xf numFmtId="0" fontId="0" fillId="40" borderId="0" xfId="0" applyFill="1"/>
    <xf numFmtId="0" fontId="14" fillId="36" borderId="0" xfId="0" applyFont="1" applyFill="1"/>
    <xf numFmtId="0" fontId="0" fillId="36" borderId="0" xfId="0" applyFill="1"/>
    <xf numFmtId="0" fontId="0" fillId="41" borderId="0" xfId="0" applyFill="1"/>
    <xf numFmtId="0" fontId="0" fillId="35" borderId="0" xfId="0" applyFill="1"/>
    <xf numFmtId="0" fontId="0" fillId="42" borderId="0" xfId="0" applyFill="1"/>
    <xf numFmtId="0" fontId="0" fillId="33" borderId="0" xfId="0" applyFill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5"/>
  <sheetViews>
    <sheetView workbookViewId="0">
      <selection activeCell="J1" sqref="J1:J1048576"/>
    </sheetView>
  </sheetViews>
  <sheetFormatPr defaultRowHeight="14.4" x14ac:dyDescent="0.3"/>
  <cols>
    <col min="1" max="1" width="14.44140625" style="3" customWidth="1"/>
    <col min="2" max="2" width="9.109375" style="13"/>
    <col min="3" max="4" width="16" style="13" customWidth="1"/>
    <col min="5" max="5" width="9.109375" style="7"/>
    <col min="6" max="6" width="10.5546875" style="8" bestFit="1" customWidth="1"/>
    <col min="7" max="7" width="18.33203125" style="27" customWidth="1"/>
    <col min="8" max="8" width="14.44140625" customWidth="1"/>
    <col min="10" max="10" width="12.109375" customWidth="1"/>
    <col min="12" max="13" width="23.5546875" customWidth="1"/>
    <col min="14" max="14" width="13.109375" customWidth="1"/>
    <col min="16" max="16" width="34.33203125" customWidth="1"/>
    <col min="18" max="18" width="17.88671875" customWidth="1"/>
    <col min="19" max="19" width="19.109375" customWidth="1"/>
    <col min="22" max="22" width="19.109375" customWidth="1"/>
    <col min="30" max="30" width="39.5546875" customWidth="1"/>
  </cols>
  <sheetData>
    <row r="1" spans="1:30" ht="21" x14ac:dyDescent="0.4">
      <c r="A1" s="14" t="s">
        <v>0</v>
      </c>
      <c r="B1" s="14" t="s">
        <v>1</v>
      </c>
      <c r="C1" s="15" t="s">
        <v>2</v>
      </c>
      <c r="D1" s="15" t="s">
        <v>3</v>
      </c>
      <c r="E1" s="16" t="s">
        <v>4</v>
      </c>
      <c r="F1" s="17" t="s">
        <v>5</v>
      </c>
      <c r="G1" s="26" t="s">
        <v>6</v>
      </c>
      <c r="H1" s="2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t="s">
        <v>13</v>
      </c>
      <c r="Q1" s="25" t="s">
        <v>14</v>
      </c>
      <c r="R1" t="s">
        <v>15</v>
      </c>
      <c r="S1" t="s">
        <v>16</v>
      </c>
      <c r="U1" s="28" t="s">
        <v>17</v>
      </c>
      <c r="W1" s="33" t="s">
        <v>18</v>
      </c>
      <c r="X1" s="33"/>
      <c r="Y1" t="s">
        <v>19</v>
      </c>
      <c r="AB1" s="30" t="s">
        <v>20</v>
      </c>
      <c r="AD1" t="s">
        <v>21</v>
      </c>
    </row>
    <row r="2" spans="1:30" x14ac:dyDescent="0.3">
      <c r="A2" s="1" t="s">
        <v>22</v>
      </c>
      <c r="B2" s="6">
        <v>0.1043</v>
      </c>
      <c r="C2" s="18">
        <v>8.2299999999999995E-3</v>
      </c>
      <c r="D2" s="18">
        <f>B2/C2</f>
        <v>12.673147023086271</v>
      </c>
      <c r="E2" s="7">
        <v>2.0464000000000002</v>
      </c>
      <c r="F2" s="8">
        <v>6.0972999999999997</v>
      </c>
      <c r="G2" s="27">
        <f>C2*SQRT(B2)</f>
        <v>2.6579205161178163E-3</v>
      </c>
      <c r="H2">
        <f>(3-E2)/2</f>
        <v>0.47679999999999989</v>
      </c>
      <c r="I2">
        <f t="shared" ref="I2:I33" si="0">SQRT(F2)</f>
        <v>2.4692711475251152</v>
      </c>
      <c r="J2">
        <f>(C2*I2)</f>
        <v>2.0322101544131697E-2</v>
      </c>
      <c r="K2">
        <f t="shared" ref="K2:K33" si="1">(H2*I2)</f>
        <v>1.1773484831399748</v>
      </c>
      <c r="L2">
        <f>(1+2*H2)</f>
        <v>1.9535999999999998</v>
      </c>
      <c r="M2">
        <f>(C2*SQRT((B2/0.014)))/0.015</f>
        <v>1.4975685552847917</v>
      </c>
      <c r="N2">
        <f>1 - 10^(-C2/2.5)</f>
        <v>7.5514535437721797E-3</v>
      </c>
      <c r="O2">
        <f>(B2 / 0.01) * 5</f>
        <v>52.15</v>
      </c>
      <c r="P2">
        <f>SQRT((O2^2 * N2^2) / (O2 * 0.015^2 + O2^2 * 0.005^2))</f>
        <v>1.3947278607008713</v>
      </c>
      <c r="Q2" s="25">
        <v>9.1200000000000003E-2</v>
      </c>
      <c r="R2">
        <f t="shared" ref="R2:R33" si="2">((C2/0.001)*SQRT((B2+2*Q2)/3))</f>
        <v>2.5442105802520878</v>
      </c>
      <c r="S2">
        <f>(C2*SQRT(B2))/0.001</f>
        <v>2.6579205161178163</v>
      </c>
      <c r="T2" s="35"/>
      <c r="U2">
        <v>1003</v>
      </c>
      <c r="V2" s="32" t="s">
        <v>23</v>
      </c>
      <c r="X2">
        <v>7.4999999999999997E-3</v>
      </c>
      <c r="Y2">
        <v>1002</v>
      </c>
      <c r="AB2">
        <v>1001</v>
      </c>
      <c r="AD2" s="3">
        <v>1011</v>
      </c>
    </row>
    <row r="3" spans="1:30" x14ac:dyDescent="0.3">
      <c r="A3" s="1" t="s">
        <v>24</v>
      </c>
      <c r="B3" s="6">
        <v>0.17399999999999999</v>
      </c>
      <c r="C3" s="19">
        <v>1.4200000000000001E-2</v>
      </c>
      <c r="D3" s="18">
        <f t="shared" ref="D3:D66" si="3">B3/C3</f>
        <v>12.253521126760562</v>
      </c>
      <c r="E3" s="7">
        <v>1.8169999999999999</v>
      </c>
      <c r="F3" s="8">
        <v>6.0046999999999997</v>
      </c>
      <c r="G3" s="27">
        <f t="shared" ref="G3:G66" si="4">C3*SQRT(B3)</f>
        <v>5.9232896265504357E-3</v>
      </c>
      <c r="H3">
        <f t="shared" ref="H3:H66" si="5">(3-E3)/2</f>
        <v>0.59150000000000003</v>
      </c>
      <c r="I3">
        <f t="shared" si="0"/>
        <v>2.450448938460053</v>
      </c>
      <c r="J3" s="34">
        <f>(C3*I3)</f>
        <v>3.4796374926132752E-2</v>
      </c>
      <c r="K3">
        <f t="shared" si="1"/>
        <v>1.4494405470991214</v>
      </c>
      <c r="L3">
        <f t="shared" ref="L3:L66" si="6">(1+2*H3)</f>
        <v>2.1829999999999998</v>
      </c>
      <c r="M3">
        <f t="shared" ref="M3:M66" si="7">(C3*SQRT((B3/0.014)))/0.015</f>
        <v>3.3373956199122579</v>
      </c>
      <c r="N3">
        <f t="shared" ref="N3:N66" si="8">1 - 10^(-C3/2.5)</f>
        <v>1.2993528989203806E-2</v>
      </c>
      <c r="O3">
        <f t="shared" ref="O3:O66" si="9">(B3 / 0.01) * 5</f>
        <v>87</v>
      </c>
      <c r="P3">
        <f t="shared" ref="P3:P66" si="10">SQRT((O3^2 * N3^2) / (O3 * 0.015^2 + O3^2 * 0.005^2))</f>
        <v>2.4738942156560348</v>
      </c>
      <c r="Q3" s="25">
        <v>0.1168</v>
      </c>
      <c r="R3">
        <f t="shared" si="2"/>
        <v>5.2341336118470148</v>
      </c>
      <c r="S3">
        <f t="shared" ref="S3:S66" si="11">(C3*SQRT(B3))/0.001</f>
        <v>5.9232896265504351</v>
      </c>
      <c r="T3" s="35"/>
      <c r="U3">
        <v>1004</v>
      </c>
      <c r="Y3">
        <v>1016</v>
      </c>
      <c r="AB3">
        <v>1006</v>
      </c>
      <c r="AD3" s="3">
        <v>1012</v>
      </c>
    </row>
    <row r="4" spans="1:30" x14ac:dyDescent="0.3">
      <c r="A4" s="1" t="s">
        <v>25</v>
      </c>
      <c r="B4" s="6">
        <v>0.1143</v>
      </c>
      <c r="C4" s="18">
        <v>2.98E-3</v>
      </c>
      <c r="D4" s="18">
        <f t="shared" si="3"/>
        <v>38.355704697986575</v>
      </c>
      <c r="E4" s="7">
        <v>1.7231000000000001</v>
      </c>
      <c r="F4" s="8">
        <v>6.2769000000000004</v>
      </c>
      <c r="G4" s="27">
        <f t="shared" si="4"/>
        <v>1.0074868336608673E-3</v>
      </c>
      <c r="H4">
        <f t="shared" si="5"/>
        <v>0.63844999999999996</v>
      </c>
      <c r="I4">
        <f t="shared" si="0"/>
        <v>2.5053742235442593</v>
      </c>
      <c r="J4">
        <f t="shared" ref="J4:J66" si="12">(C4*I4)</f>
        <v>7.4660151861618926E-3</v>
      </c>
      <c r="K4">
        <f t="shared" si="1"/>
        <v>1.5995561730218322</v>
      </c>
      <c r="L4">
        <f t="shared" si="6"/>
        <v>2.2768999999999999</v>
      </c>
      <c r="M4" s="22">
        <f>(C4*SQRT((B4/0.014)))/0.015</f>
        <v>0.56765452270096228</v>
      </c>
      <c r="N4">
        <f t="shared" si="8"/>
        <v>2.7409182364810381E-3</v>
      </c>
      <c r="O4">
        <f t="shared" si="9"/>
        <v>57.15</v>
      </c>
      <c r="P4">
        <f t="shared" si="10"/>
        <v>0.50952942487580555</v>
      </c>
      <c r="Q4" s="25">
        <v>0.1055</v>
      </c>
      <c r="R4">
        <f t="shared" si="2"/>
        <v>0.98129066709784485</v>
      </c>
      <c r="S4">
        <f t="shared" si="11"/>
        <v>1.0074868336608673</v>
      </c>
      <c r="T4" s="35"/>
      <c r="U4">
        <v>1008</v>
      </c>
      <c r="V4" s="32"/>
      <c r="X4">
        <v>7.7999999999999996E-3</v>
      </c>
      <c r="Y4">
        <v>1019</v>
      </c>
      <c r="AB4">
        <v>1007</v>
      </c>
      <c r="AD4" s="3">
        <v>1031</v>
      </c>
    </row>
    <row r="5" spans="1:30" x14ac:dyDescent="0.3">
      <c r="A5" s="1" t="s">
        <v>26</v>
      </c>
      <c r="B5" s="6">
        <v>0.19639999999999999</v>
      </c>
      <c r="C5" s="18">
        <v>6.3499999999999997E-3</v>
      </c>
      <c r="D5" s="18">
        <f t="shared" si="3"/>
        <v>30.929133858267715</v>
      </c>
      <c r="E5" s="7">
        <v>1.744</v>
      </c>
      <c r="F5" s="8">
        <v>6.1825999999999999</v>
      </c>
      <c r="G5" s="27">
        <f t="shared" si="4"/>
        <v>2.8141320153823629E-3</v>
      </c>
      <c r="H5">
        <f t="shared" si="5"/>
        <v>0.628</v>
      </c>
      <c r="I5">
        <f t="shared" si="0"/>
        <v>2.4864834606327064</v>
      </c>
      <c r="J5">
        <f t="shared" si="12"/>
        <v>1.5789169975017687E-2</v>
      </c>
      <c r="K5">
        <f t="shared" si="1"/>
        <v>1.5615116132773397</v>
      </c>
      <c r="L5">
        <f t="shared" si="6"/>
        <v>2.2560000000000002</v>
      </c>
      <c r="M5" s="22">
        <f t="shared" si="7"/>
        <v>1.5855837641120927</v>
      </c>
      <c r="N5">
        <f t="shared" si="8"/>
        <v>5.8314965669939989E-3</v>
      </c>
      <c r="O5">
        <f t="shared" si="9"/>
        <v>98.199999999999989</v>
      </c>
      <c r="P5">
        <f t="shared" si="10"/>
        <v>1.1162677330754907</v>
      </c>
      <c r="Q5" s="25">
        <v>0.16520000000000001</v>
      </c>
      <c r="R5">
        <f t="shared" si="2"/>
        <v>2.6609455086491343</v>
      </c>
      <c r="S5">
        <f t="shared" si="11"/>
        <v>2.8141320153823628</v>
      </c>
      <c r="T5" s="35"/>
      <c r="U5" s="30">
        <v>1011</v>
      </c>
      <c r="Y5">
        <v>1021</v>
      </c>
      <c r="AB5">
        <v>1010</v>
      </c>
      <c r="AD5" s="3">
        <v>1049</v>
      </c>
    </row>
    <row r="6" spans="1:30" x14ac:dyDescent="0.3">
      <c r="A6" s="2" t="s">
        <v>27</v>
      </c>
      <c r="B6" s="9">
        <v>0.23169999999999999</v>
      </c>
      <c r="C6" s="18">
        <v>6.5500000000000003E-3</v>
      </c>
      <c r="D6" s="18">
        <f t="shared" si="3"/>
        <v>35.374045801526712</v>
      </c>
      <c r="E6" s="7">
        <v>1.7847999999999999</v>
      </c>
      <c r="F6" s="8">
        <v>6.2478999999999996</v>
      </c>
      <c r="G6" s="27">
        <f t="shared" si="4"/>
        <v>3.1528573151983898E-3</v>
      </c>
      <c r="H6">
        <f t="shared" si="5"/>
        <v>0.60760000000000003</v>
      </c>
      <c r="I6">
        <f t="shared" si="0"/>
        <v>2.4995799647140715</v>
      </c>
      <c r="J6">
        <f t="shared" si="12"/>
        <v>1.6372248768877169E-2</v>
      </c>
      <c r="K6">
        <f t="shared" si="1"/>
        <v>1.5187447865602699</v>
      </c>
      <c r="L6">
        <f t="shared" si="6"/>
        <v>2.2152000000000003</v>
      </c>
      <c r="M6">
        <f t="shared" si="7"/>
        <v>1.7764338496612315</v>
      </c>
      <c r="N6">
        <f t="shared" si="8"/>
        <v>6.0146123069675372E-3</v>
      </c>
      <c r="O6">
        <f t="shared" si="9"/>
        <v>115.85</v>
      </c>
      <c r="P6">
        <f t="shared" si="10"/>
        <v>1.1587543565885561</v>
      </c>
      <c r="Q6" s="25">
        <v>0.21249999999999999</v>
      </c>
      <c r="R6">
        <f t="shared" si="2"/>
        <v>3.0645321421058709</v>
      </c>
      <c r="S6">
        <f t="shared" si="11"/>
        <v>3.1528573151983896</v>
      </c>
      <c r="T6" s="35"/>
      <c r="U6" s="30">
        <v>1012</v>
      </c>
      <c r="Y6">
        <v>1024</v>
      </c>
      <c r="AB6">
        <v>1011</v>
      </c>
      <c r="AD6" s="3">
        <v>1092</v>
      </c>
    </row>
    <row r="7" spans="1:30" x14ac:dyDescent="0.3">
      <c r="A7" s="1" t="s">
        <v>28</v>
      </c>
      <c r="B7" s="6">
        <v>9.7000000000000003E-2</v>
      </c>
      <c r="C7" s="18">
        <v>2.8700000000000002E-3</v>
      </c>
      <c r="D7" s="18">
        <f t="shared" si="3"/>
        <v>33.797909407665507</v>
      </c>
      <c r="E7" s="7">
        <v>2.0880000000000001</v>
      </c>
      <c r="F7" s="8">
        <v>6.2104999999999997</v>
      </c>
      <c r="G7" s="27">
        <f t="shared" si="4"/>
        <v>8.9385642023761299E-4</v>
      </c>
      <c r="H7">
        <f t="shared" si="5"/>
        <v>0.45599999999999996</v>
      </c>
      <c r="I7">
        <f t="shared" si="0"/>
        <v>2.492087478400387</v>
      </c>
      <c r="J7">
        <f t="shared" si="12"/>
        <v>7.1522910630091108E-3</v>
      </c>
      <c r="K7">
        <f t="shared" si="1"/>
        <v>1.1363918901505763</v>
      </c>
      <c r="L7">
        <f t="shared" si="6"/>
        <v>1.9119999999999999</v>
      </c>
      <c r="M7">
        <f t="shared" si="7"/>
        <v>0.50363103778681306</v>
      </c>
      <c r="N7">
        <f t="shared" si="8"/>
        <v>2.6398770667348526E-3</v>
      </c>
      <c r="O7">
        <f t="shared" si="9"/>
        <v>48.5</v>
      </c>
      <c r="P7">
        <f t="shared" si="10"/>
        <v>0.48489828246303113</v>
      </c>
      <c r="Q7" s="25">
        <v>7.4200000000000002E-2</v>
      </c>
      <c r="R7">
        <f t="shared" si="2"/>
        <v>0.82084006968471035</v>
      </c>
      <c r="S7">
        <f t="shared" si="11"/>
        <v>0.89385642023761303</v>
      </c>
      <c r="T7" s="35"/>
      <c r="U7">
        <v>1013</v>
      </c>
      <c r="V7" s="31"/>
      <c r="X7">
        <v>1.2699999999999999E-2</v>
      </c>
      <c r="Y7">
        <v>1025</v>
      </c>
      <c r="AB7">
        <v>1012</v>
      </c>
      <c r="AD7" s="3">
        <v>1099</v>
      </c>
    </row>
    <row r="8" spans="1:30" x14ac:dyDescent="0.3">
      <c r="A8" s="1" t="s">
        <v>29</v>
      </c>
      <c r="B8" s="6">
        <v>0.19600000000000001</v>
      </c>
      <c r="C8" s="19">
        <v>1.082E-2</v>
      </c>
      <c r="D8" s="18">
        <f t="shared" si="3"/>
        <v>18.11460258780037</v>
      </c>
      <c r="E8" s="7">
        <v>2.2610000000000001</v>
      </c>
      <c r="F8" s="8">
        <v>5.8875999999999999</v>
      </c>
      <c r="G8" s="27">
        <f t="shared" si="4"/>
        <v>4.7902181996230609E-3</v>
      </c>
      <c r="H8">
        <f t="shared" si="5"/>
        <v>0.36949999999999994</v>
      </c>
      <c r="I8">
        <f t="shared" si="0"/>
        <v>2.4264377181374344</v>
      </c>
      <c r="J8" s="34">
        <f t="shared" si="12"/>
        <v>2.6254056110247039E-2</v>
      </c>
      <c r="K8" s="22">
        <f t="shared" si="1"/>
        <v>0.89656873685178184</v>
      </c>
      <c r="L8">
        <f t="shared" si="6"/>
        <v>1.7389999999999999</v>
      </c>
      <c r="M8">
        <f t="shared" si="7"/>
        <v>2.6989821949929365</v>
      </c>
      <c r="N8">
        <f t="shared" si="8"/>
        <v>9.9160963494220322E-3</v>
      </c>
      <c r="O8">
        <f t="shared" si="9"/>
        <v>98</v>
      </c>
      <c r="P8">
        <f t="shared" si="10"/>
        <v>1.8979810963359509</v>
      </c>
      <c r="Q8" s="25">
        <v>0.1363</v>
      </c>
      <c r="R8">
        <f t="shared" si="2"/>
        <v>4.2762961637379604</v>
      </c>
      <c r="S8">
        <f t="shared" si="11"/>
        <v>4.7902181996230606</v>
      </c>
      <c r="T8" s="35"/>
      <c r="U8" s="22">
        <v>1014</v>
      </c>
      <c r="Y8">
        <v>1034</v>
      </c>
      <c r="AB8">
        <v>1018</v>
      </c>
      <c r="AD8" s="36" t="s">
        <v>30</v>
      </c>
    </row>
    <row r="9" spans="1:30" x14ac:dyDescent="0.3">
      <c r="A9" s="4" t="s">
        <v>31</v>
      </c>
      <c r="B9" s="10">
        <v>0.55200000000000005</v>
      </c>
      <c r="C9" s="18">
        <v>3.31E-3</v>
      </c>
      <c r="D9" s="18">
        <f t="shared" si="3"/>
        <v>166.76737160120848</v>
      </c>
      <c r="E9" s="7">
        <v>1.7056</v>
      </c>
      <c r="F9" s="8">
        <v>5.6211000000000002</v>
      </c>
      <c r="G9" s="27">
        <f t="shared" si="4"/>
        <v>2.4592208522212886E-3</v>
      </c>
      <c r="H9">
        <f t="shared" si="5"/>
        <v>0.6472</v>
      </c>
      <c r="I9">
        <f t="shared" si="0"/>
        <v>2.3708859103719013</v>
      </c>
      <c r="J9">
        <f t="shared" si="12"/>
        <v>7.847632363330994E-3</v>
      </c>
      <c r="K9">
        <f t="shared" si="1"/>
        <v>1.5344373611926945</v>
      </c>
      <c r="L9">
        <f t="shared" si="6"/>
        <v>2.2944</v>
      </c>
      <c r="M9" s="22">
        <f t="shared" si="7"/>
        <v>1.385613977714607</v>
      </c>
      <c r="N9">
        <f t="shared" si="8"/>
        <v>3.0439803318235148E-3</v>
      </c>
      <c r="O9">
        <f t="shared" si="9"/>
        <v>276</v>
      </c>
      <c r="P9">
        <f t="shared" si="10"/>
        <v>0.59910638576171793</v>
      </c>
      <c r="Q9" s="25">
        <v>0.501</v>
      </c>
      <c r="R9">
        <f t="shared" si="2"/>
        <v>2.3822803781251274</v>
      </c>
      <c r="S9">
        <f t="shared" si="11"/>
        <v>2.4592208522212884</v>
      </c>
      <c r="T9" s="35"/>
      <c r="U9">
        <v>1015</v>
      </c>
      <c r="V9" s="32"/>
      <c r="X9">
        <v>5.8999999999999999E-3</v>
      </c>
      <c r="Y9">
        <v>1035</v>
      </c>
      <c r="AB9">
        <v>1022</v>
      </c>
      <c r="AD9" s="36" t="s">
        <v>32</v>
      </c>
    </row>
    <row r="10" spans="1:30" x14ac:dyDescent="0.3">
      <c r="A10" s="2" t="s">
        <v>33</v>
      </c>
      <c r="B10" s="9">
        <v>0.34720000000000001</v>
      </c>
      <c r="C10" s="19">
        <v>1.0880000000000001E-2</v>
      </c>
      <c r="D10" s="18">
        <f t="shared" si="3"/>
        <v>31.911764705882351</v>
      </c>
      <c r="E10" s="7">
        <v>1.8160000000000001</v>
      </c>
      <c r="F10" s="8">
        <v>6.0418000000000003</v>
      </c>
      <c r="G10" s="27">
        <f t="shared" si="4"/>
        <v>6.4108963242279944E-3</v>
      </c>
      <c r="H10">
        <f t="shared" si="5"/>
        <v>0.59199999999999997</v>
      </c>
      <c r="I10">
        <f t="shared" si="0"/>
        <v>2.4580073230159427</v>
      </c>
      <c r="J10" s="34">
        <f t="shared" si="12"/>
        <v>2.6743119674413458E-2</v>
      </c>
      <c r="K10">
        <f t="shared" si="1"/>
        <v>1.455140335225438</v>
      </c>
      <c r="L10">
        <f t="shared" si="6"/>
        <v>2.1840000000000002</v>
      </c>
      <c r="M10">
        <f t="shared" si="7"/>
        <v>3.612130870029798</v>
      </c>
      <c r="N10">
        <f t="shared" si="8"/>
        <v>9.9708088961409924E-3</v>
      </c>
      <c r="O10">
        <f t="shared" si="9"/>
        <v>173.6</v>
      </c>
      <c r="P10">
        <f t="shared" si="10"/>
        <v>1.9443966402842687</v>
      </c>
      <c r="Q10" s="25">
        <v>0.31369999999999998</v>
      </c>
      <c r="R10">
        <f t="shared" si="2"/>
        <v>6.2012818631849553</v>
      </c>
      <c r="S10">
        <f t="shared" si="11"/>
        <v>6.4108963242279939</v>
      </c>
      <c r="T10" s="35"/>
      <c r="U10" s="22">
        <v>1026</v>
      </c>
      <c r="Y10">
        <v>1036</v>
      </c>
      <c r="AB10">
        <v>1025</v>
      </c>
    </row>
    <row r="11" spans="1:30" x14ac:dyDescent="0.3">
      <c r="A11" s="1" t="s">
        <v>34</v>
      </c>
      <c r="B11" s="6">
        <v>0.18260000000000001</v>
      </c>
      <c r="C11" s="18">
        <v>6.9899999999999997E-3</v>
      </c>
      <c r="D11" s="18">
        <f t="shared" si="3"/>
        <v>26.123032904148786</v>
      </c>
      <c r="E11" s="7">
        <v>2.129</v>
      </c>
      <c r="F11" s="8">
        <v>6.0594999999999999</v>
      </c>
      <c r="G11" s="27">
        <f t="shared" si="4"/>
        <v>2.9869473145671651E-3</v>
      </c>
      <c r="H11">
        <f t="shared" si="5"/>
        <v>0.4355</v>
      </c>
      <c r="I11">
        <f t="shared" si="0"/>
        <v>2.4616051673653923</v>
      </c>
      <c r="J11">
        <f t="shared" si="12"/>
        <v>1.7206620119884091E-2</v>
      </c>
      <c r="K11">
        <f t="shared" si="1"/>
        <v>1.0720290503876284</v>
      </c>
      <c r="L11">
        <f t="shared" si="6"/>
        <v>1.871</v>
      </c>
      <c r="M11">
        <f t="shared" si="7"/>
        <v>1.6829541543709043</v>
      </c>
      <c r="N11">
        <f t="shared" si="8"/>
        <v>6.4173482208879085E-3</v>
      </c>
      <c r="O11">
        <f t="shared" si="9"/>
        <v>91.300000000000011</v>
      </c>
      <c r="P11">
        <f t="shared" si="10"/>
        <v>1.224533085383579</v>
      </c>
      <c r="Q11" s="25">
        <v>0.1651</v>
      </c>
      <c r="R11">
        <f t="shared" si="2"/>
        <v>2.889951515164225</v>
      </c>
      <c r="S11">
        <f t="shared" si="11"/>
        <v>2.986947314567165</v>
      </c>
      <c r="T11" s="35"/>
      <c r="U11" s="22">
        <v>1027</v>
      </c>
      <c r="Y11">
        <v>1037</v>
      </c>
      <c r="AB11">
        <v>1028</v>
      </c>
    </row>
    <row r="12" spans="1:30" x14ac:dyDescent="0.3">
      <c r="A12" s="2" t="s">
        <v>35</v>
      </c>
      <c r="B12" s="9">
        <v>0.313</v>
      </c>
      <c r="C12" s="18">
        <v>6.5399999999999998E-3</v>
      </c>
      <c r="D12" s="18">
        <f t="shared" si="3"/>
        <v>47.859327217125383</v>
      </c>
      <c r="E12" s="7">
        <v>2.0369999999999999</v>
      </c>
      <c r="F12" s="8">
        <v>5.6974999999999998</v>
      </c>
      <c r="G12" s="27">
        <f t="shared" si="4"/>
        <v>3.6588947511509537E-3</v>
      </c>
      <c r="H12">
        <f t="shared" si="5"/>
        <v>0.48150000000000004</v>
      </c>
      <c r="I12">
        <f t="shared" si="0"/>
        <v>2.3869436524560022</v>
      </c>
      <c r="J12">
        <f t="shared" si="12"/>
        <v>1.5610611487062253E-2</v>
      </c>
      <c r="K12">
        <f t="shared" si="1"/>
        <v>1.1493133686575652</v>
      </c>
      <c r="L12">
        <f t="shared" si="6"/>
        <v>1.9630000000000001</v>
      </c>
      <c r="M12" s="22">
        <f t="shared" si="7"/>
        <v>2.0615536443593769</v>
      </c>
      <c r="N12">
        <f t="shared" si="8"/>
        <v>6.0054573210620577E-3</v>
      </c>
      <c r="O12">
        <f t="shared" si="9"/>
        <v>156.5</v>
      </c>
      <c r="P12">
        <f t="shared" si="10"/>
        <v>1.167976897289708</v>
      </c>
      <c r="Q12" s="25">
        <v>0.28199999999999997</v>
      </c>
      <c r="R12">
        <f t="shared" si="2"/>
        <v>3.5360379522850147</v>
      </c>
      <c r="S12">
        <f t="shared" si="11"/>
        <v>3.6588947511509535</v>
      </c>
      <c r="T12" s="35"/>
      <c r="U12" s="22">
        <v>1028</v>
      </c>
      <c r="Y12">
        <v>1043</v>
      </c>
      <c r="AB12">
        <v>1031</v>
      </c>
    </row>
    <row r="13" spans="1:30" x14ac:dyDescent="0.3">
      <c r="A13" s="1" t="s">
        <v>36</v>
      </c>
      <c r="B13" s="6">
        <v>0.16289999999999999</v>
      </c>
      <c r="C13" s="18">
        <v>3.96E-3</v>
      </c>
      <c r="D13" s="18">
        <f t="shared" si="3"/>
        <v>41.136363636363633</v>
      </c>
      <c r="E13" s="7">
        <v>2.0289999999999999</v>
      </c>
      <c r="F13" s="8">
        <v>5.8929</v>
      </c>
      <c r="G13" s="27">
        <f t="shared" si="4"/>
        <v>1.5982905367923567E-3</v>
      </c>
      <c r="H13">
        <f t="shared" si="5"/>
        <v>0.48550000000000004</v>
      </c>
      <c r="I13">
        <f t="shared" si="0"/>
        <v>2.4275296084703064</v>
      </c>
      <c r="J13">
        <f t="shared" si="12"/>
        <v>9.6130172495424125E-3</v>
      </c>
      <c r="K13">
        <f t="shared" si="1"/>
        <v>1.178565624912334</v>
      </c>
      <c r="L13">
        <f t="shared" si="6"/>
        <v>1.9710000000000001</v>
      </c>
      <c r="M13" s="22">
        <f t="shared" si="7"/>
        <v>0.90053469830825661</v>
      </c>
      <c r="N13">
        <f t="shared" si="8"/>
        <v>3.6406514868158046E-3</v>
      </c>
      <c r="O13">
        <f t="shared" si="9"/>
        <v>81.449999999999989</v>
      </c>
      <c r="P13">
        <f t="shared" si="10"/>
        <v>0.69095595009319766</v>
      </c>
      <c r="Q13" s="25">
        <v>0.15049999999999999</v>
      </c>
      <c r="R13">
        <f t="shared" si="2"/>
        <v>1.5572084253560921</v>
      </c>
      <c r="S13">
        <f t="shared" si="11"/>
        <v>1.5982905367923568</v>
      </c>
      <c r="T13" s="35"/>
      <c r="U13" s="30">
        <v>1031</v>
      </c>
      <c r="Y13">
        <v>1046</v>
      </c>
      <c r="AB13">
        <v>1033</v>
      </c>
    </row>
    <row r="14" spans="1:30" x14ac:dyDescent="0.3">
      <c r="A14" s="2" t="s">
        <v>37</v>
      </c>
      <c r="B14" s="9">
        <v>0.24</v>
      </c>
      <c r="C14" s="18">
        <v>5.3800000000000002E-3</v>
      </c>
      <c r="D14" s="18">
        <f t="shared" si="3"/>
        <v>44.609665427509292</v>
      </c>
      <c r="E14" s="7">
        <v>1.9470000000000001</v>
      </c>
      <c r="F14" s="8">
        <v>5.5899000000000001</v>
      </c>
      <c r="G14" s="27">
        <f t="shared" si="4"/>
        <v>2.6356509632346997E-3</v>
      </c>
      <c r="H14">
        <f t="shared" si="5"/>
        <v>0.52649999999999997</v>
      </c>
      <c r="I14">
        <f t="shared" si="0"/>
        <v>2.3642969356660766</v>
      </c>
      <c r="J14">
        <f t="shared" si="12"/>
        <v>1.2719917513883492E-2</v>
      </c>
      <c r="K14">
        <f t="shared" si="1"/>
        <v>1.2448023366281893</v>
      </c>
      <c r="L14">
        <f t="shared" si="6"/>
        <v>2.0529999999999999</v>
      </c>
      <c r="M14" s="22">
        <f t="shared" si="7"/>
        <v>1.4850210837047464</v>
      </c>
      <c r="N14">
        <f t="shared" si="8"/>
        <v>4.9429065521376936E-3</v>
      </c>
      <c r="O14">
        <f t="shared" si="9"/>
        <v>120</v>
      </c>
      <c r="P14">
        <f t="shared" si="10"/>
        <v>0.953472482171001</v>
      </c>
      <c r="Q14" s="25">
        <v>0.218</v>
      </c>
      <c r="R14">
        <f t="shared" si="2"/>
        <v>2.5538477114607545</v>
      </c>
      <c r="S14">
        <f t="shared" si="11"/>
        <v>2.6356509632346996</v>
      </c>
      <c r="T14" s="35"/>
      <c r="U14">
        <v>1038</v>
      </c>
      <c r="Y14">
        <v>1050</v>
      </c>
      <c r="AB14">
        <v>1036</v>
      </c>
    </row>
    <row r="15" spans="1:30" x14ac:dyDescent="0.3">
      <c r="A15" s="2" t="s">
        <v>38</v>
      </c>
      <c r="B15" s="9">
        <v>0.32100000000000001</v>
      </c>
      <c r="C15" s="18">
        <v>2.5400000000000002E-3</v>
      </c>
      <c r="D15" s="18">
        <f t="shared" si="3"/>
        <v>126.37795275590551</v>
      </c>
      <c r="E15" s="7">
        <v>1.659</v>
      </c>
      <c r="F15" s="8">
        <v>6.9476000000000004</v>
      </c>
      <c r="G15" s="27">
        <f t="shared" si="4"/>
        <v>1.4390842921802739E-3</v>
      </c>
      <c r="H15">
        <f t="shared" si="5"/>
        <v>0.67049999999999998</v>
      </c>
      <c r="I15">
        <f t="shared" si="0"/>
        <v>2.6358300400443122</v>
      </c>
      <c r="J15">
        <f t="shared" si="12"/>
        <v>6.6950083017125531E-3</v>
      </c>
      <c r="K15">
        <f t="shared" si="1"/>
        <v>1.7673240418497114</v>
      </c>
      <c r="L15">
        <f t="shared" si="6"/>
        <v>2.3410000000000002</v>
      </c>
      <c r="M15" s="22">
        <f t="shared" si="7"/>
        <v>0.81083214163275619</v>
      </c>
      <c r="N15">
        <f t="shared" si="8"/>
        <v>2.3366921290807197E-3</v>
      </c>
      <c r="O15">
        <f t="shared" si="9"/>
        <v>160.5</v>
      </c>
      <c r="P15">
        <f t="shared" si="10"/>
        <v>0.45476199020560626</v>
      </c>
      <c r="Q15" s="25">
        <v>0.30299999999999999</v>
      </c>
      <c r="R15">
        <f t="shared" si="2"/>
        <v>1.4119293183442294</v>
      </c>
      <c r="S15">
        <f t="shared" si="11"/>
        <v>1.4390842921802738</v>
      </c>
      <c r="T15" s="35"/>
      <c r="U15" s="22">
        <v>1039</v>
      </c>
      <c r="Y15">
        <v>1059</v>
      </c>
      <c r="AB15">
        <v>1039</v>
      </c>
    </row>
    <row r="16" spans="1:30" x14ac:dyDescent="0.3">
      <c r="A16" s="4" t="s">
        <v>39</v>
      </c>
      <c r="B16" s="10">
        <v>0.433</v>
      </c>
      <c r="C16" s="18">
        <v>2.4099999999999998E-3</v>
      </c>
      <c r="D16" s="18">
        <f t="shared" si="3"/>
        <v>179.66804979253112</v>
      </c>
      <c r="E16" s="7">
        <v>1.881</v>
      </c>
      <c r="F16" s="8">
        <v>6.0171999999999999</v>
      </c>
      <c r="G16" s="27">
        <f t="shared" si="4"/>
        <v>1.5858459256813066E-3</v>
      </c>
      <c r="H16">
        <f t="shared" si="5"/>
        <v>0.5595</v>
      </c>
      <c r="I16">
        <f t="shared" si="0"/>
        <v>2.4529981655109325</v>
      </c>
      <c r="J16">
        <f t="shared" si="12"/>
        <v>5.911725578881347E-3</v>
      </c>
      <c r="K16">
        <f t="shared" si="1"/>
        <v>1.3724524736033668</v>
      </c>
      <c r="L16">
        <f t="shared" si="6"/>
        <v>2.1189999999999998</v>
      </c>
      <c r="M16" s="22">
        <f t="shared" si="7"/>
        <v>0.89352295428895934</v>
      </c>
      <c r="N16">
        <f t="shared" si="8"/>
        <v>2.217230335031295E-3</v>
      </c>
      <c r="O16">
        <f t="shared" si="9"/>
        <v>216.5</v>
      </c>
      <c r="P16">
        <f t="shared" si="10"/>
        <v>0.43450670710113315</v>
      </c>
      <c r="Q16" s="25">
        <v>0.40799999999999997</v>
      </c>
      <c r="R16">
        <f t="shared" si="2"/>
        <v>1.5550259269006843</v>
      </c>
      <c r="S16">
        <f t="shared" si="11"/>
        <v>1.5858459256813064</v>
      </c>
      <c r="U16">
        <v>1040</v>
      </c>
      <c r="V16" s="32"/>
      <c r="X16">
        <v>3.1E-2</v>
      </c>
      <c r="Y16">
        <v>1067</v>
      </c>
      <c r="AB16">
        <v>1048</v>
      </c>
    </row>
    <row r="17" spans="1:28" x14ac:dyDescent="0.3">
      <c r="A17" s="1" t="s">
        <v>40</v>
      </c>
      <c r="B17" s="6">
        <v>0.186</v>
      </c>
      <c r="C17" s="18">
        <v>1.8400000000000001E-3</v>
      </c>
      <c r="D17" s="18">
        <f t="shared" si="3"/>
        <v>101.08695652173913</v>
      </c>
      <c r="E17" s="7">
        <v>1.976</v>
      </c>
      <c r="F17" s="8">
        <v>6.0444000000000004</v>
      </c>
      <c r="G17" s="27">
        <f t="shared" si="4"/>
        <v>7.9354999842480003E-4</v>
      </c>
      <c r="H17">
        <f t="shared" si="5"/>
        <v>0.51200000000000001</v>
      </c>
      <c r="I17">
        <f t="shared" si="0"/>
        <v>2.4585361498257456</v>
      </c>
      <c r="J17">
        <f t="shared" si="12"/>
        <v>4.5237065156793722E-3</v>
      </c>
      <c r="K17">
        <f t="shared" si="1"/>
        <v>1.2587705087107819</v>
      </c>
      <c r="L17">
        <f t="shared" si="6"/>
        <v>2.024</v>
      </c>
      <c r="M17">
        <f t="shared" si="7"/>
        <v>0.44711477167235159</v>
      </c>
      <c r="N17">
        <f t="shared" si="8"/>
        <v>1.6932674308031137E-3</v>
      </c>
      <c r="O17">
        <f t="shared" si="9"/>
        <v>92.999999999999986</v>
      </c>
      <c r="P17">
        <f t="shared" si="10"/>
        <v>0.32336792441387308</v>
      </c>
      <c r="Q17" s="25">
        <v>0.16600000000000001</v>
      </c>
      <c r="R17">
        <f t="shared" si="2"/>
        <v>0.76457848953960683</v>
      </c>
      <c r="S17">
        <f t="shared" si="11"/>
        <v>0.79354999842480001</v>
      </c>
      <c r="T17" s="35"/>
      <c r="U17">
        <v>1041</v>
      </c>
      <c r="V17" s="32"/>
      <c r="X17">
        <v>2.2200000000000001E-2</v>
      </c>
      <c r="Y17">
        <v>1084</v>
      </c>
      <c r="AB17">
        <v>1049</v>
      </c>
    </row>
    <row r="18" spans="1:28" x14ac:dyDescent="0.3">
      <c r="A18" s="1" t="s">
        <v>41</v>
      </c>
      <c r="B18" s="6">
        <v>0.1452</v>
      </c>
      <c r="C18" s="19">
        <v>1.21E-2</v>
      </c>
      <c r="D18" s="18">
        <f t="shared" si="3"/>
        <v>12</v>
      </c>
      <c r="E18" s="7">
        <v>1.6870000000000001</v>
      </c>
      <c r="F18" s="8">
        <v>6.1586999999999996</v>
      </c>
      <c r="G18" s="27">
        <f t="shared" si="4"/>
        <v>4.6107192497483514E-3</v>
      </c>
      <c r="H18">
        <f t="shared" si="5"/>
        <v>0.65649999999999997</v>
      </c>
      <c r="I18">
        <f t="shared" si="0"/>
        <v>2.4816728229160265</v>
      </c>
      <c r="J18" s="34">
        <f t="shared" si="12"/>
        <v>3.0028241157283919E-2</v>
      </c>
      <c r="K18">
        <f t="shared" si="1"/>
        <v>1.6292182082443714</v>
      </c>
      <c r="L18">
        <f t="shared" si="6"/>
        <v>2.3129999999999997</v>
      </c>
      <c r="M18">
        <f t="shared" si="7"/>
        <v>2.5978459941889951</v>
      </c>
      <c r="N18">
        <f t="shared" si="8"/>
        <v>1.1082641828259576E-2</v>
      </c>
      <c r="O18">
        <f t="shared" si="9"/>
        <v>72.599999999999994</v>
      </c>
      <c r="P18">
        <f t="shared" si="10"/>
        <v>2.0907231325064752</v>
      </c>
      <c r="Q18" s="25">
        <v>0.1198</v>
      </c>
      <c r="R18">
        <f t="shared" si="2"/>
        <v>4.3335346619897557</v>
      </c>
      <c r="S18">
        <f t="shared" si="11"/>
        <v>4.6107192497483513</v>
      </c>
      <c r="T18" s="35"/>
      <c r="U18" s="30">
        <v>1049</v>
      </c>
      <c r="V18" s="32"/>
      <c r="W18" s="33"/>
      <c r="X18" s="29">
        <v>2.8999999999999998E-3</v>
      </c>
      <c r="Y18">
        <v>1086</v>
      </c>
      <c r="AB18">
        <v>1050</v>
      </c>
    </row>
    <row r="19" spans="1:28" x14ac:dyDescent="0.3">
      <c r="A19" s="1" t="s">
        <v>42</v>
      </c>
      <c r="B19" s="6">
        <v>0.16500000000000001</v>
      </c>
      <c r="C19" s="18">
        <v>4.4600000000000004E-3</v>
      </c>
      <c r="D19" s="18">
        <f t="shared" si="3"/>
        <v>36.995515695067262</v>
      </c>
      <c r="E19" s="7">
        <v>2.125</v>
      </c>
      <c r="F19" s="8">
        <v>6.1275000000000004</v>
      </c>
      <c r="G19" s="27">
        <f t="shared" si="4"/>
        <v>1.8116605642338193E-3</v>
      </c>
      <c r="H19">
        <f t="shared" si="5"/>
        <v>0.4375</v>
      </c>
      <c r="I19">
        <f t="shared" si="0"/>
        <v>2.4753787588973126</v>
      </c>
      <c r="J19">
        <f t="shared" si="12"/>
        <v>1.1040189264682015E-2</v>
      </c>
      <c r="K19">
        <f t="shared" si="1"/>
        <v>1.0829782070175742</v>
      </c>
      <c r="L19">
        <f t="shared" si="6"/>
        <v>1.875</v>
      </c>
      <c r="M19">
        <f t="shared" si="7"/>
        <v>1.0207550893240518</v>
      </c>
      <c r="N19">
        <f t="shared" si="8"/>
        <v>4.0993862877474196E-3</v>
      </c>
      <c r="O19">
        <f t="shared" si="9"/>
        <v>82.5</v>
      </c>
      <c r="P19">
        <f t="shared" si="10"/>
        <v>0.77851192079039166</v>
      </c>
      <c r="Q19" s="25">
        <v>0.15129999999999999</v>
      </c>
      <c r="R19">
        <f t="shared" si="2"/>
        <v>1.7608058912516926</v>
      </c>
      <c r="S19">
        <f t="shared" si="11"/>
        <v>1.8116605642338193</v>
      </c>
      <c r="T19" s="35"/>
      <c r="U19" s="22">
        <v>1051</v>
      </c>
      <c r="Y19">
        <v>1095</v>
      </c>
      <c r="AB19">
        <v>1051</v>
      </c>
    </row>
    <row r="20" spans="1:28" x14ac:dyDescent="0.3">
      <c r="A20" s="2" t="s">
        <v>43</v>
      </c>
      <c r="B20" s="9">
        <v>0.35799999999999998</v>
      </c>
      <c r="C20" s="19">
        <v>2.1499999999999998E-2</v>
      </c>
      <c r="D20" s="18">
        <f t="shared" si="3"/>
        <v>16.651162790697676</v>
      </c>
      <c r="E20" s="7">
        <v>1.7030000000000001</v>
      </c>
      <c r="F20" s="8">
        <v>6.0232999999999999</v>
      </c>
      <c r="G20" s="27">
        <f t="shared" si="4"/>
        <v>1.2864116759420367E-2</v>
      </c>
      <c r="H20">
        <f t="shared" si="5"/>
        <v>0.64849999999999997</v>
      </c>
      <c r="I20">
        <f t="shared" si="0"/>
        <v>2.454241226937564</v>
      </c>
      <c r="J20" s="34">
        <f t="shared" si="12"/>
        <v>5.2766186379157622E-2</v>
      </c>
      <c r="K20">
        <f t="shared" si="1"/>
        <v>1.5915754356690102</v>
      </c>
      <c r="L20">
        <f t="shared" si="6"/>
        <v>2.2969999999999997</v>
      </c>
      <c r="M20">
        <f t="shared" si="7"/>
        <v>7.24810867503236</v>
      </c>
      <c r="N20">
        <f t="shared" si="8"/>
        <v>1.9607455395579398E-2</v>
      </c>
      <c r="O20">
        <f t="shared" si="9"/>
        <v>179</v>
      </c>
      <c r="P20">
        <f t="shared" si="10"/>
        <v>3.8264744889637483</v>
      </c>
      <c r="Q20" s="25">
        <v>0.31</v>
      </c>
      <c r="R20" s="22">
        <f t="shared" si="2"/>
        <v>12.275728084313368</v>
      </c>
      <c r="S20">
        <f t="shared" si="11"/>
        <v>12.864116759420366</v>
      </c>
      <c r="T20" s="35"/>
      <c r="U20" s="22">
        <v>1052</v>
      </c>
      <c r="Y20">
        <v>1097</v>
      </c>
      <c r="AB20">
        <v>1052</v>
      </c>
    </row>
    <row r="21" spans="1:28" x14ac:dyDescent="0.3">
      <c r="A21" s="2" t="s">
        <v>44</v>
      </c>
      <c r="B21" s="9">
        <v>0.313</v>
      </c>
      <c r="C21" s="19">
        <v>2.0199999999999999E-2</v>
      </c>
      <c r="D21" s="18">
        <f t="shared" si="3"/>
        <v>15.495049504950495</v>
      </c>
      <c r="E21" s="7">
        <v>1.5882000000000001</v>
      </c>
      <c r="F21" s="8">
        <v>6.4805999999999999</v>
      </c>
      <c r="G21" s="27">
        <f t="shared" si="4"/>
        <v>1.1301173390405086E-2</v>
      </c>
      <c r="H21">
        <f t="shared" si="5"/>
        <v>0.70589999999999997</v>
      </c>
      <c r="I21">
        <f t="shared" si="0"/>
        <v>2.5457022606738597</v>
      </c>
      <c r="J21" s="34">
        <f t="shared" si="12"/>
        <v>5.1423185665611965E-2</v>
      </c>
      <c r="K21">
        <f t="shared" si="1"/>
        <v>1.7970112258096775</v>
      </c>
      <c r="L21">
        <f t="shared" si="6"/>
        <v>2.4117999999999999</v>
      </c>
      <c r="M21">
        <f t="shared" si="7"/>
        <v>6.3674898495503696</v>
      </c>
      <c r="N21">
        <f t="shared" si="8"/>
        <v>1.8432884978924036E-2</v>
      </c>
      <c r="O21">
        <f t="shared" si="9"/>
        <v>156.5</v>
      </c>
      <c r="P21">
        <f t="shared" si="10"/>
        <v>3.5849366092862933</v>
      </c>
      <c r="Q21" s="25">
        <v>0.26900000000000002</v>
      </c>
      <c r="R21" s="22">
        <f t="shared" si="2"/>
        <v>10.758594084110928</v>
      </c>
      <c r="S21">
        <f t="shared" si="11"/>
        <v>11.301173390405086</v>
      </c>
      <c r="T21" s="35"/>
      <c r="U21" s="22">
        <v>1054</v>
      </c>
      <c r="V21" s="32"/>
      <c r="X21">
        <v>6.6E-3</v>
      </c>
      <c r="Y21">
        <v>1098</v>
      </c>
      <c r="AB21">
        <v>1055</v>
      </c>
    </row>
    <row r="22" spans="1:28" x14ac:dyDescent="0.3">
      <c r="A22" s="2" t="s">
        <v>45</v>
      </c>
      <c r="B22" s="9">
        <v>0.34389999999999998</v>
      </c>
      <c r="C22" s="19">
        <v>2.392E-2</v>
      </c>
      <c r="D22" s="18">
        <f t="shared" si="3"/>
        <v>14.377090301003344</v>
      </c>
      <c r="E22" s="7">
        <v>1.3380000000000001</v>
      </c>
      <c r="F22" s="8">
        <v>7.0434999999999999</v>
      </c>
      <c r="G22" s="27">
        <f t="shared" si="4"/>
        <v>1.4027402644823455E-2</v>
      </c>
      <c r="H22">
        <f t="shared" si="5"/>
        <v>0.83099999999999996</v>
      </c>
      <c r="I22">
        <f t="shared" si="0"/>
        <v>2.6539593063948814</v>
      </c>
      <c r="J22" s="34">
        <f t="shared" si="12"/>
        <v>6.3482706608965558E-2</v>
      </c>
      <c r="K22" s="23">
        <f t="shared" si="1"/>
        <v>2.2054401836141464</v>
      </c>
      <c r="L22" s="24">
        <f t="shared" si="6"/>
        <v>2.6619999999999999</v>
      </c>
      <c r="M22">
        <f t="shared" si="7"/>
        <v>7.9035460187083917</v>
      </c>
      <c r="N22">
        <f t="shared" si="8"/>
        <v>2.1790221172223845E-2</v>
      </c>
      <c r="O22">
        <f t="shared" si="9"/>
        <v>171.95</v>
      </c>
      <c r="P22">
        <f t="shared" si="10"/>
        <v>4.2482829098078287</v>
      </c>
      <c r="Q22" s="25">
        <v>0.27210000000000001</v>
      </c>
      <c r="R22" s="22">
        <f t="shared" si="2"/>
        <v>13.014619726036305</v>
      </c>
      <c r="S22">
        <f t="shared" si="11"/>
        <v>14.027402644823454</v>
      </c>
      <c r="T22" s="35"/>
      <c r="U22" s="22">
        <v>1055</v>
      </c>
      <c r="V22" s="32"/>
      <c r="X22">
        <v>3.3E-3</v>
      </c>
      <c r="AB22">
        <v>1056</v>
      </c>
    </row>
    <row r="23" spans="1:28" x14ac:dyDescent="0.3">
      <c r="A23" s="2" t="s">
        <v>46</v>
      </c>
      <c r="B23" s="9">
        <v>0.33100000000000002</v>
      </c>
      <c r="C23" s="18">
        <v>3.29E-3</v>
      </c>
      <c r="D23" s="18">
        <f t="shared" si="3"/>
        <v>100.60790273556232</v>
      </c>
      <c r="E23" s="7">
        <v>2.0325000000000002</v>
      </c>
      <c r="F23" s="8">
        <v>6.0362</v>
      </c>
      <c r="G23" s="27">
        <f t="shared" si="4"/>
        <v>1.8928225220553561E-3</v>
      </c>
      <c r="H23">
        <f t="shared" si="5"/>
        <v>0.4837499999999999</v>
      </c>
      <c r="I23">
        <f t="shared" si="0"/>
        <v>2.4568679248181007</v>
      </c>
      <c r="J23">
        <f t="shared" si="12"/>
        <v>8.0830954726515518E-3</v>
      </c>
      <c r="K23">
        <f t="shared" si="1"/>
        <v>1.1885098586307559</v>
      </c>
      <c r="L23">
        <f t="shared" si="6"/>
        <v>1.9674999999999998</v>
      </c>
      <c r="M23">
        <f t="shared" si="7"/>
        <v>1.0664846719740306</v>
      </c>
      <c r="N23">
        <f>1 - 10^(-C23/2.5)</f>
        <v>3.0256155541241725E-3</v>
      </c>
      <c r="O23">
        <f t="shared" si="9"/>
        <v>165.5</v>
      </c>
      <c r="P23">
        <f t="shared" si="10"/>
        <v>0.58931164529586755</v>
      </c>
      <c r="Q23" s="25">
        <v>0.3014</v>
      </c>
      <c r="R23">
        <f t="shared" si="2"/>
        <v>1.8355330361142144</v>
      </c>
      <c r="S23">
        <f t="shared" si="11"/>
        <v>1.8928225220553561</v>
      </c>
      <c r="T23" s="35"/>
      <c r="U23" s="22">
        <v>1056</v>
      </c>
      <c r="AB23">
        <v>1057</v>
      </c>
    </row>
    <row r="24" spans="1:28" x14ac:dyDescent="0.3">
      <c r="A24" s="1" t="s">
        <v>47</v>
      </c>
      <c r="B24" s="6">
        <v>0.1358</v>
      </c>
      <c r="C24" s="19">
        <v>1.61E-2</v>
      </c>
      <c r="D24" s="18">
        <f t="shared" si="3"/>
        <v>8.4347826086956523</v>
      </c>
      <c r="E24" s="7">
        <v>1.5508</v>
      </c>
      <c r="F24" s="8">
        <v>6.5312999999999999</v>
      </c>
      <c r="G24" s="27">
        <f t="shared" si="4"/>
        <v>5.9330192988056255E-3</v>
      </c>
      <c r="H24">
        <f t="shared" si="5"/>
        <v>0.72460000000000002</v>
      </c>
      <c r="I24">
        <f t="shared" si="0"/>
        <v>2.555640819833648</v>
      </c>
      <c r="J24" s="34">
        <f t="shared" si="12"/>
        <v>4.1145817199321734E-2</v>
      </c>
      <c r="K24">
        <f t="shared" si="1"/>
        <v>1.8518173380514613</v>
      </c>
      <c r="L24">
        <f t="shared" si="6"/>
        <v>2.4492000000000003</v>
      </c>
      <c r="M24">
        <f t="shared" si="7"/>
        <v>3.3428776691813167</v>
      </c>
      <c r="N24">
        <f t="shared" si="8"/>
        <v>1.4719245031748485E-2</v>
      </c>
      <c r="O24">
        <f t="shared" si="9"/>
        <v>67.900000000000006</v>
      </c>
      <c r="P24">
        <f t="shared" si="10"/>
        <v>2.7662233821382962</v>
      </c>
      <c r="Q24" s="25">
        <v>9.0399999999999994E-2</v>
      </c>
      <c r="R24">
        <f t="shared" si="2"/>
        <v>5.2302289943494182</v>
      </c>
      <c r="S24">
        <f t="shared" si="11"/>
        <v>5.9330192988056254</v>
      </c>
      <c r="T24" s="35"/>
      <c r="U24" s="22">
        <v>1058</v>
      </c>
      <c r="V24" s="32"/>
      <c r="X24">
        <v>5.1999999999999998E-3</v>
      </c>
      <c r="AB24">
        <v>1063</v>
      </c>
    </row>
    <row r="25" spans="1:28" x14ac:dyDescent="0.3">
      <c r="A25" s="1" t="s">
        <v>48</v>
      </c>
      <c r="B25" s="6">
        <v>0.14000000000000001</v>
      </c>
      <c r="C25" s="18">
        <v>2.6900000000000001E-3</v>
      </c>
      <c r="D25" s="18">
        <f t="shared" si="3"/>
        <v>52.044609665427515</v>
      </c>
      <c r="E25" s="7">
        <v>1.9558</v>
      </c>
      <c r="F25" s="8">
        <v>6.3341000000000003</v>
      </c>
      <c r="G25" s="27">
        <f t="shared" si="4"/>
        <v>1.0065058370421903E-3</v>
      </c>
      <c r="H25">
        <f t="shared" si="5"/>
        <v>0.52210000000000001</v>
      </c>
      <c r="I25">
        <f t="shared" si="0"/>
        <v>2.5167637950352035</v>
      </c>
      <c r="J25">
        <f t="shared" si="12"/>
        <v>6.7700946086446979E-3</v>
      </c>
      <c r="K25">
        <f t="shared" si="1"/>
        <v>1.3140023773878797</v>
      </c>
      <c r="L25">
        <f t="shared" si="6"/>
        <v>2.0442</v>
      </c>
      <c r="M25">
        <f t="shared" si="7"/>
        <v>0.56710179372352942</v>
      </c>
      <c r="N25">
        <f t="shared" si="8"/>
        <v>2.474514888034296E-3</v>
      </c>
      <c r="O25">
        <f t="shared" si="9"/>
        <v>70.000000000000014</v>
      </c>
      <c r="P25">
        <f t="shared" si="10"/>
        <v>0.46586012741764915</v>
      </c>
      <c r="Q25" s="25">
        <v>0.12609999999999999</v>
      </c>
      <c r="R25">
        <f t="shared" si="2"/>
        <v>0.97262504251809867</v>
      </c>
      <c r="S25">
        <f t="shared" si="11"/>
        <v>1.0065058370421902</v>
      </c>
      <c r="T25" s="35"/>
      <c r="U25">
        <v>1061</v>
      </c>
      <c r="V25" s="32"/>
      <c r="X25">
        <v>2.3E-2</v>
      </c>
      <c r="AB25">
        <v>1066</v>
      </c>
    </row>
    <row r="26" spans="1:28" x14ac:dyDescent="0.3">
      <c r="A26" s="2" t="s">
        <v>49</v>
      </c>
      <c r="B26" s="9">
        <v>0.36799999999999999</v>
      </c>
      <c r="C26" s="18">
        <v>1.3799999999999999E-3</v>
      </c>
      <c r="D26" s="18">
        <f t="shared" si="3"/>
        <v>266.66666666666669</v>
      </c>
      <c r="E26" s="7">
        <v>2.1297000000000001</v>
      </c>
      <c r="F26" s="8">
        <v>5.9538000000000002</v>
      </c>
      <c r="G26" s="27">
        <f t="shared" si="4"/>
        <v>8.3714944902329124E-4</v>
      </c>
      <c r="H26">
        <f t="shared" si="5"/>
        <v>0.43514999999999993</v>
      </c>
      <c r="I26">
        <f t="shared" si="0"/>
        <v>2.4400409832623713</v>
      </c>
      <c r="J26">
        <f t="shared" si="12"/>
        <v>3.3672565569020721E-3</v>
      </c>
      <c r="K26">
        <f t="shared" si="1"/>
        <v>1.0617838338666208</v>
      </c>
      <c r="L26">
        <f t="shared" si="6"/>
        <v>1.8702999999999999</v>
      </c>
      <c r="M26">
        <f t="shared" si="7"/>
        <v>0.47168027912377858</v>
      </c>
      <c r="N26">
        <f t="shared" si="8"/>
        <v>1.2702195586690168E-3</v>
      </c>
      <c r="O26">
        <f t="shared" si="9"/>
        <v>184</v>
      </c>
      <c r="P26">
        <f t="shared" si="10"/>
        <v>0.24804989545267789</v>
      </c>
      <c r="Q26" s="25">
        <v>0.33500000000000002</v>
      </c>
      <c r="R26">
        <f t="shared" si="2"/>
        <v>0.81174035257587129</v>
      </c>
      <c r="S26">
        <f t="shared" si="11"/>
        <v>0.83714944902329125</v>
      </c>
      <c r="T26" s="35"/>
      <c r="U26">
        <v>1062</v>
      </c>
      <c r="AB26">
        <v>1067</v>
      </c>
    </row>
    <row r="27" spans="1:28" x14ac:dyDescent="0.3">
      <c r="A27" s="2" t="s">
        <v>50</v>
      </c>
      <c r="B27" s="9">
        <v>0.35799999999999998</v>
      </c>
      <c r="C27" s="18">
        <v>2.0899999999999998E-3</v>
      </c>
      <c r="D27" s="18">
        <f t="shared" si="3"/>
        <v>171.29186602870814</v>
      </c>
      <c r="E27" s="7">
        <v>1.8832</v>
      </c>
      <c r="F27" s="8">
        <v>6.2396000000000003</v>
      </c>
      <c r="G27" s="27">
        <f t="shared" si="4"/>
        <v>1.2505118152180729E-3</v>
      </c>
      <c r="H27">
        <f t="shared" si="5"/>
        <v>0.55840000000000001</v>
      </c>
      <c r="I27">
        <f t="shared" si="0"/>
        <v>2.4979191339993374</v>
      </c>
      <c r="J27">
        <f t="shared" si="12"/>
        <v>5.2206509900586144E-3</v>
      </c>
      <c r="K27">
        <f t="shared" si="1"/>
        <v>1.39483804442523</v>
      </c>
      <c r="L27">
        <f t="shared" si="6"/>
        <v>2.1168</v>
      </c>
      <c r="M27" s="22">
        <f t="shared" si="7"/>
        <v>0.70458358747988992</v>
      </c>
      <c r="N27">
        <f t="shared" si="8"/>
        <v>1.9231095882961124E-3</v>
      </c>
      <c r="O27">
        <f t="shared" si="9"/>
        <v>179</v>
      </c>
      <c r="P27">
        <f t="shared" si="10"/>
        <v>0.37530264027813193</v>
      </c>
      <c r="Q27" s="25">
        <v>0.34100000000000003</v>
      </c>
      <c r="R27">
        <f t="shared" si="2"/>
        <v>1.2305586807083466</v>
      </c>
      <c r="S27">
        <f t="shared" si="11"/>
        <v>1.250511815218073</v>
      </c>
      <c r="T27" s="35"/>
      <c r="U27" s="29">
        <v>1064</v>
      </c>
      <c r="AB27">
        <v>1068</v>
      </c>
    </row>
    <row r="28" spans="1:28" x14ac:dyDescent="0.3">
      <c r="A28" s="1" t="s">
        <v>51</v>
      </c>
      <c r="B28" s="6">
        <v>0.14399999999999999</v>
      </c>
      <c r="C28" s="18">
        <v>2.0300000000000001E-3</v>
      </c>
      <c r="D28" s="18">
        <f t="shared" si="3"/>
        <v>70.935960591132996</v>
      </c>
      <c r="E28" s="7">
        <v>1.9139999999999999</v>
      </c>
      <c r="F28" s="8">
        <v>6.1708999999999996</v>
      </c>
      <c r="G28" s="27">
        <f t="shared" si="4"/>
        <v>7.7033083801701717E-4</v>
      </c>
      <c r="H28">
        <f t="shared" si="5"/>
        <v>0.54300000000000004</v>
      </c>
      <c r="I28">
        <f t="shared" si="0"/>
        <v>2.4841296262473902</v>
      </c>
      <c r="J28">
        <f t="shared" si="12"/>
        <v>5.0427831412822024E-3</v>
      </c>
      <c r="K28">
        <f t="shared" si="1"/>
        <v>1.348882387052333</v>
      </c>
      <c r="L28">
        <f t="shared" si="6"/>
        <v>2.0860000000000003</v>
      </c>
      <c r="M28" s="22">
        <f t="shared" si="7"/>
        <v>0.43403225686577723</v>
      </c>
      <c r="N28">
        <f t="shared" si="8"/>
        <v>1.8679522969894391E-3</v>
      </c>
      <c r="O28">
        <f t="shared" si="9"/>
        <v>72</v>
      </c>
      <c r="P28">
        <f t="shared" si="10"/>
        <v>0.35222446296912541</v>
      </c>
      <c r="Q28" s="25">
        <v>0.106</v>
      </c>
      <c r="R28">
        <f t="shared" si="2"/>
        <v>0.69929497829361453</v>
      </c>
      <c r="S28">
        <f t="shared" si="11"/>
        <v>0.77033083801701718</v>
      </c>
      <c r="T28" s="35"/>
      <c r="U28">
        <v>1065</v>
      </c>
      <c r="V28" s="32"/>
      <c r="X28">
        <v>7.7000000000000002E-3</v>
      </c>
      <c r="AB28">
        <v>1069</v>
      </c>
    </row>
    <row r="29" spans="1:28" x14ac:dyDescent="0.3">
      <c r="A29" s="1" t="s">
        <v>52</v>
      </c>
      <c r="B29" s="6">
        <v>0.1027</v>
      </c>
      <c r="C29" s="18">
        <v>4.8900000000000002E-3</v>
      </c>
      <c r="D29" s="18">
        <f t="shared" si="3"/>
        <v>21.002044989775051</v>
      </c>
      <c r="E29" s="7">
        <v>2.4710000000000001</v>
      </c>
      <c r="F29" s="8">
        <v>5.9442000000000004</v>
      </c>
      <c r="G29" s="27">
        <f t="shared" si="4"/>
        <v>1.56709051110649E-3</v>
      </c>
      <c r="H29" s="22">
        <f t="shared" si="5"/>
        <v>0.26449999999999996</v>
      </c>
      <c r="I29">
        <f t="shared" si="0"/>
        <v>2.4380730095712884</v>
      </c>
      <c r="J29">
        <f t="shared" si="12"/>
        <v>1.1922177016803601E-2</v>
      </c>
      <c r="K29" s="22">
        <f t="shared" si="1"/>
        <v>0.64487031103160564</v>
      </c>
      <c r="L29">
        <f t="shared" si="6"/>
        <v>1.5289999999999999</v>
      </c>
      <c r="M29" s="22">
        <f t="shared" si="7"/>
        <v>0.88295547533755714</v>
      </c>
      <c r="N29">
        <f t="shared" si="8"/>
        <v>4.4937292899225323E-3</v>
      </c>
      <c r="O29">
        <f t="shared" si="9"/>
        <v>51.349999999999994</v>
      </c>
      <c r="P29">
        <f t="shared" si="10"/>
        <v>0.82902664421005978</v>
      </c>
      <c r="Q29" s="25">
        <v>7.7700000000000005E-2</v>
      </c>
      <c r="R29">
        <f t="shared" si="2"/>
        <v>1.4343073833735922</v>
      </c>
      <c r="S29">
        <f t="shared" si="11"/>
        <v>1.5670905111064899</v>
      </c>
      <c r="T29" s="35"/>
      <c r="U29" s="22">
        <v>1066</v>
      </c>
      <c r="V29" s="32"/>
      <c r="X29">
        <v>5.4000000000000003E-3</v>
      </c>
      <c r="AB29">
        <v>1071</v>
      </c>
    </row>
    <row r="30" spans="1:28" x14ac:dyDescent="0.3">
      <c r="A30" s="1" t="s">
        <v>53</v>
      </c>
      <c r="B30" s="6">
        <v>0.1081</v>
      </c>
      <c r="C30" s="19">
        <v>1.217E-2</v>
      </c>
      <c r="D30" s="18">
        <f t="shared" si="3"/>
        <v>8.8824979457682822</v>
      </c>
      <c r="E30" s="7">
        <v>1.8063</v>
      </c>
      <c r="F30" s="8">
        <v>6.3358999999999996</v>
      </c>
      <c r="G30" s="27">
        <f t="shared" si="4"/>
        <v>4.0013212930230932E-3</v>
      </c>
      <c r="H30">
        <f t="shared" si="5"/>
        <v>0.59684999999999999</v>
      </c>
      <c r="I30">
        <f t="shared" si="0"/>
        <v>2.5171213717260437</v>
      </c>
      <c r="J30" s="34">
        <f t="shared" si="12"/>
        <v>3.0633367093905951E-2</v>
      </c>
      <c r="K30">
        <f t="shared" si="1"/>
        <v>1.5023438907146891</v>
      </c>
      <c r="L30">
        <f t="shared" si="6"/>
        <v>2.1936999999999998</v>
      </c>
      <c r="M30">
        <f t="shared" si="7"/>
        <v>2.2544891435561847</v>
      </c>
      <c r="N30">
        <f t="shared" si="8"/>
        <v>1.1146397631272897E-2</v>
      </c>
      <c r="O30">
        <f t="shared" si="9"/>
        <v>54.050000000000004</v>
      </c>
      <c r="P30">
        <f t="shared" si="10"/>
        <v>2.0640481827650659</v>
      </c>
      <c r="Q30" s="25">
        <v>9.6199999999999994E-2</v>
      </c>
      <c r="R30">
        <f t="shared" si="2"/>
        <v>3.8516976538491008</v>
      </c>
      <c r="S30">
        <f t="shared" si="11"/>
        <v>4.0013212930230928</v>
      </c>
      <c r="T30" s="29"/>
      <c r="U30" s="30">
        <v>1069</v>
      </c>
      <c r="V30" s="32"/>
      <c r="W30" s="33"/>
      <c r="X30" s="29">
        <v>3.85E-2</v>
      </c>
      <c r="AB30">
        <v>1072</v>
      </c>
    </row>
    <row r="31" spans="1:28" x14ac:dyDescent="0.3">
      <c r="A31" s="2" t="s">
        <v>54</v>
      </c>
      <c r="B31" s="9">
        <v>0.29199999999999998</v>
      </c>
      <c r="C31" s="18">
        <v>9.7000000000000003E-3</v>
      </c>
      <c r="D31" s="18">
        <f t="shared" si="3"/>
        <v>30.103092783505151</v>
      </c>
      <c r="E31" s="7">
        <v>1.6548</v>
      </c>
      <c r="F31" s="8">
        <v>6.3235999999999999</v>
      </c>
      <c r="G31" s="27">
        <f t="shared" si="4"/>
        <v>5.2415913614092422E-3</v>
      </c>
      <c r="H31">
        <f t="shared" si="5"/>
        <v>0.67259999999999998</v>
      </c>
      <c r="I31">
        <f t="shared" si="0"/>
        <v>2.5146769176178476</v>
      </c>
      <c r="J31" s="34">
        <f t="shared" si="12"/>
        <v>2.4392366100893122E-2</v>
      </c>
      <c r="K31">
        <f t="shared" si="1"/>
        <v>1.6913716947897643</v>
      </c>
      <c r="L31">
        <f t="shared" si="6"/>
        <v>2.3452000000000002</v>
      </c>
      <c r="M31">
        <f t="shared" si="7"/>
        <v>2.9533021604288394</v>
      </c>
      <c r="N31">
        <f t="shared" si="8"/>
        <v>8.8942402961436073E-3</v>
      </c>
      <c r="O31">
        <f t="shared" si="9"/>
        <v>146</v>
      </c>
      <c r="P31">
        <f t="shared" si="10"/>
        <v>1.7264318246528219</v>
      </c>
      <c r="Q31" s="25">
        <v>0.24199999999999999</v>
      </c>
      <c r="R31">
        <f t="shared" si="2"/>
        <v>4.9333504504207539</v>
      </c>
      <c r="S31">
        <f t="shared" si="11"/>
        <v>5.2415913614092418</v>
      </c>
      <c r="U31" s="22">
        <v>1070</v>
      </c>
      <c r="AB31">
        <v>1074</v>
      </c>
    </row>
    <row r="32" spans="1:28" x14ac:dyDescent="0.3">
      <c r="A32" s="1" t="s">
        <v>55</v>
      </c>
      <c r="B32" s="6">
        <v>0.186</v>
      </c>
      <c r="C32" s="18">
        <v>2.8E-3</v>
      </c>
      <c r="D32" s="18">
        <f t="shared" si="3"/>
        <v>66.428571428571431</v>
      </c>
      <c r="E32" s="7">
        <v>2.0217999999999998</v>
      </c>
      <c r="F32" s="8">
        <v>5.8586999999999998</v>
      </c>
      <c r="G32" s="27">
        <f t="shared" si="4"/>
        <v>1.2075760845594783E-3</v>
      </c>
      <c r="H32">
        <f t="shared" si="5"/>
        <v>0.48910000000000009</v>
      </c>
      <c r="I32">
        <f t="shared" si="0"/>
        <v>2.4204751599634315</v>
      </c>
      <c r="J32">
        <f t="shared" si="12"/>
        <v>6.7773304478976086E-3</v>
      </c>
      <c r="K32">
        <f t="shared" si="1"/>
        <v>1.1838544007381147</v>
      </c>
      <c r="L32">
        <f t="shared" si="6"/>
        <v>1.9782000000000002</v>
      </c>
      <c r="M32" s="22">
        <f t="shared" si="7"/>
        <v>0.68039204384923058</v>
      </c>
      <c r="N32">
        <f t="shared" si="8"/>
        <v>2.5755728103932229E-3</v>
      </c>
      <c r="O32">
        <f t="shared" si="9"/>
        <v>92.999999999999986</v>
      </c>
      <c r="P32">
        <f t="shared" si="10"/>
        <v>0.49186420214711124</v>
      </c>
      <c r="Q32" s="25">
        <v>0.17499999999999999</v>
      </c>
      <c r="R32">
        <f t="shared" si="2"/>
        <v>1.183531438816336</v>
      </c>
      <c r="S32">
        <f t="shared" si="11"/>
        <v>1.2075760845594783</v>
      </c>
      <c r="T32" s="35"/>
      <c r="U32">
        <v>1073</v>
      </c>
      <c r="V32" s="32"/>
      <c r="X32">
        <v>3.2000000000000002E-3</v>
      </c>
      <c r="AB32">
        <v>1082</v>
      </c>
    </row>
    <row r="33" spans="1:28" x14ac:dyDescent="0.3">
      <c r="A33" s="2" t="s">
        <v>56</v>
      </c>
      <c r="B33" s="9">
        <v>0.31169999999999998</v>
      </c>
      <c r="C33" s="19">
        <v>1.8249999999999999E-2</v>
      </c>
      <c r="D33" s="18">
        <f t="shared" si="3"/>
        <v>17.079452054794519</v>
      </c>
      <c r="E33" s="7">
        <v>1.726</v>
      </c>
      <c r="F33" s="8">
        <v>6.1638000000000002</v>
      </c>
      <c r="G33" s="27">
        <f t="shared" si="4"/>
        <v>1.0188993142111736E-2</v>
      </c>
      <c r="H33">
        <f t="shared" si="5"/>
        <v>0.63700000000000001</v>
      </c>
      <c r="I33">
        <f t="shared" si="0"/>
        <v>2.4827001429894833</v>
      </c>
      <c r="J33" s="34">
        <f t="shared" si="12"/>
        <v>4.5309277609558066E-2</v>
      </c>
      <c r="K33">
        <f t="shared" si="1"/>
        <v>1.5814799910843009</v>
      </c>
      <c r="L33">
        <f t="shared" si="6"/>
        <v>2.274</v>
      </c>
      <c r="M33">
        <f t="shared" si="7"/>
        <v>5.7408472703036075</v>
      </c>
      <c r="N33">
        <f t="shared" si="8"/>
        <v>1.6668390313256731E-2</v>
      </c>
      <c r="O33">
        <f t="shared" si="9"/>
        <v>155.85</v>
      </c>
      <c r="P33">
        <f t="shared" si="10"/>
        <v>3.2413996787121424</v>
      </c>
      <c r="Q33" s="25">
        <v>0.27389999999999998</v>
      </c>
      <c r="R33" s="22">
        <f t="shared" si="2"/>
        <v>9.7684392944830236</v>
      </c>
      <c r="S33">
        <f t="shared" si="11"/>
        <v>10.188993142111736</v>
      </c>
      <c r="T33" s="35"/>
      <c r="U33" s="22">
        <v>1074</v>
      </c>
      <c r="AB33">
        <v>1083</v>
      </c>
    </row>
    <row r="34" spans="1:28" x14ac:dyDescent="0.3">
      <c r="A34" s="2" t="s">
        <v>57</v>
      </c>
      <c r="B34" s="9">
        <v>0.37240000000000001</v>
      </c>
      <c r="C34" s="18">
        <v>6.7999999999999996E-3</v>
      </c>
      <c r="D34" s="18">
        <f t="shared" si="3"/>
        <v>54.764705882352942</v>
      </c>
      <c r="E34" s="7">
        <v>2.1288999999999998</v>
      </c>
      <c r="F34" s="8">
        <v>5.9621000000000004</v>
      </c>
      <c r="G34" s="27">
        <f t="shared" si="4"/>
        <v>4.1496717942507205E-3</v>
      </c>
      <c r="H34">
        <f t="shared" si="5"/>
        <v>0.4355500000000001</v>
      </c>
      <c r="I34">
        <f t="shared" ref="I34:I65" si="13">SQRT(F34)</f>
        <v>2.4417411820256465</v>
      </c>
      <c r="J34">
        <f t="shared" si="12"/>
        <v>1.6603840037774396E-2</v>
      </c>
      <c r="K34">
        <f t="shared" ref="K34:K65" si="14">(H34*I34)</f>
        <v>1.0635003718312706</v>
      </c>
      <c r="L34">
        <f t="shared" si="6"/>
        <v>1.8711000000000002</v>
      </c>
      <c r="M34">
        <f t="shared" si="7"/>
        <v>2.3380751817586098</v>
      </c>
      <c r="N34">
        <f t="shared" si="8"/>
        <v>6.2434595525793224E-3</v>
      </c>
      <c r="O34">
        <f t="shared" si="9"/>
        <v>186.20000000000002</v>
      </c>
      <c r="P34">
        <f t="shared" si="10"/>
        <v>1.2195657798374036</v>
      </c>
      <c r="Q34" s="25">
        <v>0.34100000000000003</v>
      </c>
      <c r="R34">
        <f t="shared" ref="R34:R65" si="15">((C34/0.001)*SQRT((B34+2*Q34)/3))</f>
        <v>4.0313544456753823</v>
      </c>
      <c r="S34">
        <f t="shared" si="11"/>
        <v>4.14967179425072</v>
      </c>
      <c r="T34" s="35"/>
      <c r="U34">
        <v>1079</v>
      </c>
      <c r="V34" s="32"/>
      <c r="X34">
        <v>7.3000000000000001E-3</v>
      </c>
      <c r="AB34">
        <v>1092</v>
      </c>
    </row>
    <row r="35" spans="1:28" x14ac:dyDescent="0.3">
      <c r="A35" s="1" t="s">
        <v>58</v>
      </c>
      <c r="B35" s="6">
        <v>0.18429999999999999</v>
      </c>
      <c r="C35" s="19">
        <v>2.0990000000000002E-2</v>
      </c>
      <c r="D35" s="18">
        <f t="shared" si="3"/>
        <v>8.7803716055264402</v>
      </c>
      <c r="E35" s="7">
        <v>1.8729</v>
      </c>
      <c r="F35" s="8">
        <v>6.3917000000000002</v>
      </c>
      <c r="G35" s="27">
        <f t="shared" si="4"/>
        <v>9.0110439145528534E-3</v>
      </c>
      <c r="H35">
        <f t="shared" si="5"/>
        <v>0.56355</v>
      </c>
      <c r="I35">
        <f t="shared" si="13"/>
        <v>2.5281811643946721</v>
      </c>
      <c r="J35" s="34">
        <f t="shared" si="12"/>
        <v>5.3066522640644175E-2</v>
      </c>
      <c r="K35">
        <f t="shared" si="14"/>
        <v>1.4247564951946174</v>
      </c>
      <c r="L35">
        <f t="shared" si="6"/>
        <v>2.1271</v>
      </c>
      <c r="M35">
        <f t="shared" si="7"/>
        <v>5.0771480692865669</v>
      </c>
      <c r="N35">
        <f t="shared" si="8"/>
        <v>1.9146830019146299E-2</v>
      </c>
      <c r="O35">
        <f t="shared" si="9"/>
        <v>92.15</v>
      </c>
      <c r="P35">
        <f t="shared" si="10"/>
        <v>3.6550355351474826</v>
      </c>
      <c r="Q35" s="25">
        <v>0.13980000000000001</v>
      </c>
      <c r="R35" s="22">
        <f t="shared" si="15"/>
        <v>8.2539911232889835</v>
      </c>
      <c r="S35">
        <f t="shared" si="11"/>
        <v>9.0110439145528538</v>
      </c>
      <c r="U35" s="30">
        <v>1083</v>
      </c>
      <c r="AB35">
        <v>1093</v>
      </c>
    </row>
    <row r="36" spans="1:28" x14ac:dyDescent="0.3">
      <c r="A36" s="2" t="s">
        <v>59</v>
      </c>
      <c r="B36" s="9">
        <v>0.29199999999999998</v>
      </c>
      <c r="C36" s="19">
        <v>1.24E-2</v>
      </c>
      <c r="D36" s="18">
        <f t="shared" si="3"/>
        <v>23.548387096774192</v>
      </c>
      <c r="E36" s="7">
        <v>1.3637999999999999</v>
      </c>
      <c r="F36" s="8">
        <v>6.6071</v>
      </c>
      <c r="G36" s="27">
        <f t="shared" si="4"/>
        <v>6.7005910187087217E-3</v>
      </c>
      <c r="H36">
        <f t="shared" si="5"/>
        <v>0.81810000000000005</v>
      </c>
      <c r="I36">
        <f t="shared" si="13"/>
        <v>2.5704279799286343</v>
      </c>
      <c r="J36" s="34">
        <f t="shared" si="12"/>
        <v>3.1873306951115066E-2</v>
      </c>
      <c r="K36">
        <f t="shared" si="14"/>
        <v>2.1028671303796158</v>
      </c>
      <c r="L36">
        <f t="shared" si="6"/>
        <v>2.6362000000000001</v>
      </c>
      <c r="M36">
        <f t="shared" si="7"/>
        <v>3.7753553391049084</v>
      </c>
      <c r="N36">
        <f t="shared" si="8"/>
        <v>1.1355852045190629E-2</v>
      </c>
      <c r="O36">
        <f t="shared" si="9"/>
        <v>146</v>
      </c>
      <c r="P36">
        <f t="shared" si="10"/>
        <v>2.2042472110143434</v>
      </c>
      <c r="Q36" s="25">
        <v>0.21</v>
      </c>
      <c r="R36">
        <f t="shared" si="15"/>
        <v>6.0408917663978485</v>
      </c>
      <c r="S36">
        <f t="shared" si="11"/>
        <v>6.7005910187087219</v>
      </c>
      <c r="U36">
        <v>1089</v>
      </c>
      <c r="AB36">
        <v>1096</v>
      </c>
    </row>
    <row r="37" spans="1:28" x14ac:dyDescent="0.3">
      <c r="A37" s="1" t="s">
        <v>60</v>
      </c>
      <c r="B37" s="6">
        <v>7.8200000000000006E-2</v>
      </c>
      <c r="C37" s="19">
        <v>1.6480000000000002E-2</v>
      </c>
      <c r="D37" s="18">
        <f t="shared" si="3"/>
        <v>4.7451456310679614</v>
      </c>
      <c r="E37" s="7">
        <v>2.2347000000000001</v>
      </c>
      <c r="F37" s="8">
        <v>5.9905999999999997</v>
      </c>
      <c r="G37" s="27">
        <f t="shared" si="4"/>
        <v>4.6085105272745128E-3</v>
      </c>
      <c r="H37">
        <f t="shared" si="5"/>
        <v>0.38264999999999993</v>
      </c>
      <c r="I37">
        <f t="shared" si="13"/>
        <v>2.4475702237116712</v>
      </c>
      <c r="J37" s="34">
        <f t="shared" si="12"/>
        <v>4.0335957286768344E-2</v>
      </c>
      <c r="K37" s="22">
        <f t="shared" si="14"/>
        <v>0.93656274610327084</v>
      </c>
      <c r="L37">
        <f t="shared" si="6"/>
        <v>1.7652999999999999</v>
      </c>
      <c r="M37">
        <f t="shared" si="7"/>
        <v>2.596601520058142</v>
      </c>
      <c r="N37">
        <f t="shared" si="8"/>
        <v>1.5064025995156771E-2</v>
      </c>
      <c r="O37">
        <f t="shared" si="9"/>
        <v>39.1</v>
      </c>
      <c r="P37">
        <f t="shared" si="10"/>
        <v>2.7163572856229079</v>
      </c>
      <c r="Q37" s="25">
        <v>3.9350000000000003E-2</v>
      </c>
      <c r="R37">
        <f t="shared" si="15"/>
        <v>3.7688430479392485</v>
      </c>
      <c r="S37">
        <f t="shared" si="11"/>
        <v>4.6085105272745128</v>
      </c>
      <c r="T37" s="35"/>
      <c r="U37">
        <v>1090</v>
      </c>
      <c r="AB37">
        <v>1099</v>
      </c>
    </row>
    <row r="38" spans="1:28" x14ac:dyDescent="0.3">
      <c r="A38" s="2" t="s">
        <v>61</v>
      </c>
      <c r="B38" s="9">
        <v>0.23200000000000001</v>
      </c>
      <c r="C38" s="18">
        <v>1.6199999999999999E-3</v>
      </c>
      <c r="D38" s="18">
        <f t="shared" si="3"/>
        <v>143.2098765432099</v>
      </c>
      <c r="E38" s="7">
        <v>1.9221999999999999</v>
      </c>
      <c r="F38" s="8">
        <v>6.2248000000000001</v>
      </c>
      <c r="G38" s="27">
        <f t="shared" si="4"/>
        <v>7.8029532870574076E-4</v>
      </c>
      <c r="H38">
        <f t="shared" si="5"/>
        <v>0.53890000000000005</v>
      </c>
      <c r="I38">
        <f t="shared" si="13"/>
        <v>2.4949549094121921</v>
      </c>
      <c r="J38">
        <f t="shared" si="12"/>
        <v>4.0418269532477508E-3</v>
      </c>
      <c r="K38">
        <f t="shared" si="14"/>
        <v>1.3445312006822305</v>
      </c>
      <c r="L38">
        <f t="shared" si="6"/>
        <v>2.0777999999999999</v>
      </c>
      <c r="M38">
        <f t="shared" si="7"/>
        <v>0.43964661133362881</v>
      </c>
      <c r="N38">
        <f t="shared" si="8"/>
        <v>1.4909625495731493E-3</v>
      </c>
      <c r="O38">
        <f t="shared" si="9"/>
        <v>116</v>
      </c>
      <c r="P38">
        <f t="shared" si="10"/>
        <v>0.28725706486595792</v>
      </c>
      <c r="Q38" s="25">
        <v>0.21</v>
      </c>
      <c r="R38">
        <f t="shared" si="15"/>
        <v>0.75522817744043425</v>
      </c>
      <c r="S38">
        <f t="shared" si="11"/>
        <v>0.7802953287057407</v>
      </c>
      <c r="U38">
        <v>1091</v>
      </c>
      <c r="V38" s="32"/>
      <c r="X38">
        <v>3.2199999999999999E-2</v>
      </c>
    </row>
    <row r="39" spans="1:28" x14ac:dyDescent="0.3">
      <c r="A39" s="4" t="s">
        <v>62</v>
      </c>
      <c r="B39" s="10">
        <v>0.436</v>
      </c>
      <c r="C39" s="18">
        <v>4.7699999999999999E-3</v>
      </c>
      <c r="D39" s="18">
        <f t="shared" si="3"/>
        <v>91.404612159329147</v>
      </c>
      <c r="E39" s="7">
        <v>1.9577</v>
      </c>
      <c r="F39" s="8">
        <v>5.5384000000000002</v>
      </c>
      <c r="G39" s="27">
        <f t="shared" si="4"/>
        <v>3.1496451228670195E-3</v>
      </c>
      <c r="H39">
        <f t="shared" si="5"/>
        <v>0.52115</v>
      </c>
      <c r="I39">
        <f t="shared" si="13"/>
        <v>2.3533805472128813</v>
      </c>
      <c r="J39">
        <f>(C39*I39)</f>
        <v>1.1225625210205443E-2</v>
      </c>
      <c r="K39">
        <f t="shared" si="14"/>
        <v>1.226464272179993</v>
      </c>
      <c r="L39">
        <f t="shared" si="6"/>
        <v>2.0423</v>
      </c>
      <c r="M39" s="22">
        <f t="shared" si="7"/>
        <v>1.7746239843173217</v>
      </c>
      <c r="N39">
        <f t="shared" si="8"/>
        <v>4.3836957902105844E-3</v>
      </c>
      <c r="O39">
        <f t="shared" si="9"/>
        <v>218</v>
      </c>
      <c r="P39">
        <f t="shared" si="10"/>
        <v>0.85918309262788539</v>
      </c>
      <c r="Q39" s="25">
        <v>0.40300000000000002</v>
      </c>
      <c r="R39">
        <f t="shared" si="15"/>
        <v>3.0691530753613443</v>
      </c>
      <c r="S39">
        <f t="shared" si="11"/>
        <v>3.1496451228670193</v>
      </c>
      <c r="T39" s="35"/>
      <c r="U39" s="30">
        <v>1092</v>
      </c>
    </row>
    <row r="40" spans="1:28" x14ac:dyDescent="0.3">
      <c r="A40" s="1" t="s">
        <v>63</v>
      </c>
      <c r="B40" s="6">
        <v>0.19839999999999999</v>
      </c>
      <c r="C40" s="18">
        <v>3.2499999999999999E-3</v>
      </c>
      <c r="D40" s="18">
        <f t="shared" si="3"/>
        <v>61.04615384615385</v>
      </c>
      <c r="E40" s="7">
        <v>2.1345999999999998</v>
      </c>
      <c r="F40" s="8">
        <v>5.8087999999999997</v>
      </c>
      <c r="G40" s="27">
        <f t="shared" si="4"/>
        <v>1.4476187343358056E-3</v>
      </c>
      <c r="H40">
        <f t="shared" si="5"/>
        <v>0.43270000000000008</v>
      </c>
      <c r="I40">
        <f t="shared" si="13"/>
        <v>2.4101452238402565</v>
      </c>
      <c r="J40">
        <f t="shared" si="12"/>
        <v>7.8329719774808335E-3</v>
      </c>
      <c r="K40">
        <f t="shared" si="14"/>
        <v>1.0428698383556791</v>
      </c>
      <c r="L40">
        <f t="shared" si="6"/>
        <v>1.8654000000000002</v>
      </c>
      <c r="M40" s="22">
        <f t="shared" si="7"/>
        <v>0.81564075503241085</v>
      </c>
      <c r="N40">
        <f t="shared" si="8"/>
        <v>2.9888849838345388E-3</v>
      </c>
      <c r="O40">
        <f t="shared" si="9"/>
        <v>99.2</v>
      </c>
      <c r="P40">
        <f t="shared" si="10"/>
        <v>0.57237598577767657</v>
      </c>
      <c r="Q40" s="25">
        <v>0.16950000000000001</v>
      </c>
      <c r="R40">
        <f t="shared" si="15"/>
        <v>1.3755347445024184</v>
      </c>
      <c r="S40">
        <f t="shared" si="11"/>
        <v>1.4476187343358056</v>
      </c>
      <c r="U40" s="22">
        <v>1093</v>
      </c>
    </row>
    <row r="41" spans="1:28" x14ac:dyDescent="0.3">
      <c r="A41" s="1" t="s">
        <v>64</v>
      </c>
      <c r="B41" s="6">
        <v>0.19550000000000001</v>
      </c>
      <c r="C41" s="19">
        <v>1.2030000000000001E-2</v>
      </c>
      <c r="D41" s="18">
        <f t="shared" si="3"/>
        <v>16.251039068994181</v>
      </c>
      <c r="E41" s="7">
        <v>1.5631999999999999</v>
      </c>
      <c r="F41" s="8">
        <v>6.6627000000000001</v>
      </c>
      <c r="G41" s="27">
        <f t="shared" si="4"/>
        <v>5.3191104472458551E-3</v>
      </c>
      <c r="H41">
        <f t="shared" si="5"/>
        <v>0.71840000000000004</v>
      </c>
      <c r="I41">
        <f t="shared" si="13"/>
        <v>2.5812206414795309</v>
      </c>
      <c r="J41" s="34">
        <f t="shared" si="12"/>
        <v>3.1052084316998758E-2</v>
      </c>
      <c r="K41">
        <f t="shared" si="14"/>
        <v>1.8543489088388951</v>
      </c>
      <c r="L41">
        <f t="shared" si="6"/>
        <v>2.4367999999999999</v>
      </c>
      <c r="M41" s="22">
        <f t="shared" si="7"/>
        <v>2.9969792172404914</v>
      </c>
      <c r="N41">
        <f t="shared" si="8"/>
        <v>1.1018881914625411E-2</v>
      </c>
      <c r="O41">
        <f t="shared" si="9"/>
        <v>97.75</v>
      </c>
      <c r="P41">
        <f t="shared" si="10"/>
        <v>2.1088319159652515</v>
      </c>
      <c r="Q41" s="25">
        <v>0.16980000000000001</v>
      </c>
      <c r="R41">
        <f t="shared" si="15"/>
        <v>5.0806874072314274</v>
      </c>
      <c r="S41">
        <f t="shared" si="11"/>
        <v>5.3191104472458548</v>
      </c>
      <c r="U41">
        <v>1094</v>
      </c>
    </row>
    <row r="42" spans="1:28" x14ac:dyDescent="0.3">
      <c r="A42" s="1" t="s">
        <v>65</v>
      </c>
      <c r="B42" s="6">
        <v>0.1426</v>
      </c>
      <c r="C42" s="18">
        <v>8.8100000000000001E-3</v>
      </c>
      <c r="D42" s="18">
        <f t="shared" si="3"/>
        <v>16.186152099886492</v>
      </c>
      <c r="E42" s="7">
        <v>1.8707</v>
      </c>
      <c r="F42" s="8">
        <v>6.3567999999999998</v>
      </c>
      <c r="G42" s="27">
        <f t="shared" si="4"/>
        <v>3.3268687770935603E-3</v>
      </c>
      <c r="H42">
        <f t="shared" si="5"/>
        <v>0.56464999999999999</v>
      </c>
      <c r="I42">
        <f t="shared" si="13"/>
        <v>2.5212695214911078</v>
      </c>
      <c r="J42">
        <f t="shared" si="12"/>
        <v>2.2212384484336659E-2</v>
      </c>
      <c r="K42">
        <f t="shared" si="14"/>
        <v>1.4236348353099539</v>
      </c>
      <c r="L42">
        <f t="shared" si="6"/>
        <v>2.1292999999999997</v>
      </c>
      <c r="M42" s="22">
        <f t="shared" si="7"/>
        <v>1.8744782012560528</v>
      </c>
      <c r="N42">
        <f t="shared" si="8"/>
        <v>8.081477718822061E-3</v>
      </c>
      <c r="O42">
        <f t="shared" si="9"/>
        <v>71.3</v>
      </c>
      <c r="P42">
        <f t="shared" si="10"/>
        <v>1.5230275797859127</v>
      </c>
      <c r="Q42" s="25">
        <v>0.12970000000000001</v>
      </c>
      <c r="R42">
        <f t="shared" si="15"/>
        <v>3.2249895193628153</v>
      </c>
      <c r="S42">
        <f t="shared" si="11"/>
        <v>3.3268687770935603</v>
      </c>
      <c r="T42" s="35"/>
      <c r="U42" s="30">
        <v>1099</v>
      </c>
      <c r="V42" s="32"/>
      <c r="W42" s="33"/>
      <c r="X42" s="29">
        <v>6.7000000000000002E-3</v>
      </c>
    </row>
    <row r="43" spans="1:28" x14ac:dyDescent="0.3">
      <c r="A43" s="2" t="s">
        <v>66</v>
      </c>
      <c r="B43" s="9">
        <v>0.2646</v>
      </c>
      <c r="C43" s="19">
        <v>1.221E-2</v>
      </c>
      <c r="D43" s="18">
        <f t="shared" si="3"/>
        <v>21.670761670761671</v>
      </c>
      <c r="E43" s="7">
        <v>1.8463000000000001</v>
      </c>
      <c r="F43" s="8">
        <v>6.2468000000000004</v>
      </c>
      <c r="G43" s="27">
        <f t="shared" si="4"/>
        <v>6.2807366494703476E-3</v>
      </c>
      <c r="H43">
        <f t="shared" si="5"/>
        <v>0.57684999999999997</v>
      </c>
      <c r="I43">
        <f t="shared" si="13"/>
        <v>2.4993599180590218</v>
      </c>
      <c r="J43" s="34">
        <f t="shared" si="12"/>
        <v>3.0517184599500657E-2</v>
      </c>
      <c r="K43">
        <f t="shared" si="14"/>
        <v>1.4417557687323466</v>
      </c>
      <c r="L43">
        <f t="shared" si="6"/>
        <v>2.1536999999999997</v>
      </c>
      <c r="M43">
        <f t="shared" si="7"/>
        <v>3.5387942014194609</v>
      </c>
      <c r="N43">
        <f t="shared" si="8"/>
        <v>1.1182827673226203E-2</v>
      </c>
      <c r="O43">
        <f t="shared" si="9"/>
        <v>132.30000000000001</v>
      </c>
      <c r="P43">
        <f t="shared" si="10"/>
        <v>2.1641654993435115</v>
      </c>
      <c r="Q43" s="25">
        <v>0.23749999999999999</v>
      </c>
      <c r="R43">
        <f t="shared" si="15"/>
        <v>6.0625242366525853</v>
      </c>
      <c r="S43">
        <f t="shared" si="11"/>
        <v>6.2807366494703478</v>
      </c>
    </row>
    <row r="44" spans="1:28" x14ac:dyDescent="0.3">
      <c r="A44" s="1" t="s">
        <v>67</v>
      </c>
      <c r="B44" s="6">
        <v>9.0999999999999998E-2</v>
      </c>
      <c r="C44" s="18">
        <v>3.0999999999999999E-3</v>
      </c>
      <c r="D44" s="18">
        <f t="shared" si="3"/>
        <v>29.35483870967742</v>
      </c>
      <c r="E44" s="7">
        <v>1.7959000000000001</v>
      </c>
      <c r="F44" s="8">
        <v>6.3052999999999999</v>
      </c>
      <c r="G44" s="27">
        <f t="shared" si="4"/>
        <v>9.3515239399789808E-4</v>
      </c>
      <c r="H44">
        <f t="shared" si="5"/>
        <v>0.60204999999999997</v>
      </c>
      <c r="I44">
        <f t="shared" si="13"/>
        <v>2.5110356429170815</v>
      </c>
      <c r="J44">
        <f t="shared" si="12"/>
        <v>7.7842104930429526E-3</v>
      </c>
      <c r="K44">
        <f t="shared" si="14"/>
        <v>1.5117690088182287</v>
      </c>
      <c r="L44">
        <f t="shared" si="6"/>
        <v>2.2040999999999999</v>
      </c>
      <c r="M44">
        <f t="shared" si="7"/>
        <v>0.52689868307125443</v>
      </c>
      <c r="N44">
        <f t="shared" si="8"/>
        <v>2.8511332926448585E-3</v>
      </c>
      <c r="O44">
        <f t="shared" si="9"/>
        <v>45.5</v>
      </c>
      <c r="P44">
        <f t="shared" si="10"/>
        <v>0.52102068344403729</v>
      </c>
      <c r="Q44" s="25">
        <v>6.7000000000000004E-2</v>
      </c>
      <c r="R44">
        <f t="shared" si="15"/>
        <v>0.84896996413300729</v>
      </c>
      <c r="S44">
        <f t="shared" si="11"/>
        <v>0.93515239399789807</v>
      </c>
    </row>
    <row r="45" spans="1:28" x14ac:dyDescent="0.3">
      <c r="A45" s="1" t="s">
        <v>68</v>
      </c>
      <c r="B45" s="6">
        <v>0.15840000000000001</v>
      </c>
      <c r="C45" s="20">
        <v>4.1700000000000001E-2</v>
      </c>
      <c r="D45" s="18">
        <f t="shared" si="3"/>
        <v>3.7985611510791371</v>
      </c>
      <c r="E45" s="7">
        <v>1.6559999999999999</v>
      </c>
      <c r="F45" s="8">
        <v>7.6490999999999998</v>
      </c>
      <c r="G45" s="27">
        <f t="shared" si="4"/>
        <v>1.6596390450938421E-2</v>
      </c>
      <c r="H45">
        <f t="shared" si="5"/>
        <v>0.67200000000000004</v>
      </c>
      <c r="I45">
        <f t="shared" si="13"/>
        <v>2.7657006345589901</v>
      </c>
      <c r="J45" s="34">
        <f t="shared" si="12"/>
        <v>0.11532971646110989</v>
      </c>
      <c r="K45">
        <f t="shared" si="14"/>
        <v>1.8585508264236414</v>
      </c>
      <c r="L45">
        <f t="shared" si="6"/>
        <v>2.3440000000000003</v>
      </c>
      <c r="M45">
        <f t="shared" si="7"/>
        <v>9.3510066684975541</v>
      </c>
      <c r="N45">
        <f t="shared" si="8"/>
        <v>3.7678918404467354E-2</v>
      </c>
      <c r="O45">
        <f t="shared" si="9"/>
        <v>79.2</v>
      </c>
      <c r="P45">
        <f t="shared" si="10"/>
        <v>7.1409619916591289</v>
      </c>
      <c r="Q45" s="25">
        <v>0.1308</v>
      </c>
      <c r="R45" s="22">
        <f t="shared" si="15"/>
        <v>15.602711302847338</v>
      </c>
      <c r="S45">
        <f t="shared" si="11"/>
        <v>16.596390450938422</v>
      </c>
    </row>
    <row r="46" spans="1:28" x14ac:dyDescent="0.3">
      <c r="A46" s="1" t="s">
        <v>69</v>
      </c>
      <c r="B46" s="6">
        <v>0.1623</v>
      </c>
      <c r="C46" s="20">
        <v>3.0200000000000001E-2</v>
      </c>
      <c r="D46" s="18">
        <f t="shared" si="3"/>
        <v>5.3741721854304636</v>
      </c>
      <c r="E46" s="7">
        <v>1.5369999999999999</v>
      </c>
      <c r="F46" s="8">
        <v>6.4297000000000004</v>
      </c>
      <c r="G46" s="27">
        <f t="shared" si="4"/>
        <v>1.2166515195404147E-2</v>
      </c>
      <c r="H46">
        <f t="shared" si="5"/>
        <v>0.73150000000000004</v>
      </c>
      <c r="I46">
        <f t="shared" si="13"/>
        <v>2.5356853117056937</v>
      </c>
      <c r="J46" s="34">
        <f t="shared" si="12"/>
        <v>7.6577696413511948E-2</v>
      </c>
      <c r="K46">
        <f t="shared" si="14"/>
        <v>1.8548538055127151</v>
      </c>
      <c r="L46">
        <f t="shared" si="6"/>
        <v>2.4630000000000001</v>
      </c>
      <c r="M46">
        <f t="shared" si="7"/>
        <v>6.8550547217433095</v>
      </c>
      <c r="N46">
        <f t="shared" si="8"/>
        <v>2.7431946380884531E-2</v>
      </c>
      <c r="O46">
        <f t="shared" si="9"/>
        <v>81.150000000000006</v>
      </c>
      <c r="P46">
        <f t="shared" si="10"/>
        <v>5.205326978970068</v>
      </c>
      <c r="Q46" s="25">
        <v>0.13769999999999999</v>
      </c>
      <c r="R46" s="22">
        <f t="shared" si="15"/>
        <v>11.535451269889705</v>
      </c>
      <c r="S46">
        <f t="shared" si="11"/>
        <v>12.166515195404147</v>
      </c>
    </row>
    <row r="47" spans="1:28" x14ac:dyDescent="0.3">
      <c r="A47" s="2" t="s">
        <v>70</v>
      </c>
      <c r="B47" s="9">
        <v>0.28960000000000002</v>
      </c>
      <c r="C47" s="19">
        <v>1.414E-2</v>
      </c>
      <c r="D47" s="18">
        <f t="shared" si="3"/>
        <v>20.480905233380483</v>
      </c>
      <c r="E47" s="7">
        <v>1.6440999999999999</v>
      </c>
      <c r="F47" s="8">
        <v>6.7522000000000002</v>
      </c>
      <c r="G47" s="27">
        <f t="shared" si="4"/>
        <v>7.6093697610248911E-3</v>
      </c>
      <c r="H47">
        <f t="shared" si="5"/>
        <v>0.67795000000000005</v>
      </c>
      <c r="I47">
        <f t="shared" si="13"/>
        <v>2.5984995670578819</v>
      </c>
      <c r="J47" s="34">
        <f t="shared" si="12"/>
        <v>3.6742783878198453E-2</v>
      </c>
      <c r="K47">
        <f t="shared" si="14"/>
        <v>1.7616527814868912</v>
      </c>
      <c r="L47">
        <f t="shared" si="6"/>
        <v>2.3559000000000001</v>
      </c>
      <c r="M47">
        <f t="shared" si="7"/>
        <v>4.287394152888468</v>
      </c>
      <c r="N47">
        <f t="shared" si="8"/>
        <v>1.2938983488785749E-2</v>
      </c>
      <c r="O47">
        <f t="shared" si="9"/>
        <v>144.80000000000001</v>
      </c>
      <c r="P47">
        <f t="shared" si="10"/>
        <v>2.5109396088719396</v>
      </c>
      <c r="Q47" s="25">
        <v>0.25800000000000001</v>
      </c>
      <c r="R47" s="22">
        <f t="shared" si="15"/>
        <v>7.3273765600884282</v>
      </c>
      <c r="S47">
        <f t="shared" si="11"/>
        <v>7.6093697610248912</v>
      </c>
    </row>
    <row r="48" spans="1:28" x14ac:dyDescent="0.3">
      <c r="A48" s="2" t="s">
        <v>71</v>
      </c>
      <c r="B48" s="9">
        <v>0.25069999999999998</v>
      </c>
      <c r="C48" s="19">
        <v>1.3480000000000001E-2</v>
      </c>
      <c r="D48" s="18">
        <f t="shared" si="3"/>
        <v>18.597922848664687</v>
      </c>
      <c r="E48" s="7">
        <v>1.5742</v>
      </c>
      <c r="F48" s="8">
        <v>6.3148999999999997</v>
      </c>
      <c r="G48" s="27">
        <f t="shared" si="4"/>
        <v>6.7494294040311284E-3</v>
      </c>
      <c r="H48">
        <f t="shared" si="5"/>
        <v>0.71289999999999998</v>
      </c>
      <c r="I48">
        <f t="shared" si="13"/>
        <v>2.512946477742811</v>
      </c>
      <c r="J48" s="34">
        <f t="shared" si="12"/>
        <v>3.3874518519973092E-2</v>
      </c>
      <c r="K48">
        <f t="shared" si="14"/>
        <v>1.7914795439828499</v>
      </c>
      <c r="L48">
        <f t="shared" si="6"/>
        <v>2.4257999999999997</v>
      </c>
      <c r="M48">
        <f t="shared" si="7"/>
        <v>3.8028726518711098</v>
      </c>
      <c r="N48">
        <f t="shared" si="8"/>
        <v>1.2338783998516734E-2</v>
      </c>
      <c r="O48">
        <f t="shared" si="9"/>
        <v>125.34999999999998</v>
      </c>
      <c r="P48">
        <f t="shared" si="10"/>
        <v>2.3836675870283246</v>
      </c>
      <c r="Q48" s="25">
        <v>0.2228</v>
      </c>
      <c r="R48">
        <f t="shared" si="15"/>
        <v>6.494226962464432</v>
      </c>
      <c r="S48">
        <f t="shared" si="11"/>
        <v>6.7494294040311278</v>
      </c>
    </row>
    <row r="49" spans="1:19" x14ac:dyDescent="0.3">
      <c r="A49" s="1" t="s">
        <v>72</v>
      </c>
      <c r="B49" s="6">
        <v>0.17349999999999999</v>
      </c>
      <c r="C49" s="19">
        <v>1.7299999999999999E-2</v>
      </c>
      <c r="D49" s="18">
        <f t="shared" si="3"/>
        <v>10.028901734104046</v>
      </c>
      <c r="E49" s="7">
        <v>2.1783999999999999</v>
      </c>
      <c r="F49" s="8">
        <v>6.0209999999999999</v>
      </c>
      <c r="G49" s="27">
        <f t="shared" si="4"/>
        <v>7.2060262974818507E-3</v>
      </c>
      <c r="H49">
        <f t="shared" si="5"/>
        <v>0.41080000000000005</v>
      </c>
      <c r="I49">
        <f t="shared" si="13"/>
        <v>2.4537726056014235</v>
      </c>
      <c r="J49" s="34">
        <f t="shared" si="12"/>
        <v>4.2450266076904622E-2</v>
      </c>
      <c r="K49">
        <f t="shared" si="14"/>
        <v>1.0080097863810649</v>
      </c>
      <c r="L49">
        <f t="shared" si="6"/>
        <v>1.8216000000000001</v>
      </c>
      <c r="M49">
        <f t="shared" si="7"/>
        <v>4.0601358566682437</v>
      </c>
      <c r="N49">
        <f t="shared" si="8"/>
        <v>1.5807615998758462E-2</v>
      </c>
      <c r="O49">
        <f t="shared" si="9"/>
        <v>86.749999999999986</v>
      </c>
      <c r="P49">
        <f t="shared" si="10"/>
        <v>3.0092739350836406</v>
      </c>
      <c r="Q49" s="25">
        <v>0.15140000000000001</v>
      </c>
      <c r="R49">
        <f t="shared" si="15"/>
        <v>6.8932775706964442</v>
      </c>
      <c r="S49">
        <f t="shared" si="11"/>
        <v>7.2060262974818503</v>
      </c>
    </row>
    <row r="50" spans="1:19" x14ac:dyDescent="0.3">
      <c r="A50" s="4" t="s">
        <v>73</v>
      </c>
      <c r="B50" s="10">
        <v>0.73699999999999999</v>
      </c>
      <c r="C50" s="18">
        <v>1.2199999999999999E-3</v>
      </c>
      <c r="D50" s="18">
        <f t="shared" si="3"/>
        <v>604.09836065573768</v>
      </c>
      <c r="E50" s="7">
        <v>2.0665</v>
      </c>
      <c r="F50" s="8">
        <v>5.9432</v>
      </c>
      <c r="G50" s="27">
        <f t="shared" si="4"/>
        <v>1.047354190329136E-3</v>
      </c>
      <c r="H50">
        <f t="shared" si="5"/>
        <v>0.46675</v>
      </c>
      <c r="I50">
        <f t="shared" si="13"/>
        <v>2.4378679209506</v>
      </c>
      <c r="J50">
        <f t="shared" si="12"/>
        <v>2.9741988635597319E-3</v>
      </c>
      <c r="K50">
        <f t="shared" si="14"/>
        <v>1.1378748521036925</v>
      </c>
      <c r="L50">
        <f t="shared" si="6"/>
        <v>1.9335</v>
      </c>
      <c r="M50" s="22">
        <f t="shared" si="7"/>
        <v>0.59011723344293987</v>
      </c>
      <c r="N50">
        <f t="shared" si="8"/>
        <v>1.1230304541616221E-3</v>
      </c>
      <c r="O50">
        <f t="shared" si="9"/>
        <v>368.5</v>
      </c>
      <c r="P50">
        <f t="shared" si="10"/>
        <v>0.22191251596673145</v>
      </c>
      <c r="Q50" s="25">
        <v>0.70699999999999996</v>
      </c>
      <c r="R50">
        <f t="shared" si="15"/>
        <v>1.0330454007448076</v>
      </c>
      <c r="S50">
        <f t="shared" si="11"/>
        <v>1.0473541903291361</v>
      </c>
    </row>
    <row r="51" spans="1:19" x14ac:dyDescent="0.3">
      <c r="A51" s="1" t="s">
        <v>74</v>
      </c>
      <c r="B51" s="6">
        <v>0.1208</v>
      </c>
      <c r="C51" s="19">
        <v>1.52E-2</v>
      </c>
      <c r="D51" s="18">
        <f t="shared" si="3"/>
        <v>7.9473684210526319</v>
      </c>
      <c r="E51" s="7">
        <v>2.2786</v>
      </c>
      <c r="F51" s="8">
        <v>5.9683000000000002</v>
      </c>
      <c r="G51" s="27">
        <f t="shared" si="4"/>
        <v>5.2829567478827619E-3</v>
      </c>
      <c r="H51" s="22">
        <f t="shared" si="5"/>
        <v>0.36070000000000002</v>
      </c>
      <c r="I51">
        <f t="shared" si="13"/>
        <v>2.443010437963784</v>
      </c>
      <c r="J51" s="34">
        <f t="shared" si="12"/>
        <v>3.7133758657049515E-2</v>
      </c>
      <c r="K51" s="22">
        <f t="shared" si="14"/>
        <v>0.88119386497353691</v>
      </c>
      <c r="L51">
        <f t="shared" si="6"/>
        <v>1.7214</v>
      </c>
      <c r="M51">
        <f t="shared" si="7"/>
        <v>2.9766089153465618</v>
      </c>
      <c r="N51">
        <f t="shared" si="8"/>
        <v>1.3902177031817509E-2</v>
      </c>
      <c r="O51">
        <f t="shared" si="9"/>
        <v>60.4</v>
      </c>
      <c r="P51">
        <f t="shared" si="10"/>
        <v>2.5938899369762289</v>
      </c>
      <c r="Q51" s="25">
        <v>7.4899999999999994E-2</v>
      </c>
      <c r="R51">
        <f t="shared" si="15"/>
        <v>4.5650638549750866</v>
      </c>
      <c r="S51">
        <f t="shared" si="11"/>
        <v>5.2829567478827615</v>
      </c>
    </row>
    <row r="52" spans="1:19" x14ac:dyDescent="0.3">
      <c r="A52" s="4" t="s">
        <v>75</v>
      </c>
      <c r="B52" s="10">
        <v>0.46500000000000002</v>
      </c>
      <c r="C52" s="18">
        <v>1.312E-3</v>
      </c>
      <c r="D52" s="18">
        <f t="shared" si="3"/>
        <v>354.42073170731709</v>
      </c>
      <c r="E52" s="7">
        <v>2.2624</v>
      </c>
      <c r="F52" s="8">
        <v>6.2537000000000003</v>
      </c>
      <c r="G52" s="27">
        <f t="shared" si="4"/>
        <v>8.946647193222722E-4</v>
      </c>
      <c r="H52" s="22">
        <f t="shared" si="5"/>
        <v>0.36880000000000002</v>
      </c>
      <c r="I52">
        <f t="shared" si="13"/>
        <v>2.5007398905124059</v>
      </c>
      <c r="J52">
        <f t="shared" si="12"/>
        <v>3.2809707363522767E-3</v>
      </c>
      <c r="K52">
        <f t="shared" si="14"/>
        <v>0.92227287162097538</v>
      </c>
      <c r="L52">
        <f t="shared" si="6"/>
        <v>1.7376</v>
      </c>
      <c r="M52" s="22">
        <f t="shared" si="7"/>
        <v>0.50408646272714153</v>
      </c>
      <c r="N52">
        <f t="shared" si="8"/>
        <v>1.2076668395624157E-3</v>
      </c>
      <c r="O52">
        <f t="shared" si="9"/>
        <v>232.5</v>
      </c>
      <c r="P52">
        <f t="shared" si="10"/>
        <v>0.23699001487663657</v>
      </c>
      <c r="Q52" s="25">
        <v>0.42</v>
      </c>
      <c r="R52">
        <f t="shared" si="15"/>
        <v>0.86532343086270347</v>
      </c>
      <c r="S52">
        <f t="shared" si="11"/>
        <v>0.89466471932227221</v>
      </c>
    </row>
    <row r="53" spans="1:19" x14ac:dyDescent="0.3">
      <c r="A53" s="4" t="s">
        <v>76</v>
      </c>
      <c r="B53" s="10">
        <v>0.53400000000000003</v>
      </c>
      <c r="C53" s="18">
        <v>1.6900000000000001E-3</v>
      </c>
      <c r="D53" s="18">
        <f t="shared" si="3"/>
        <v>315.97633136094674</v>
      </c>
      <c r="E53" s="7">
        <v>2.1175999999999999</v>
      </c>
      <c r="F53" s="8">
        <v>6.1051000000000002</v>
      </c>
      <c r="G53" s="27">
        <f t="shared" si="4"/>
        <v>1.2349726312756895E-3</v>
      </c>
      <c r="H53">
        <f t="shared" si="5"/>
        <v>0.44120000000000004</v>
      </c>
      <c r="I53">
        <f t="shared" si="13"/>
        <v>2.4708500561547639</v>
      </c>
      <c r="J53">
        <f t="shared" si="12"/>
        <v>4.175736594901551E-3</v>
      </c>
      <c r="K53">
        <f t="shared" si="14"/>
        <v>1.090139044775482</v>
      </c>
      <c r="L53">
        <f t="shared" si="6"/>
        <v>1.8824000000000001</v>
      </c>
      <c r="M53" s="22">
        <f t="shared" si="7"/>
        <v>0.69582824919728037</v>
      </c>
      <c r="N53">
        <f t="shared" si="8"/>
        <v>1.5553367310683353E-3</v>
      </c>
      <c r="O53">
        <f t="shared" si="9"/>
        <v>267</v>
      </c>
      <c r="P53">
        <f t="shared" si="10"/>
        <v>0.30595356203751478</v>
      </c>
      <c r="Q53" s="25">
        <v>0.46400000000000002</v>
      </c>
      <c r="R53">
        <f t="shared" si="15"/>
        <v>1.1797765607662045</v>
      </c>
      <c r="S53">
        <f t="shared" si="11"/>
        <v>1.2349726312756895</v>
      </c>
    </row>
    <row r="54" spans="1:19" x14ac:dyDescent="0.3">
      <c r="A54" s="1" t="s">
        <v>77</v>
      </c>
      <c r="B54" s="6">
        <v>0.1135</v>
      </c>
      <c r="C54" s="19">
        <v>1.09E-2</v>
      </c>
      <c r="D54" s="18">
        <f t="shared" si="3"/>
        <v>10.412844036697248</v>
      </c>
      <c r="E54" s="7">
        <v>1.7923</v>
      </c>
      <c r="F54" s="8">
        <v>6.0942999999999996</v>
      </c>
      <c r="G54" s="27">
        <f t="shared" si="4"/>
        <v>3.672183955087218E-3</v>
      </c>
      <c r="H54">
        <f t="shared" si="5"/>
        <v>0.60385</v>
      </c>
      <c r="I54">
        <f t="shared" si="13"/>
        <v>2.468663606083259</v>
      </c>
      <c r="J54" s="34">
        <f t="shared" si="12"/>
        <v>2.6908433306307523E-2</v>
      </c>
      <c r="K54">
        <f t="shared" si="14"/>
        <v>1.490702518533376</v>
      </c>
      <c r="L54">
        <f t="shared" si="6"/>
        <v>2.2077</v>
      </c>
      <c r="M54">
        <f t="shared" si="7"/>
        <v>2.0690412625251695</v>
      </c>
      <c r="N54">
        <f t="shared" si="8"/>
        <v>9.9890457398296162E-3</v>
      </c>
      <c r="O54">
        <f t="shared" si="9"/>
        <v>56.75</v>
      </c>
      <c r="P54">
        <f t="shared" si="10"/>
        <v>1.8560473516427798</v>
      </c>
      <c r="Q54" s="25">
        <v>7.2400000000000006E-2</v>
      </c>
      <c r="R54">
        <f t="shared" si="15"/>
        <v>3.1983653637444243</v>
      </c>
      <c r="S54">
        <f t="shared" si="11"/>
        <v>3.6721839550872177</v>
      </c>
    </row>
    <row r="55" spans="1:19" x14ac:dyDescent="0.3">
      <c r="A55" s="2" t="s">
        <v>78</v>
      </c>
      <c r="B55" s="9">
        <v>0.34200000000000003</v>
      </c>
      <c r="C55" s="18">
        <v>2.7200000000000002E-3</v>
      </c>
      <c r="D55" s="18">
        <f t="shared" si="3"/>
        <v>125.73529411764706</v>
      </c>
      <c r="E55" s="7">
        <v>1.9722999999999999</v>
      </c>
      <c r="F55" s="8">
        <v>5.9071999999999996</v>
      </c>
      <c r="G55" s="27">
        <f t="shared" si="4"/>
        <v>1.590676837072823E-3</v>
      </c>
      <c r="H55">
        <f t="shared" si="5"/>
        <v>0.51385000000000003</v>
      </c>
      <c r="I55">
        <f t="shared" si="13"/>
        <v>2.4304732049541298</v>
      </c>
      <c r="J55">
        <f t="shared" si="12"/>
        <v>6.6108871174752337E-3</v>
      </c>
      <c r="K55">
        <f t="shared" si="14"/>
        <v>1.2488986563656796</v>
      </c>
      <c r="L55">
        <f t="shared" si="6"/>
        <v>2.0277000000000003</v>
      </c>
      <c r="M55" s="22">
        <f t="shared" si="7"/>
        <v>0.89624486450013052</v>
      </c>
      <c r="N55">
        <f t="shared" si="8"/>
        <v>2.5020771549887355E-3</v>
      </c>
      <c r="O55">
        <f t="shared" si="9"/>
        <v>171</v>
      </c>
      <c r="P55">
        <f t="shared" si="10"/>
        <v>0.48774462929039819</v>
      </c>
      <c r="Q55" s="25">
        <v>0.32100000000000001</v>
      </c>
      <c r="R55">
        <f t="shared" si="15"/>
        <v>1.5577789316844675</v>
      </c>
      <c r="S55">
        <f t="shared" si="11"/>
        <v>1.590676837072823</v>
      </c>
    </row>
    <row r="56" spans="1:19" x14ac:dyDescent="0.3">
      <c r="A56" s="2" t="s">
        <v>79</v>
      </c>
      <c r="B56" s="9">
        <v>0.23599999999999999</v>
      </c>
      <c r="C56" s="18">
        <v>1.3500000000000001E-3</v>
      </c>
      <c r="D56" s="18">
        <f t="shared" si="3"/>
        <v>174.81481481481481</v>
      </c>
      <c r="E56" s="7">
        <v>2.0377000000000001</v>
      </c>
      <c r="F56" s="8">
        <v>6.1143000000000001</v>
      </c>
      <c r="G56" s="27">
        <f t="shared" si="4"/>
        <v>6.5582772128052044E-4</v>
      </c>
      <c r="H56">
        <f t="shared" si="5"/>
        <v>0.48114999999999997</v>
      </c>
      <c r="I56">
        <f t="shared" si="13"/>
        <v>2.4727110627810927</v>
      </c>
      <c r="J56">
        <f t="shared" si="12"/>
        <v>3.338159934754475E-3</v>
      </c>
      <c r="K56">
        <f t="shared" si="14"/>
        <v>1.1897449278571226</v>
      </c>
      <c r="L56">
        <f t="shared" si="6"/>
        <v>1.9622999999999999</v>
      </c>
      <c r="M56" s="22">
        <f t="shared" si="7"/>
        <v>0.36951705933942636</v>
      </c>
      <c r="N56">
        <f t="shared" si="8"/>
        <v>1.2426232537614545E-3</v>
      </c>
      <c r="O56">
        <f t="shared" si="9"/>
        <v>117.99999999999999</v>
      </c>
      <c r="P56">
        <f t="shared" si="10"/>
        <v>0.23955686188576725</v>
      </c>
      <c r="Q56" s="25">
        <v>0.217</v>
      </c>
      <c r="R56">
        <f t="shared" si="15"/>
        <v>0.63798510954410215</v>
      </c>
      <c r="S56">
        <f t="shared" si="11"/>
        <v>0.65582772128052047</v>
      </c>
    </row>
    <row r="57" spans="1:19" x14ac:dyDescent="0.3">
      <c r="A57" s="1" t="s">
        <v>80</v>
      </c>
      <c r="B57" s="6">
        <v>0.19500000000000001</v>
      </c>
      <c r="C57" s="18">
        <v>1.81E-3</v>
      </c>
      <c r="D57" s="18">
        <f t="shared" si="3"/>
        <v>107.73480662983425</v>
      </c>
      <c r="E57" s="7">
        <v>2.0263</v>
      </c>
      <c r="F57" s="8">
        <v>5.8746</v>
      </c>
      <c r="G57" s="27">
        <f t="shared" si="4"/>
        <v>7.9927435840267016E-4</v>
      </c>
      <c r="H57">
        <f t="shared" si="5"/>
        <v>0.48685</v>
      </c>
      <c r="I57">
        <f t="shared" si="13"/>
        <v>2.4237574136039277</v>
      </c>
      <c r="J57">
        <f t="shared" si="12"/>
        <v>4.3870009186231093E-3</v>
      </c>
      <c r="K57">
        <f t="shared" si="14"/>
        <v>1.1800062968130722</v>
      </c>
      <c r="L57">
        <f t="shared" si="6"/>
        <v>1.9737</v>
      </c>
      <c r="M57" s="22">
        <f t="shared" si="7"/>
        <v>0.45034008313294793</v>
      </c>
      <c r="N57">
        <f t="shared" si="8"/>
        <v>1.6656828153014391E-3</v>
      </c>
      <c r="O57">
        <f t="shared" si="9"/>
        <v>97.5</v>
      </c>
      <c r="P57">
        <f t="shared" si="10"/>
        <v>0.31874971476585684</v>
      </c>
      <c r="Q57" s="25">
        <v>0.156</v>
      </c>
      <c r="R57">
        <f t="shared" si="15"/>
        <v>0.74408393343761958</v>
      </c>
      <c r="S57">
        <f t="shared" si="11"/>
        <v>0.79927435840267014</v>
      </c>
    </row>
    <row r="58" spans="1:19" x14ac:dyDescent="0.3">
      <c r="A58" s="4" t="s">
        <v>81</v>
      </c>
      <c r="B58" s="10">
        <v>0.58599999999999997</v>
      </c>
      <c r="C58" s="18">
        <v>4.9100000000000003E-3</v>
      </c>
      <c r="D58" s="18">
        <f t="shared" si="3"/>
        <v>119.34826883910385</v>
      </c>
      <c r="E58" s="7">
        <v>2.1301000000000001</v>
      </c>
      <c r="F58" s="8">
        <v>6.1760999999999999</v>
      </c>
      <c r="G58" s="27">
        <f t="shared" si="4"/>
        <v>3.7586362686485111E-3</v>
      </c>
      <c r="H58">
        <f t="shared" si="5"/>
        <v>0.43494999999999995</v>
      </c>
      <c r="I58">
        <f t="shared" si="13"/>
        <v>2.4851760501018836</v>
      </c>
      <c r="J58" s="29">
        <f t="shared" si="12"/>
        <v>1.2202214406000248E-2</v>
      </c>
      <c r="K58">
        <f t="shared" si="14"/>
        <v>1.0809273229918142</v>
      </c>
      <c r="L58">
        <f t="shared" si="6"/>
        <v>1.8698999999999999</v>
      </c>
      <c r="M58">
        <f t="shared" si="7"/>
        <v>2.1177516229501365</v>
      </c>
      <c r="N58">
        <f t="shared" si="8"/>
        <v>4.5120670242166927E-3</v>
      </c>
      <c r="O58">
        <f t="shared" si="9"/>
        <v>293</v>
      </c>
      <c r="P58">
        <f t="shared" si="10"/>
        <v>0.88886514501647385</v>
      </c>
      <c r="Q58" s="25">
        <v>0.54700000000000004</v>
      </c>
      <c r="R58">
        <f t="shared" si="15"/>
        <v>3.6743075538120107</v>
      </c>
      <c r="S58">
        <f t="shared" si="11"/>
        <v>3.7586362686485111</v>
      </c>
    </row>
    <row r="59" spans="1:19" x14ac:dyDescent="0.3">
      <c r="A59" s="4" t="s">
        <v>82</v>
      </c>
      <c r="B59" s="10">
        <v>0.40300000000000002</v>
      </c>
      <c r="C59" s="18">
        <v>2.1700000000000001E-3</v>
      </c>
      <c r="D59" s="18">
        <f t="shared" si="3"/>
        <v>185.71428571428572</v>
      </c>
      <c r="E59" s="7">
        <v>1.8364</v>
      </c>
      <c r="F59" s="8">
        <v>5.7176</v>
      </c>
      <c r="G59" s="27">
        <f t="shared" si="4"/>
        <v>1.3775654975354168E-3</v>
      </c>
      <c r="H59">
        <f t="shared" si="5"/>
        <v>0.58179999999999998</v>
      </c>
      <c r="I59">
        <f t="shared" si="13"/>
        <v>2.3911503507726151</v>
      </c>
      <c r="J59">
        <f t="shared" si="12"/>
        <v>5.188796261176575E-3</v>
      </c>
      <c r="K59">
        <f t="shared" si="14"/>
        <v>1.3911712740795075</v>
      </c>
      <c r="L59">
        <f t="shared" si="6"/>
        <v>2.1635999999999997</v>
      </c>
      <c r="M59" s="22">
        <f t="shared" si="7"/>
        <v>0.77617022760617549</v>
      </c>
      <c r="N59">
        <f t="shared" si="8"/>
        <v>1.9966479020361305E-3</v>
      </c>
      <c r="O59">
        <f t="shared" si="9"/>
        <v>201.50000000000003</v>
      </c>
      <c r="P59">
        <f t="shared" si="10"/>
        <v>0.39069959134976945</v>
      </c>
      <c r="Q59" s="25">
        <v>0.38100000000000001</v>
      </c>
      <c r="R59">
        <f t="shared" si="15"/>
        <v>1.3522658145990873</v>
      </c>
      <c r="S59">
        <f t="shared" si="11"/>
        <v>1.3775654975354168</v>
      </c>
    </row>
    <row r="60" spans="1:19" x14ac:dyDescent="0.3">
      <c r="A60" s="2" t="s">
        <v>83</v>
      </c>
      <c r="B60" s="9">
        <v>0.2331</v>
      </c>
      <c r="C60" s="18">
        <v>6.4599999999999996E-3</v>
      </c>
      <c r="D60" s="18">
        <f t="shared" si="3"/>
        <v>36.083591331269353</v>
      </c>
      <c r="E60" s="7">
        <v>1.8042</v>
      </c>
      <c r="F60" s="8">
        <v>6.3552999999999997</v>
      </c>
      <c r="G60" s="27">
        <f t="shared" si="4"/>
        <v>3.1189158308617434E-3</v>
      </c>
      <c r="H60">
        <f t="shared" si="5"/>
        <v>0.59789999999999999</v>
      </c>
      <c r="I60">
        <f t="shared" si="13"/>
        <v>2.5209720347516749</v>
      </c>
      <c r="J60">
        <f t="shared" si="12"/>
        <v>1.6285479344495819E-2</v>
      </c>
      <c r="K60">
        <f t="shared" si="14"/>
        <v>1.5072891795780263</v>
      </c>
      <c r="L60">
        <f t="shared" si="6"/>
        <v>2.1958000000000002</v>
      </c>
      <c r="M60">
        <f t="shared" si="7"/>
        <v>1.7573099897286193</v>
      </c>
      <c r="N60">
        <f t="shared" si="8"/>
        <v>5.9322143981984654E-3</v>
      </c>
      <c r="O60">
        <f t="shared" si="9"/>
        <v>116.55</v>
      </c>
      <c r="P60">
        <f t="shared" si="10"/>
        <v>1.1431273475402839</v>
      </c>
      <c r="Q60" s="25">
        <v>0.21199999999999999</v>
      </c>
      <c r="R60">
        <f t="shared" si="15"/>
        <v>3.0233444152681863</v>
      </c>
      <c r="S60">
        <f t="shared" si="11"/>
        <v>3.1189158308617433</v>
      </c>
    </row>
    <row r="61" spans="1:19" x14ac:dyDescent="0.3">
      <c r="A61" s="2" t="s">
        <v>84</v>
      </c>
      <c r="B61" s="9">
        <v>0.27089999999999997</v>
      </c>
      <c r="C61" s="19">
        <v>1.508E-2</v>
      </c>
      <c r="D61" s="18">
        <f t="shared" si="3"/>
        <v>17.96419098143236</v>
      </c>
      <c r="E61" s="7">
        <v>1.7231000000000001</v>
      </c>
      <c r="F61" s="8">
        <v>6.0590999999999999</v>
      </c>
      <c r="G61" s="27">
        <f t="shared" si="4"/>
        <v>7.8488466515788165E-3</v>
      </c>
      <c r="H61">
        <f t="shared" si="5"/>
        <v>0.63844999999999996</v>
      </c>
      <c r="I61">
        <f t="shared" si="13"/>
        <v>2.461523918226268</v>
      </c>
      <c r="J61" s="34">
        <f t="shared" si="12"/>
        <v>3.7119780686852122E-2</v>
      </c>
      <c r="K61">
        <f t="shared" si="14"/>
        <v>1.5715599455915608</v>
      </c>
      <c r="L61">
        <f t="shared" si="6"/>
        <v>2.2768999999999999</v>
      </c>
      <c r="M61">
        <f t="shared" si="7"/>
        <v>4.4223240948623381</v>
      </c>
      <c r="N61">
        <f t="shared" si="8"/>
        <v>1.3793183449645308E-2</v>
      </c>
      <c r="O61">
        <f t="shared" si="9"/>
        <v>135.44999999999999</v>
      </c>
      <c r="P61">
        <f t="shared" si="10"/>
        <v>2.6713158415893137</v>
      </c>
      <c r="Q61" s="25">
        <v>0.23519999999999999</v>
      </c>
      <c r="R61" s="22">
        <f t="shared" si="15"/>
        <v>7.4961404362511779</v>
      </c>
      <c r="S61">
        <f t="shared" si="11"/>
        <v>7.8488466515788167</v>
      </c>
    </row>
    <row r="62" spans="1:19" x14ac:dyDescent="0.3">
      <c r="A62" s="1" t="s">
        <v>85</v>
      </c>
      <c r="B62" s="6">
        <v>0.16969999999999999</v>
      </c>
      <c r="C62" s="18">
        <v>9.1500000000000001E-3</v>
      </c>
      <c r="D62" s="18">
        <f t="shared" si="3"/>
        <v>18.546448087431692</v>
      </c>
      <c r="E62" s="7">
        <v>1.9352</v>
      </c>
      <c r="F62" s="8">
        <v>6.2865000000000002</v>
      </c>
      <c r="G62" s="27">
        <f t="shared" si="4"/>
        <v>3.7693113761004143E-3</v>
      </c>
      <c r="H62">
        <f t="shared" si="5"/>
        <v>0.53239999999999998</v>
      </c>
      <c r="I62">
        <f t="shared" si="13"/>
        <v>2.5072893730082293</v>
      </c>
      <c r="J62">
        <f t="shared" si="12"/>
        <v>2.29416977630253E-2</v>
      </c>
      <c r="K62">
        <f t="shared" si="14"/>
        <v>1.3348808621895811</v>
      </c>
      <c r="L62">
        <f t="shared" si="6"/>
        <v>2.0648</v>
      </c>
      <c r="M62" s="22">
        <f t="shared" si="7"/>
        <v>2.1237663646052436</v>
      </c>
      <c r="N62">
        <f t="shared" si="8"/>
        <v>8.3920499333856036E-3</v>
      </c>
      <c r="O62">
        <f t="shared" si="9"/>
        <v>84.85</v>
      </c>
      <c r="P62">
        <f t="shared" si="10"/>
        <v>1.5959042812636257</v>
      </c>
      <c r="Q62" s="25">
        <v>0.15390000000000001</v>
      </c>
      <c r="R62">
        <f t="shared" si="15"/>
        <v>3.6504563070936764</v>
      </c>
      <c r="S62">
        <f t="shared" si="11"/>
        <v>3.769311376100414</v>
      </c>
    </row>
    <row r="63" spans="1:19" x14ac:dyDescent="0.3">
      <c r="A63" s="2" t="s">
        <v>86</v>
      </c>
      <c r="B63" s="9">
        <v>0.32700000000000001</v>
      </c>
      <c r="C63" s="18">
        <v>4.45E-3</v>
      </c>
      <c r="D63" s="18">
        <f t="shared" si="3"/>
        <v>73.483146067415731</v>
      </c>
      <c r="E63" s="7">
        <v>1.9136</v>
      </c>
      <c r="F63" s="8">
        <v>5.9687000000000001</v>
      </c>
      <c r="G63" s="27">
        <f t="shared" si="4"/>
        <v>2.544684165078252E-3</v>
      </c>
      <c r="H63">
        <f t="shared" si="5"/>
        <v>0.54320000000000002</v>
      </c>
      <c r="I63">
        <f t="shared" si="13"/>
        <v>2.4430923027998759</v>
      </c>
      <c r="J63">
        <f t="shared" si="12"/>
        <v>1.0871760747459448E-2</v>
      </c>
      <c r="K63">
        <f t="shared" si="14"/>
        <v>1.3270877388808926</v>
      </c>
      <c r="L63">
        <f t="shared" si="6"/>
        <v>2.0864000000000003</v>
      </c>
      <c r="M63" s="22">
        <f t="shared" si="7"/>
        <v>1.4337670993707785</v>
      </c>
      <c r="N63">
        <f t="shared" si="8"/>
        <v>4.0902136618771179E-3</v>
      </c>
      <c r="O63">
        <f t="shared" si="9"/>
        <v>163.5</v>
      </c>
      <c r="P63">
        <f t="shared" si="10"/>
        <v>0.7964166290445851</v>
      </c>
      <c r="Q63" s="25">
        <v>0.30499999999999999</v>
      </c>
      <c r="R63">
        <f t="shared" si="15"/>
        <v>2.4869621696626858</v>
      </c>
      <c r="S63">
        <f t="shared" si="11"/>
        <v>2.5446841650782521</v>
      </c>
    </row>
    <row r="64" spans="1:19" x14ac:dyDescent="0.3">
      <c r="A64" s="1" t="s">
        <v>87</v>
      </c>
      <c r="B64" s="6">
        <v>0.15959999999999999</v>
      </c>
      <c r="C64" s="19">
        <v>1.0699999999999999E-2</v>
      </c>
      <c r="D64" s="18">
        <f t="shared" si="3"/>
        <v>14.915887850467289</v>
      </c>
      <c r="E64" s="7">
        <v>2.0958000000000001</v>
      </c>
      <c r="F64" s="8">
        <v>6.1562000000000001</v>
      </c>
      <c r="G64" s="27">
        <f t="shared" si="4"/>
        <v>4.2746466520637693E-3</v>
      </c>
      <c r="H64">
        <f t="shared" si="5"/>
        <v>0.45209999999999995</v>
      </c>
      <c r="I64">
        <f t="shared" si="13"/>
        <v>2.4811690792850052</v>
      </c>
      <c r="J64" s="34">
        <f t="shared" si="12"/>
        <v>2.6548509148349553E-2</v>
      </c>
      <c r="K64">
        <f t="shared" si="14"/>
        <v>1.1217365407447508</v>
      </c>
      <c r="L64">
        <f t="shared" si="6"/>
        <v>1.9041999999999999</v>
      </c>
      <c r="M64">
        <f t="shared" si="7"/>
        <v>2.4084905369684693</v>
      </c>
      <c r="N64">
        <f t="shared" si="8"/>
        <v>9.8066621849847158E-3</v>
      </c>
      <c r="O64">
        <f t="shared" si="9"/>
        <v>79.8</v>
      </c>
      <c r="P64">
        <f t="shared" si="10"/>
        <v>1.8592858907412018</v>
      </c>
      <c r="Q64" s="25">
        <v>0.14280000000000001</v>
      </c>
      <c r="R64">
        <f t="shared" si="15"/>
        <v>4.1219311008312589</v>
      </c>
      <c r="S64">
        <f t="shared" si="11"/>
        <v>4.2746466520637689</v>
      </c>
    </row>
    <row r="65" spans="1:19" x14ac:dyDescent="0.3">
      <c r="A65" s="1" t="s">
        <v>88</v>
      </c>
      <c r="B65" s="6">
        <v>9.4500000000000001E-2</v>
      </c>
      <c r="C65" s="18">
        <v>3.2000000000000002E-3</v>
      </c>
      <c r="D65" s="18">
        <f t="shared" si="3"/>
        <v>29.53125</v>
      </c>
      <c r="E65" s="7">
        <v>1.9752000000000001</v>
      </c>
      <c r="F65" s="8">
        <v>6.4237000000000002</v>
      </c>
      <c r="G65" s="27">
        <f t="shared" si="4"/>
        <v>9.8370727353212155E-4</v>
      </c>
      <c r="H65">
        <f t="shared" si="5"/>
        <v>0.51239999999999997</v>
      </c>
      <c r="I65">
        <f t="shared" si="13"/>
        <v>2.534501923455573</v>
      </c>
      <c r="J65">
        <f t="shared" si="12"/>
        <v>8.1104061550578335E-3</v>
      </c>
      <c r="K65">
        <f t="shared" si="14"/>
        <v>1.2986787855786355</v>
      </c>
      <c r="L65">
        <f t="shared" si="6"/>
        <v>2.0247999999999999</v>
      </c>
      <c r="M65" s="22">
        <f t="shared" si="7"/>
        <v>0.55425625842204085</v>
      </c>
      <c r="N65">
        <f t="shared" si="8"/>
        <v>2.9429698679883654E-3</v>
      </c>
      <c r="O65">
        <f t="shared" si="9"/>
        <v>47.25</v>
      </c>
      <c r="P65">
        <f t="shared" si="10"/>
        <v>0.53945528752123517</v>
      </c>
      <c r="Q65" s="25">
        <v>7.7100000000000002E-2</v>
      </c>
      <c r="R65">
        <f t="shared" si="15"/>
        <v>0.92135552312883007</v>
      </c>
      <c r="S65">
        <f t="shared" si="11"/>
        <v>0.98370727353212151</v>
      </c>
    </row>
    <row r="66" spans="1:19" x14ac:dyDescent="0.3">
      <c r="A66" s="1" t="s">
        <v>89</v>
      </c>
      <c r="B66" s="6">
        <v>0.19400000000000001</v>
      </c>
      <c r="C66" s="18">
        <v>3.0999999999999999E-3</v>
      </c>
      <c r="D66" s="18">
        <f t="shared" si="3"/>
        <v>62.580645161290327</v>
      </c>
      <c r="E66" s="7">
        <v>1.9352</v>
      </c>
      <c r="F66" s="8">
        <v>6.1868999999999996</v>
      </c>
      <c r="G66" s="27">
        <f t="shared" si="4"/>
        <v>1.3654083638238049E-3</v>
      </c>
      <c r="H66">
        <f t="shared" si="5"/>
        <v>0.53239999999999998</v>
      </c>
      <c r="I66">
        <f t="shared" ref="I66:I100" si="16">SQRT(F66)</f>
        <v>2.4873479853048304</v>
      </c>
      <c r="J66">
        <f t="shared" si="12"/>
        <v>7.7107787544449741E-3</v>
      </c>
      <c r="K66">
        <f t="shared" ref="K66:K100" si="17">(H66*I66)</f>
        <v>1.3242640673762915</v>
      </c>
      <c r="L66">
        <f t="shared" si="6"/>
        <v>2.0648</v>
      </c>
      <c r="M66" s="22">
        <f t="shared" si="7"/>
        <v>0.7693204587517275</v>
      </c>
      <c r="N66">
        <f t="shared" si="8"/>
        <v>2.8511332926448585E-3</v>
      </c>
      <c r="O66">
        <f t="shared" si="9"/>
        <v>97</v>
      </c>
      <c r="P66">
        <f t="shared" si="10"/>
        <v>0.54548203439122334</v>
      </c>
      <c r="Q66" s="25">
        <v>0.17499999999999999</v>
      </c>
      <c r="R66">
        <f t="shared" ref="R66:R97" si="18">((C66/0.001)*SQRT((B66+2*Q66)/3))</f>
        <v>1.3200808056074951</v>
      </c>
      <c r="S66">
        <f t="shared" si="11"/>
        <v>1.3654083638238048</v>
      </c>
    </row>
    <row r="67" spans="1:19" x14ac:dyDescent="0.3">
      <c r="A67" s="4" t="s">
        <v>90</v>
      </c>
      <c r="B67" s="10">
        <v>0.58799999999999997</v>
      </c>
      <c r="C67" s="18">
        <v>2.1900000000000001E-3</v>
      </c>
      <c r="D67" s="18">
        <f t="shared" ref="D67:D101" si="19">B67/C67</f>
        <v>268.49315068493149</v>
      </c>
      <c r="E67" s="7">
        <v>2.0577999999999999</v>
      </c>
      <c r="F67" s="8">
        <v>6.1162999999999998</v>
      </c>
      <c r="G67" s="27">
        <f t="shared" ref="G67:G101" si="20">C67*SQRT(B67)</f>
        <v>1.6793173613108394E-3</v>
      </c>
      <c r="H67">
        <f t="shared" ref="H67:H100" si="21">(3-E67)/2</f>
        <v>0.47110000000000007</v>
      </c>
      <c r="I67">
        <f t="shared" si="16"/>
        <v>2.4731154441311469</v>
      </c>
      <c r="J67">
        <f t="shared" ref="J67:J101" si="22">(C67*I67)</f>
        <v>5.4161228226472123E-3</v>
      </c>
      <c r="K67">
        <f t="shared" si="17"/>
        <v>1.1650846857301835</v>
      </c>
      <c r="L67">
        <f t="shared" ref="L67:L100" si="23">(1+2*H67)</f>
        <v>1.9422000000000001</v>
      </c>
      <c r="M67" s="22">
        <f t="shared" ref="M67:M101" si="24">(C67*SQRT((B67/0.014)))/0.015</f>
        <v>0.94618814196754775</v>
      </c>
      <c r="N67">
        <f t="shared" ref="N67:N101" si="25">1 - 10^(-C67/2.5)</f>
        <v>2.0150316338456431E-3</v>
      </c>
      <c r="O67">
        <f t="shared" ref="O67:O101" si="26">(B67 / 0.01) * 5</f>
        <v>294</v>
      </c>
      <c r="P67">
        <f t="shared" ref="P67:P101" si="27">SQRT((O67^2 * N67^2) / (O67 * 0.015^2 + O67^2 * 0.005^2))</f>
        <v>0.3969759668357456</v>
      </c>
      <c r="Q67" s="25">
        <v>0.54800000000000004</v>
      </c>
      <c r="R67">
        <f t="shared" si="18"/>
        <v>1.6407957825396797</v>
      </c>
      <c r="S67">
        <f t="shared" ref="S67:S101" si="28">(C67*SQRT(B67))/0.001</f>
        <v>1.6793173613108394</v>
      </c>
    </row>
    <row r="68" spans="1:19" x14ac:dyDescent="0.3">
      <c r="A68" s="2" t="s">
        <v>91</v>
      </c>
      <c r="B68" s="9">
        <v>0.32500000000000001</v>
      </c>
      <c r="C68" s="18">
        <v>2.1700000000000001E-3</v>
      </c>
      <c r="D68" s="18">
        <f t="shared" si="19"/>
        <v>149.76958525345623</v>
      </c>
      <c r="E68" s="7">
        <v>2.1267</v>
      </c>
      <c r="F68" s="8">
        <v>6.0488</v>
      </c>
      <c r="G68" s="27">
        <f t="shared" si="20"/>
        <v>1.2370903362325647E-3</v>
      </c>
      <c r="H68">
        <f t="shared" si="21"/>
        <v>0.43664999999999998</v>
      </c>
      <c r="I68">
        <f t="shared" si="16"/>
        <v>2.4594308284641793</v>
      </c>
      <c r="J68">
        <f t="shared" si="22"/>
        <v>5.336964897767269E-3</v>
      </c>
      <c r="K68">
        <f t="shared" si="17"/>
        <v>1.0739104712488838</v>
      </c>
      <c r="L68">
        <f t="shared" si="23"/>
        <v>1.8733</v>
      </c>
      <c r="M68">
        <f t="shared" si="24"/>
        <v>0.6970214407669888</v>
      </c>
      <c r="N68">
        <f t="shared" si="25"/>
        <v>1.9966479020361305E-3</v>
      </c>
      <c r="O68">
        <f t="shared" si="26"/>
        <v>162.5</v>
      </c>
      <c r="P68">
        <f t="shared" si="27"/>
        <v>0.38871034799574822</v>
      </c>
      <c r="Q68" s="25">
        <v>0.25</v>
      </c>
      <c r="R68">
        <f t="shared" si="18"/>
        <v>1.1379576002646143</v>
      </c>
      <c r="S68">
        <f t="shared" si="28"/>
        <v>1.2370903362325647</v>
      </c>
    </row>
    <row r="69" spans="1:19" x14ac:dyDescent="0.3">
      <c r="A69" s="1" t="s">
        <v>92</v>
      </c>
      <c r="B69" s="6">
        <v>8.5800000000000001E-2</v>
      </c>
      <c r="C69" s="18">
        <v>6.1900000000000002E-3</v>
      </c>
      <c r="D69" s="18">
        <f t="shared" si="19"/>
        <v>13.861066235864296</v>
      </c>
      <c r="E69" s="7">
        <v>2.4609999999999999</v>
      </c>
      <c r="F69" s="8">
        <v>6.1494999999999997</v>
      </c>
      <c r="G69" s="27">
        <f t="shared" si="20"/>
        <v>1.8131523322655492E-3</v>
      </c>
      <c r="H69">
        <f t="shared" si="21"/>
        <v>0.26950000000000007</v>
      </c>
      <c r="I69">
        <f t="shared" si="16"/>
        <v>2.479818541748569</v>
      </c>
      <c r="J69">
        <f t="shared" si="22"/>
        <v>1.5350076773423642E-2</v>
      </c>
      <c r="K69" s="22">
        <f t="shared" si="17"/>
        <v>0.66831109700123947</v>
      </c>
      <c r="L69">
        <f t="shared" si="23"/>
        <v>1.5390000000000001</v>
      </c>
      <c r="M69">
        <f t="shared" si="24"/>
        <v>1.0215956053901081</v>
      </c>
      <c r="N69">
        <f t="shared" si="25"/>
        <v>5.6849796866371705E-3</v>
      </c>
      <c r="O69">
        <f t="shared" si="26"/>
        <v>42.9</v>
      </c>
      <c r="P69">
        <f t="shared" si="27"/>
        <v>1.033722287742481</v>
      </c>
      <c r="Q69" s="25">
        <v>5.2299999999999999E-2</v>
      </c>
      <c r="R69">
        <f t="shared" si="18"/>
        <v>1.5594214140721125</v>
      </c>
      <c r="S69">
        <f t="shared" si="28"/>
        <v>1.8131523322655492</v>
      </c>
    </row>
    <row r="70" spans="1:19" x14ac:dyDescent="0.3">
      <c r="A70" s="4" t="s">
        <v>93</v>
      </c>
      <c r="B70" s="10">
        <v>0.51049999999999995</v>
      </c>
      <c r="C70" s="19">
        <v>1.5689999999999999E-2</v>
      </c>
      <c r="D70" s="18">
        <f t="shared" si="19"/>
        <v>32.536647546207774</v>
      </c>
      <c r="E70" s="7">
        <v>2.1404000000000001</v>
      </c>
      <c r="F70" s="8">
        <v>6.0350000000000001</v>
      </c>
      <c r="G70" s="27">
        <f t="shared" si="20"/>
        <v>1.1210392457447687E-2</v>
      </c>
      <c r="H70">
        <f t="shared" si="21"/>
        <v>0.42979999999999996</v>
      </c>
      <c r="I70">
        <f t="shared" si="16"/>
        <v>2.4566236993076496</v>
      </c>
      <c r="J70" s="34">
        <f t="shared" si="22"/>
        <v>3.854442584213702E-2</v>
      </c>
      <c r="K70">
        <f t="shared" si="17"/>
        <v>1.0558568659624277</v>
      </c>
      <c r="L70">
        <f t="shared" si="23"/>
        <v>1.8595999999999999</v>
      </c>
      <c r="M70" s="22">
        <f t="shared" si="24"/>
        <v>6.3163405883922543</v>
      </c>
      <c r="N70">
        <f t="shared" si="25"/>
        <v>1.4347109156736426E-2</v>
      </c>
      <c r="O70">
        <f t="shared" si="26"/>
        <v>255.25</v>
      </c>
      <c r="P70">
        <f t="shared" si="27"/>
        <v>2.820134201867011</v>
      </c>
      <c r="Q70" s="25">
        <v>0.45300000000000001</v>
      </c>
      <c r="R70" s="22">
        <f t="shared" si="18"/>
        <v>10.781286961675773</v>
      </c>
      <c r="S70">
        <f t="shared" si="28"/>
        <v>11.210392457447687</v>
      </c>
    </row>
    <row r="71" spans="1:19" x14ac:dyDescent="0.3">
      <c r="A71" s="1" t="s">
        <v>94</v>
      </c>
      <c r="B71" s="6">
        <v>0.1135</v>
      </c>
      <c r="C71" s="19">
        <v>1.4279999999999999E-2</v>
      </c>
      <c r="D71" s="18">
        <f t="shared" si="19"/>
        <v>7.9481792717086845</v>
      </c>
      <c r="E71" s="7">
        <v>1.8818999999999999</v>
      </c>
      <c r="F71" s="8">
        <v>6.2324999999999999</v>
      </c>
      <c r="G71" s="27">
        <f t="shared" si="20"/>
        <v>4.8108978787748139E-3</v>
      </c>
      <c r="H71">
        <f t="shared" si="21"/>
        <v>0.55905000000000005</v>
      </c>
      <c r="I71">
        <f t="shared" si="16"/>
        <v>2.4964975465639858</v>
      </c>
      <c r="J71" s="34">
        <f t="shared" si="22"/>
        <v>3.5649984964933719E-2</v>
      </c>
      <c r="K71">
        <f t="shared" si="17"/>
        <v>1.3956669534065964</v>
      </c>
      <c r="L71">
        <f t="shared" si="23"/>
        <v>2.1181000000000001</v>
      </c>
      <c r="M71" s="22">
        <f t="shared" si="24"/>
        <v>2.7106338742072862</v>
      </c>
      <c r="N71">
        <f t="shared" si="25"/>
        <v>1.3066251634348491E-2</v>
      </c>
      <c r="O71">
        <f t="shared" si="26"/>
        <v>56.75</v>
      </c>
      <c r="P71">
        <f t="shared" si="27"/>
        <v>2.4278176688221196</v>
      </c>
      <c r="Q71" s="25">
        <v>0.10100000000000001</v>
      </c>
      <c r="R71">
        <f t="shared" si="18"/>
        <v>4.6309198222383419</v>
      </c>
      <c r="S71">
        <f t="shared" si="28"/>
        <v>4.8108978787748136</v>
      </c>
    </row>
    <row r="72" spans="1:19" x14ac:dyDescent="0.3">
      <c r="A72" s="4" t="s">
        <v>95</v>
      </c>
      <c r="B72" s="10">
        <v>0.45800000000000002</v>
      </c>
      <c r="C72" s="18">
        <v>4.8999999999999998E-3</v>
      </c>
      <c r="D72" s="18">
        <f t="shared" si="19"/>
        <v>93.469387755102048</v>
      </c>
      <c r="E72" s="7">
        <v>2.0428999999999999</v>
      </c>
      <c r="F72" s="8">
        <v>6.0010000000000003</v>
      </c>
      <c r="G72" s="27">
        <f t="shared" si="20"/>
        <v>3.3161091658749716E-3</v>
      </c>
      <c r="H72">
        <f t="shared" si="21"/>
        <v>0.47855000000000003</v>
      </c>
      <c r="I72">
        <f t="shared" si="16"/>
        <v>2.449693858423946</v>
      </c>
      <c r="J72">
        <f t="shared" si="22"/>
        <v>1.2003499906277335E-2</v>
      </c>
      <c r="K72">
        <f t="shared" si="17"/>
        <v>1.1723009959487796</v>
      </c>
      <c r="L72">
        <f t="shared" si="23"/>
        <v>1.9571000000000001</v>
      </c>
      <c r="M72">
        <f t="shared" si="24"/>
        <v>1.8684158471223098</v>
      </c>
      <c r="N72">
        <f t="shared" si="25"/>
        <v>4.5028981992938366E-3</v>
      </c>
      <c r="O72">
        <f t="shared" si="26"/>
        <v>229.00000000000003</v>
      </c>
      <c r="P72">
        <f t="shared" si="27"/>
        <v>0.88338777920249134</v>
      </c>
      <c r="Q72" s="25">
        <v>0.26300000000000001</v>
      </c>
      <c r="R72">
        <f t="shared" si="18"/>
        <v>2.8062929284021649</v>
      </c>
      <c r="S72">
        <f t="shared" si="28"/>
        <v>3.3161091658749715</v>
      </c>
    </row>
    <row r="73" spans="1:19" x14ac:dyDescent="0.3">
      <c r="A73" s="1" t="s">
        <v>96</v>
      </c>
      <c r="B73" s="6">
        <v>9.8599999999999993E-2</v>
      </c>
      <c r="C73" s="18">
        <v>8.0700000000000008E-3</v>
      </c>
      <c r="D73" s="18">
        <f t="shared" si="19"/>
        <v>12.218091697645599</v>
      </c>
      <c r="E73" s="7">
        <v>2.0246</v>
      </c>
      <c r="F73" s="8">
        <v>6.1315</v>
      </c>
      <c r="G73" s="27">
        <f t="shared" si="20"/>
        <v>2.5340314007525639E-3</v>
      </c>
      <c r="H73">
        <f t="shared" si="21"/>
        <v>0.48770000000000002</v>
      </c>
      <c r="I73">
        <f t="shared" si="16"/>
        <v>2.4761865842460256</v>
      </c>
      <c r="J73">
        <f t="shared" si="22"/>
        <v>1.9982825734865428E-2</v>
      </c>
      <c r="K73">
        <f t="shared" si="17"/>
        <v>1.2076361971367868</v>
      </c>
      <c r="L73">
        <f t="shared" si="23"/>
        <v>1.9754</v>
      </c>
      <c r="M73">
        <f t="shared" si="24"/>
        <v>1.427764946641128</v>
      </c>
      <c r="N73">
        <f t="shared" si="25"/>
        <v>7.4051901443186186E-3</v>
      </c>
      <c r="O73">
        <f t="shared" si="26"/>
        <v>49.3</v>
      </c>
      <c r="P73">
        <f t="shared" si="27"/>
        <v>1.3619319002085384</v>
      </c>
      <c r="Q73" s="25">
        <v>8.7999999999999995E-2</v>
      </c>
      <c r="R73">
        <f t="shared" si="18"/>
        <v>2.4415362336037529</v>
      </c>
      <c r="S73">
        <f t="shared" si="28"/>
        <v>2.5340314007525637</v>
      </c>
    </row>
    <row r="74" spans="1:19" x14ac:dyDescent="0.3">
      <c r="A74" s="4" t="s">
        <v>97</v>
      </c>
      <c r="B74" s="10">
        <v>0.40200000000000002</v>
      </c>
      <c r="C74" s="18">
        <v>1.31E-3</v>
      </c>
      <c r="D74" s="18">
        <f t="shared" si="19"/>
        <v>306.87022900763361</v>
      </c>
      <c r="E74" s="7">
        <v>1.9426000000000001</v>
      </c>
      <c r="F74" s="8">
        <v>6.1809000000000003</v>
      </c>
      <c r="G74" s="27">
        <f t="shared" si="20"/>
        <v>8.305854561693215E-4</v>
      </c>
      <c r="H74">
        <f t="shared" si="21"/>
        <v>0.52869999999999995</v>
      </c>
      <c r="I74">
        <f t="shared" si="16"/>
        <v>2.4861415888882918</v>
      </c>
      <c r="J74">
        <f t="shared" si="22"/>
        <v>3.2568454814436622E-3</v>
      </c>
      <c r="K74">
        <f t="shared" si="17"/>
        <v>1.3144230580452398</v>
      </c>
      <c r="L74">
        <f t="shared" si="23"/>
        <v>2.0573999999999999</v>
      </c>
      <c r="M74" s="22">
        <f t="shared" si="24"/>
        <v>0.46798188813141867</v>
      </c>
      <c r="N74">
        <f t="shared" si="25"/>
        <v>1.2058269943978628E-3</v>
      </c>
      <c r="O74">
        <f t="shared" si="26"/>
        <v>201</v>
      </c>
      <c r="P74">
        <f t="shared" si="27"/>
        <v>0.23594098003894967</v>
      </c>
      <c r="Q74" s="25">
        <v>0.374</v>
      </c>
      <c r="R74">
        <f t="shared" si="18"/>
        <v>0.81107233545062618</v>
      </c>
      <c r="S74">
        <f t="shared" si="28"/>
        <v>0.83058545616932145</v>
      </c>
    </row>
    <row r="75" spans="1:19" x14ac:dyDescent="0.3">
      <c r="A75" s="1" t="s">
        <v>98</v>
      </c>
      <c r="B75" s="6">
        <v>7.8600000000000003E-2</v>
      </c>
      <c r="C75" s="18">
        <v>3.16E-3</v>
      </c>
      <c r="D75" s="18">
        <f t="shared" si="19"/>
        <v>24.873417721518987</v>
      </c>
      <c r="E75" s="7">
        <v>2.0501</v>
      </c>
      <c r="F75" s="8">
        <v>6.3460999999999999</v>
      </c>
      <c r="G75" s="27">
        <f t="shared" si="20"/>
        <v>8.8592785259297496E-4</v>
      </c>
      <c r="H75">
        <f t="shared" si="21"/>
        <v>0.47494999999999998</v>
      </c>
      <c r="I75">
        <f t="shared" si="16"/>
        <v>2.5191466809219345</v>
      </c>
      <c r="J75">
        <f t="shared" si="22"/>
        <v>7.9605035117133131E-3</v>
      </c>
      <c r="K75">
        <f t="shared" si="17"/>
        <v>1.1964687161038727</v>
      </c>
      <c r="L75">
        <f t="shared" si="23"/>
        <v>1.9499</v>
      </c>
      <c r="M75" s="22">
        <f t="shared" si="24"/>
        <v>0.49916379600096722</v>
      </c>
      <c r="N75">
        <f t="shared" si="25"/>
        <v>2.9062362528631258E-3</v>
      </c>
      <c r="O75">
        <f t="shared" si="26"/>
        <v>39.300000000000004</v>
      </c>
      <c r="P75">
        <f t="shared" si="27"/>
        <v>0.52430454372019852</v>
      </c>
      <c r="Q75" s="25">
        <v>5.1299999999999998E-2</v>
      </c>
      <c r="R75">
        <f t="shared" si="18"/>
        <v>0.77661460197449295</v>
      </c>
      <c r="S75">
        <f t="shared" si="28"/>
        <v>0.88592785259297491</v>
      </c>
    </row>
    <row r="76" spans="1:19" x14ac:dyDescent="0.3">
      <c r="A76" s="4" t="s">
        <v>99</v>
      </c>
      <c r="B76" s="10">
        <v>0.441</v>
      </c>
      <c r="C76" s="19">
        <v>1.5910000000000001E-2</v>
      </c>
      <c r="D76" s="18">
        <f t="shared" si="19"/>
        <v>27.718416090509113</v>
      </c>
      <c r="E76" s="7">
        <v>1.6755</v>
      </c>
      <c r="F76" s="8">
        <v>6.282</v>
      </c>
      <c r="G76" s="27">
        <f t="shared" si="20"/>
        <v>1.0565485890388573E-2</v>
      </c>
      <c r="H76">
        <f t="shared" si="21"/>
        <v>0.66225000000000001</v>
      </c>
      <c r="I76">
        <f t="shared" si="16"/>
        <v>2.506391828904651</v>
      </c>
      <c r="J76" s="34">
        <f t="shared" si="22"/>
        <v>3.9876693997872997E-2</v>
      </c>
      <c r="K76">
        <f t="shared" si="17"/>
        <v>1.6598579886921052</v>
      </c>
      <c r="L76">
        <f t="shared" si="23"/>
        <v>2.3245</v>
      </c>
      <c r="M76">
        <f t="shared" si="24"/>
        <v>5.9529769023573413</v>
      </c>
      <c r="N76">
        <f t="shared" si="25"/>
        <v>1.4546809293177088E-2</v>
      </c>
      <c r="O76">
        <f t="shared" si="26"/>
        <v>220.5</v>
      </c>
      <c r="P76">
        <f t="shared" si="27"/>
        <v>2.8517450275145224</v>
      </c>
      <c r="Q76" s="25">
        <v>0.38819999999999999</v>
      </c>
      <c r="R76" s="22">
        <f t="shared" si="18"/>
        <v>10.135057127614031</v>
      </c>
      <c r="S76">
        <f t="shared" si="28"/>
        <v>10.565485890388572</v>
      </c>
    </row>
    <row r="77" spans="1:19" x14ac:dyDescent="0.3">
      <c r="A77" s="2" t="s">
        <v>100</v>
      </c>
      <c r="B77" s="9">
        <v>0.28439999999999999</v>
      </c>
      <c r="C77" s="19">
        <v>1.468E-2</v>
      </c>
      <c r="D77" s="18">
        <f t="shared" si="19"/>
        <v>19.373297002724794</v>
      </c>
      <c r="E77" s="7">
        <v>1.9195</v>
      </c>
      <c r="F77" s="8">
        <v>5.8311000000000002</v>
      </c>
      <c r="G77" s="27">
        <f t="shared" si="20"/>
        <v>7.8287216427715706E-3</v>
      </c>
      <c r="H77">
        <f t="shared" si="21"/>
        <v>0.54025000000000001</v>
      </c>
      <c r="I77">
        <f t="shared" si="16"/>
        <v>2.4147670695120884</v>
      </c>
      <c r="J77" s="34">
        <f t="shared" si="22"/>
        <v>3.5448780580437461E-2</v>
      </c>
      <c r="K77">
        <f t="shared" si="17"/>
        <v>1.3045779093039058</v>
      </c>
      <c r="L77">
        <f t="shared" si="23"/>
        <v>2.0804999999999998</v>
      </c>
      <c r="M77">
        <f t="shared" si="24"/>
        <v>4.4109849369824099</v>
      </c>
      <c r="N77">
        <f t="shared" si="25"/>
        <v>1.3429784494890629E-2</v>
      </c>
      <c r="O77">
        <f t="shared" si="26"/>
        <v>142.19999999999999</v>
      </c>
      <c r="P77">
        <f t="shared" si="27"/>
        <v>2.6047913557571607</v>
      </c>
      <c r="Q77" s="25">
        <v>0.25209999999999999</v>
      </c>
      <c r="R77" s="22">
        <f t="shared" si="18"/>
        <v>7.5265129739253522</v>
      </c>
      <c r="S77">
        <f t="shared" si="28"/>
        <v>7.8287216427715709</v>
      </c>
    </row>
    <row r="78" spans="1:19" x14ac:dyDescent="0.3">
      <c r="A78" s="2" t="s">
        <v>101</v>
      </c>
      <c r="B78" s="9">
        <v>0.255</v>
      </c>
      <c r="C78" s="18">
        <v>3.9699999999999996E-3</v>
      </c>
      <c r="D78" s="18">
        <f t="shared" si="19"/>
        <v>64.231738035264485</v>
      </c>
      <c r="E78" s="7">
        <v>1.7149000000000001</v>
      </c>
      <c r="F78" s="8">
        <v>5.9611999999999998</v>
      </c>
      <c r="G78" s="27">
        <f t="shared" si="20"/>
        <v>2.0047517302648724E-3</v>
      </c>
      <c r="H78">
        <f t="shared" si="21"/>
        <v>0.64254999999999995</v>
      </c>
      <c r="I78">
        <f t="shared" si="16"/>
        <v>2.4415568803531897</v>
      </c>
      <c r="J78">
        <f t="shared" si="22"/>
        <v>9.6929808150021616E-3</v>
      </c>
      <c r="K78">
        <f t="shared" si="17"/>
        <v>1.5688223734709419</v>
      </c>
      <c r="L78">
        <f t="shared" si="23"/>
        <v>2.2850999999999999</v>
      </c>
      <c r="M78">
        <f t="shared" si="24"/>
        <v>1.1295496363384749</v>
      </c>
      <c r="N78">
        <f t="shared" si="25"/>
        <v>3.6498282532877457E-3</v>
      </c>
      <c r="O78">
        <f t="shared" si="26"/>
        <v>127.5</v>
      </c>
      <c r="P78">
        <f t="shared" si="27"/>
        <v>0.70549053425392161</v>
      </c>
      <c r="Q78" s="25">
        <v>0.23300000000000001</v>
      </c>
      <c r="R78">
        <f t="shared" si="18"/>
        <v>1.9462450085570759</v>
      </c>
      <c r="S78">
        <f t="shared" si="28"/>
        <v>2.0047517302648723</v>
      </c>
    </row>
    <row r="79" spans="1:19" x14ac:dyDescent="0.3">
      <c r="A79" s="2" t="s">
        <v>102</v>
      </c>
      <c r="B79" s="9">
        <v>0.22450000000000001</v>
      </c>
      <c r="C79" s="18">
        <v>7.4000000000000003E-3</v>
      </c>
      <c r="D79" s="18">
        <f t="shared" si="19"/>
        <v>30.337837837837839</v>
      </c>
      <c r="E79" s="7">
        <v>1.7534000000000001</v>
      </c>
      <c r="F79" s="8">
        <v>6.4203000000000001</v>
      </c>
      <c r="G79" s="27">
        <f t="shared" si="20"/>
        <v>3.5062258911827118E-3</v>
      </c>
      <c r="H79">
        <f t="shared" si="21"/>
        <v>0.62329999999999997</v>
      </c>
      <c r="I79">
        <f t="shared" si="16"/>
        <v>2.5338310914502569</v>
      </c>
      <c r="J79">
        <f t="shared" si="22"/>
        <v>1.8750350076731901E-2</v>
      </c>
      <c r="K79">
        <f t="shared" si="17"/>
        <v>1.579336919300945</v>
      </c>
      <c r="L79">
        <f t="shared" si="23"/>
        <v>2.2465999999999999</v>
      </c>
      <c r="M79">
        <f t="shared" si="24"/>
        <v>1.9755344866482358</v>
      </c>
      <c r="N79">
        <f t="shared" si="25"/>
        <v>6.7924779982685424E-3</v>
      </c>
      <c r="O79">
        <f t="shared" si="26"/>
        <v>112.25</v>
      </c>
      <c r="P79">
        <f t="shared" si="27"/>
        <v>1.3071051844273234</v>
      </c>
      <c r="Q79" s="25">
        <v>0.20580000000000001</v>
      </c>
      <c r="R79">
        <f t="shared" si="18"/>
        <v>3.4074837245881797</v>
      </c>
      <c r="S79">
        <f t="shared" si="28"/>
        <v>3.5062258911827118</v>
      </c>
    </row>
    <row r="80" spans="1:19" x14ac:dyDescent="0.3">
      <c r="A80" s="4" t="s">
        <v>103</v>
      </c>
      <c r="B80" s="10">
        <v>0.55400000000000005</v>
      </c>
      <c r="C80" s="18">
        <v>2.9399999999999999E-3</v>
      </c>
      <c r="D80" s="18">
        <f t="shared" si="19"/>
        <v>188.43537414965988</v>
      </c>
      <c r="E80" s="7">
        <v>1.7971999999999999</v>
      </c>
      <c r="F80" s="8">
        <v>6.2786</v>
      </c>
      <c r="G80" s="27">
        <f t="shared" si="20"/>
        <v>2.1882765821531792E-3</v>
      </c>
      <c r="H80">
        <f t="shared" si="21"/>
        <v>0.60140000000000005</v>
      </c>
      <c r="I80">
        <f t="shared" si="16"/>
        <v>2.5057134712492566</v>
      </c>
      <c r="J80">
        <f t="shared" si="22"/>
        <v>7.3667976054728138E-3</v>
      </c>
      <c r="K80">
        <f t="shared" si="17"/>
        <v>1.5069360816093029</v>
      </c>
      <c r="L80">
        <f t="shared" si="23"/>
        <v>2.2027999999999999</v>
      </c>
      <c r="M80" s="22">
        <f t="shared" si="24"/>
        <v>1.232954175953024</v>
      </c>
      <c r="N80">
        <f t="shared" si="25"/>
        <v>2.7041771773614887E-3</v>
      </c>
      <c r="O80">
        <f t="shared" si="26"/>
        <v>277</v>
      </c>
      <c r="P80">
        <f t="shared" si="27"/>
        <v>0.53225776593780405</v>
      </c>
      <c r="Q80" s="25">
        <v>0.497</v>
      </c>
      <c r="R80">
        <f t="shared" si="18"/>
        <v>2.1118943155375933</v>
      </c>
      <c r="S80">
        <f t="shared" si="28"/>
        <v>2.1882765821531791</v>
      </c>
    </row>
    <row r="81" spans="1:19" x14ac:dyDescent="0.3">
      <c r="A81" s="2" t="s">
        <v>104</v>
      </c>
      <c r="B81" s="9">
        <v>0.2339</v>
      </c>
      <c r="C81" s="18">
        <v>4.4600000000000004E-3</v>
      </c>
      <c r="D81" s="18">
        <f t="shared" si="19"/>
        <v>52.443946188340803</v>
      </c>
      <c r="E81" s="7">
        <v>1.7555000000000001</v>
      </c>
      <c r="F81" s="8">
        <v>6.2765000000000004</v>
      </c>
      <c r="G81" s="27">
        <f t="shared" si="20"/>
        <v>2.1569991284189245E-3</v>
      </c>
      <c r="H81">
        <f t="shared" si="21"/>
        <v>0.62224999999999997</v>
      </c>
      <c r="I81">
        <f t="shared" si="16"/>
        <v>2.5052943938786916</v>
      </c>
      <c r="J81">
        <f t="shared" si="22"/>
        <v>1.1173612996698966E-2</v>
      </c>
      <c r="K81">
        <f t="shared" si="17"/>
        <v>1.5589194365910157</v>
      </c>
      <c r="L81">
        <f t="shared" si="23"/>
        <v>2.2444999999999999</v>
      </c>
      <c r="M81">
        <f t="shared" si="24"/>
        <v>1.2153313272193043</v>
      </c>
      <c r="N81">
        <f t="shared" si="25"/>
        <v>4.0993862877474196E-3</v>
      </c>
      <c r="O81">
        <f t="shared" si="26"/>
        <v>116.95</v>
      </c>
      <c r="P81">
        <f t="shared" si="27"/>
        <v>0.79004143089338763</v>
      </c>
      <c r="Q81" s="25">
        <v>0.21820000000000001</v>
      </c>
      <c r="R81">
        <f t="shared" si="18"/>
        <v>2.1081855927155306</v>
      </c>
      <c r="S81">
        <f t="shared" si="28"/>
        <v>2.1569991284189243</v>
      </c>
    </row>
    <row r="82" spans="1:19" x14ac:dyDescent="0.3">
      <c r="A82" s="1" t="s">
        <v>105</v>
      </c>
      <c r="B82" s="6">
        <v>0.1741</v>
      </c>
      <c r="C82" s="18">
        <v>6.0800000000000003E-3</v>
      </c>
      <c r="D82" s="18">
        <f t="shared" si="19"/>
        <v>28.63486842105263</v>
      </c>
      <c r="E82" s="7">
        <v>1.9829000000000001</v>
      </c>
      <c r="F82" s="8">
        <v>6.3089000000000004</v>
      </c>
      <c r="G82" s="27">
        <f t="shared" si="20"/>
        <v>2.5368977590750482E-3</v>
      </c>
      <c r="H82">
        <f t="shared" si="21"/>
        <v>0.50854999999999995</v>
      </c>
      <c r="I82">
        <f t="shared" si="16"/>
        <v>2.5117523763301191</v>
      </c>
      <c r="J82">
        <f t="shared" si="22"/>
        <v>1.5271454448087125E-2</v>
      </c>
      <c r="K82">
        <f t="shared" si="17"/>
        <v>1.277351670982682</v>
      </c>
      <c r="L82">
        <f t="shared" si="23"/>
        <v>2.0171000000000001</v>
      </c>
      <c r="M82">
        <f t="shared" si="24"/>
        <v>1.4293799565956773</v>
      </c>
      <c r="N82">
        <f t="shared" si="25"/>
        <v>5.5842368058893754E-3</v>
      </c>
      <c r="O82">
        <f t="shared" si="26"/>
        <v>87.05</v>
      </c>
      <c r="P82">
        <f t="shared" si="27"/>
        <v>1.0632356392114108</v>
      </c>
      <c r="Q82" s="25">
        <v>0.1573</v>
      </c>
      <c r="R82">
        <f t="shared" si="18"/>
        <v>2.4539410261862451</v>
      </c>
      <c r="S82">
        <f t="shared" si="28"/>
        <v>2.5368977590750483</v>
      </c>
    </row>
    <row r="83" spans="1:19" x14ac:dyDescent="0.3">
      <c r="A83" s="2" t="s">
        <v>106</v>
      </c>
      <c r="B83" s="9">
        <v>0.379</v>
      </c>
      <c r="C83" s="18">
        <v>3.7699999999999999E-3</v>
      </c>
      <c r="D83" s="18">
        <f t="shared" si="19"/>
        <v>100.53050397877985</v>
      </c>
      <c r="E83" s="7">
        <v>2.1448</v>
      </c>
      <c r="F83" s="8">
        <v>6.1657999999999999</v>
      </c>
      <c r="G83" s="27">
        <f t="shared" si="20"/>
        <v>2.3209241909205049E-3</v>
      </c>
      <c r="H83">
        <f t="shared" si="21"/>
        <v>0.42759999999999998</v>
      </c>
      <c r="I83">
        <f t="shared" si="16"/>
        <v>2.4831028975860021</v>
      </c>
      <c r="J83">
        <f t="shared" si="22"/>
        <v>9.3612979238992273E-3</v>
      </c>
      <c r="K83">
        <f t="shared" si="17"/>
        <v>1.0617747990077744</v>
      </c>
      <c r="L83">
        <f t="shared" si="23"/>
        <v>1.8552</v>
      </c>
      <c r="M83">
        <f t="shared" si="24"/>
        <v>1.3076926365725363</v>
      </c>
      <c r="N83">
        <f t="shared" si="25"/>
        <v>3.4662768638697994E-3</v>
      </c>
      <c r="O83">
        <f t="shared" si="26"/>
        <v>189.5</v>
      </c>
      <c r="P83">
        <f t="shared" si="27"/>
        <v>0.67735695693599096</v>
      </c>
      <c r="Q83" s="25">
        <v>0.35599999999999998</v>
      </c>
      <c r="R83">
        <f t="shared" si="18"/>
        <v>2.2734902609570744</v>
      </c>
      <c r="S83">
        <f t="shared" si="28"/>
        <v>2.3209241909205049</v>
      </c>
    </row>
    <row r="84" spans="1:19" ht="17.25" customHeight="1" x14ac:dyDescent="0.3">
      <c r="A84" s="1" t="s">
        <v>107</v>
      </c>
      <c r="B84" s="6">
        <v>0.1406</v>
      </c>
      <c r="C84" s="19">
        <v>1.005E-2</v>
      </c>
      <c r="D84" s="18">
        <f t="shared" si="19"/>
        <v>13.990049751243781</v>
      </c>
      <c r="E84" s="7">
        <v>2.004</v>
      </c>
      <c r="F84" s="8">
        <v>5.8152999999999997</v>
      </c>
      <c r="G84" s="27">
        <f t="shared" si="20"/>
        <v>3.7684149851097879E-3</v>
      </c>
      <c r="H84">
        <f t="shared" si="21"/>
        <v>0.498</v>
      </c>
      <c r="I84">
        <f t="shared" si="16"/>
        <v>2.4114933132812126</v>
      </c>
      <c r="J84" s="34">
        <f t="shared" si="22"/>
        <v>2.4235507798476188E-2</v>
      </c>
      <c r="K84">
        <f t="shared" si="17"/>
        <v>1.200923670014044</v>
      </c>
      <c r="L84">
        <f t="shared" si="23"/>
        <v>1.996</v>
      </c>
      <c r="M84" s="22">
        <f t="shared" si="24"/>
        <v>2.1232613054988243</v>
      </c>
      <c r="N84">
        <f t="shared" si="25"/>
        <v>9.213683553910057E-3</v>
      </c>
      <c r="O84">
        <f t="shared" si="26"/>
        <v>70.3</v>
      </c>
      <c r="P84">
        <f t="shared" si="27"/>
        <v>1.7350194861156432</v>
      </c>
      <c r="Q84" s="25">
        <v>0.1236</v>
      </c>
      <c r="R84">
        <f t="shared" si="18"/>
        <v>3.613344226613346</v>
      </c>
      <c r="S84">
        <f t="shared" si="28"/>
        <v>3.7684149851097879</v>
      </c>
    </row>
    <row r="85" spans="1:19" ht="15" customHeight="1" x14ac:dyDescent="0.3">
      <c r="A85" s="2" t="s">
        <v>108</v>
      </c>
      <c r="B85" s="9">
        <v>0.27629999999999999</v>
      </c>
      <c r="C85" s="19">
        <v>1.558E-2</v>
      </c>
      <c r="D85" s="18">
        <f t="shared" si="19"/>
        <v>17.734274711168162</v>
      </c>
      <c r="E85" s="7">
        <v>1.4817</v>
      </c>
      <c r="F85" s="8">
        <v>6.7263999999999999</v>
      </c>
      <c r="G85" s="27">
        <f t="shared" si="20"/>
        <v>8.1895095897129271E-3</v>
      </c>
      <c r="H85">
        <f t="shared" si="21"/>
        <v>0.75914999999999999</v>
      </c>
      <c r="I85">
        <f t="shared" si="16"/>
        <v>2.5935304123915723</v>
      </c>
      <c r="J85" s="34">
        <f t="shared" si="22"/>
        <v>4.0407203825060696E-2</v>
      </c>
      <c r="K85">
        <f t="shared" si="17"/>
        <v>1.9688786125670621</v>
      </c>
      <c r="L85">
        <f t="shared" si="23"/>
        <v>2.5183</v>
      </c>
      <c r="M85">
        <f t="shared" si="24"/>
        <v>4.6142659159239123</v>
      </c>
      <c r="N85">
        <f t="shared" si="25"/>
        <v>1.4247243913214747E-2</v>
      </c>
      <c r="O85">
        <f t="shared" si="26"/>
        <v>138.15</v>
      </c>
      <c r="P85">
        <f t="shared" si="27"/>
        <v>2.7609349001769576</v>
      </c>
      <c r="Q85" s="25">
        <v>0.22500000000000001</v>
      </c>
      <c r="R85" s="22">
        <f t="shared" si="18"/>
        <v>7.6659299788088324</v>
      </c>
      <c r="S85">
        <f t="shared" si="28"/>
        <v>8.1895095897129266</v>
      </c>
    </row>
    <row r="86" spans="1:19" ht="15" customHeight="1" x14ac:dyDescent="0.3">
      <c r="A86" s="1" t="s">
        <v>109</v>
      </c>
      <c r="B86" s="6">
        <v>0.129</v>
      </c>
      <c r="C86" s="18">
        <v>3.16E-3</v>
      </c>
      <c r="D86" s="18">
        <f t="shared" si="19"/>
        <v>40.822784810126585</v>
      </c>
      <c r="E86" s="7">
        <v>1.7444999999999999</v>
      </c>
      <c r="F86" s="8">
        <v>6.3781999999999996</v>
      </c>
      <c r="G86" s="27">
        <f t="shared" si="20"/>
        <v>1.1349636117514959E-3</v>
      </c>
      <c r="H86">
        <f t="shared" si="21"/>
        <v>0.62775000000000003</v>
      </c>
      <c r="I86">
        <f t="shared" si="16"/>
        <v>2.5255098495155388</v>
      </c>
      <c r="J86">
        <f t="shared" si="22"/>
        <v>7.980611124469102E-3</v>
      </c>
      <c r="K86">
        <f t="shared" si="17"/>
        <v>1.5853888080333796</v>
      </c>
      <c r="L86">
        <f t="shared" si="23"/>
        <v>2.2555000000000001</v>
      </c>
      <c r="M86">
        <f t="shared" si="24"/>
        <v>0.63947955028921388</v>
      </c>
      <c r="N86">
        <f t="shared" si="25"/>
        <v>2.9062362528631258E-3</v>
      </c>
      <c r="O86">
        <f t="shared" si="26"/>
        <v>64.5</v>
      </c>
      <c r="P86">
        <f t="shared" si="27"/>
        <v>0.54449901614993579</v>
      </c>
      <c r="Q86" s="25">
        <v>0.107</v>
      </c>
      <c r="R86">
        <f t="shared" si="18"/>
        <v>1.0684975120857012</v>
      </c>
      <c r="S86">
        <f t="shared" si="28"/>
        <v>1.1349636117514958</v>
      </c>
    </row>
    <row r="87" spans="1:19" ht="15" customHeight="1" x14ac:dyDescent="0.3">
      <c r="A87" s="2" t="s">
        <v>110</v>
      </c>
      <c r="B87" s="9">
        <v>0.23699999999999999</v>
      </c>
      <c r="C87" s="18">
        <v>5.1000000000000004E-3</v>
      </c>
      <c r="D87" s="18">
        <f t="shared" si="19"/>
        <v>46.470588235294109</v>
      </c>
      <c r="E87" s="7">
        <v>1.8592</v>
      </c>
      <c r="F87" s="8">
        <v>6.1588000000000003</v>
      </c>
      <c r="G87" s="27">
        <f t="shared" si="20"/>
        <v>2.4828149347061695E-3</v>
      </c>
      <c r="H87">
        <f t="shared" si="21"/>
        <v>0.57040000000000002</v>
      </c>
      <c r="I87">
        <f t="shared" si="16"/>
        <v>2.4816929705344295</v>
      </c>
      <c r="J87">
        <f t="shared" si="22"/>
        <v>1.2656634149725591E-2</v>
      </c>
      <c r="K87">
        <f t="shared" si="17"/>
        <v>1.4155576703928385</v>
      </c>
      <c r="L87">
        <f t="shared" si="23"/>
        <v>2.1408</v>
      </c>
      <c r="M87">
        <f t="shared" si="24"/>
        <v>1.3989077371802821</v>
      </c>
      <c r="N87">
        <f t="shared" si="25"/>
        <v>4.6862586535912909E-3</v>
      </c>
      <c r="O87">
        <f t="shared" si="26"/>
        <v>118.5</v>
      </c>
      <c r="P87">
        <f t="shared" si="27"/>
        <v>0.90356694294150119</v>
      </c>
      <c r="Q87" s="25">
        <v>0.193</v>
      </c>
      <c r="R87">
        <f t="shared" si="18"/>
        <v>2.3240933716182748</v>
      </c>
      <c r="S87">
        <f t="shared" si="28"/>
        <v>2.4828149347061697</v>
      </c>
    </row>
    <row r="88" spans="1:19" ht="15" customHeight="1" x14ac:dyDescent="0.3">
      <c r="A88" s="2" t="s">
        <v>111</v>
      </c>
      <c r="B88" s="9">
        <v>0.21099999999999999</v>
      </c>
      <c r="C88" s="18">
        <v>6.7600000000000004E-3</v>
      </c>
      <c r="D88" s="18">
        <f t="shared" si="19"/>
        <v>31.213017751479288</v>
      </c>
      <c r="E88" s="7">
        <v>1.8188</v>
      </c>
      <c r="F88" s="8">
        <v>6.2850999999999999</v>
      </c>
      <c r="G88" s="27">
        <f t="shared" si="20"/>
        <v>3.1051881746522224E-3</v>
      </c>
      <c r="H88">
        <f t="shared" si="21"/>
        <v>0.59060000000000001</v>
      </c>
      <c r="I88">
        <f t="shared" si="16"/>
        <v>2.5070101714991107</v>
      </c>
      <c r="J88">
        <f t="shared" si="22"/>
        <v>1.6947388759333989E-2</v>
      </c>
      <c r="K88">
        <f t="shared" si="17"/>
        <v>1.4806402072873748</v>
      </c>
      <c r="L88">
        <f t="shared" si="23"/>
        <v>2.1812</v>
      </c>
      <c r="M88">
        <f t="shared" si="24"/>
        <v>1.7495753316933347</v>
      </c>
      <c r="N88">
        <f t="shared" si="25"/>
        <v>6.2068475342275109E-3</v>
      </c>
      <c r="O88">
        <f t="shared" si="26"/>
        <v>105.49999999999999</v>
      </c>
      <c r="P88">
        <f t="shared" si="27"/>
        <v>1.1915837160381586</v>
      </c>
      <c r="Q88" s="25">
        <v>0.17549999999999999</v>
      </c>
      <c r="R88">
        <f t="shared" si="18"/>
        <v>2.925864612953466</v>
      </c>
      <c r="S88">
        <f t="shared" si="28"/>
        <v>3.1051881746522225</v>
      </c>
    </row>
    <row r="89" spans="1:19" ht="15" customHeight="1" x14ac:dyDescent="0.3">
      <c r="A89" s="1" t="s">
        <v>112</v>
      </c>
      <c r="B89" s="6">
        <v>0.14699999999999999</v>
      </c>
      <c r="C89" s="19">
        <v>1.5820000000000001E-2</v>
      </c>
      <c r="D89" s="18">
        <f t="shared" si="19"/>
        <v>9.2920353982300874</v>
      </c>
      <c r="E89" s="7">
        <v>1.841</v>
      </c>
      <c r="F89" s="8">
        <v>6.4710000000000001</v>
      </c>
      <c r="G89" s="27">
        <f t="shared" si="20"/>
        <v>6.0654796018122098E-3</v>
      </c>
      <c r="H89">
        <f t="shared" si="21"/>
        <v>0.57950000000000002</v>
      </c>
      <c r="I89">
        <f t="shared" si="16"/>
        <v>2.5438160310840092</v>
      </c>
      <c r="J89" s="34">
        <f t="shared" si="22"/>
        <v>4.0243169611749029E-2</v>
      </c>
      <c r="K89">
        <f t="shared" si="17"/>
        <v>1.4741413900131835</v>
      </c>
      <c r="L89">
        <f t="shared" si="23"/>
        <v>2.1589999999999998</v>
      </c>
      <c r="M89">
        <f t="shared" si="24"/>
        <v>3.4175105949604121</v>
      </c>
      <c r="N89">
        <f t="shared" si="25"/>
        <v>1.4465118673667399E-2</v>
      </c>
      <c r="O89">
        <f t="shared" si="26"/>
        <v>73.5</v>
      </c>
      <c r="P89">
        <f t="shared" si="27"/>
        <v>2.7306666856842896</v>
      </c>
      <c r="Q89" s="25">
        <v>0.13009999999999999</v>
      </c>
      <c r="R89">
        <f t="shared" si="18"/>
        <v>5.8284051929608784</v>
      </c>
      <c r="S89">
        <f t="shared" si="28"/>
        <v>6.0654796018122097</v>
      </c>
    </row>
    <row r="90" spans="1:19" ht="15" customHeight="1" x14ac:dyDescent="0.3">
      <c r="A90" s="2" t="s">
        <v>113</v>
      </c>
      <c r="B90" s="9">
        <v>0.34599999999999997</v>
      </c>
      <c r="C90" s="19">
        <v>1.8599999999999998E-2</v>
      </c>
      <c r="D90" s="18">
        <f t="shared" si="19"/>
        <v>18.602150537634408</v>
      </c>
      <c r="E90" s="7">
        <v>1.3433999999999999</v>
      </c>
      <c r="F90" s="8">
        <v>5.5217000000000001</v>
      </c>
      <c r="G90" s="27">
        <f t="shared" si="20"/>
        <v>1.0940848230370439E-2</v>
      </c>
      <c r="H90">
        <f t="shared" si="21"/>
        <v>0.82830000000000004</v>
      </c>
      <c r="I90">
        <f t="shared" si="16"/>
        <v>2.3498297810692588</v>
      </c>
      <c r="J90" s="34">
        <f t="shared" si="22"/>
        <v>4.3706833927888211E-2</v>
      </c>
      <c r="K90">
        <f t="shared" si="17"/>
        <v>1.9463640076596671</v>
      </c>
      <c r="L90">
        <f t="shared" si="23"/>
        <v>2.6566000000000001</v>
      </c>
      <c r="M90" s="22">
        <f t="shared" si="24"/>
        <v>6.1644696214910244</v>
      </c>
      <c r="N90">
        <f t="shared" si="25"/>
        <v>1.6985327885042034E-2</v>
      </c>
      <c r="O90">
        <f t="shared" si="26"/>
        <v>172.99999999999997</v>
      </c>
      <c r="P90">
        <f t="shared" si="27"/>
        <v>3.3120073214102881</v>
      </c>
      <c r="Q90" s="25">
        <v>0.29299999999999998</v>
      </c>
      <c r="R90" s="22">
        <f t="shared" si="18"/>
        <v>10.367171263174924</v>
      </c>
      <c r="S90">
        <f t="shared" si="28"/>
        <v>10.940848230370438</v>
      </c>
    </row>
    <row r="91" spans="1:19" ht="15" customHeight="1" x14ac:dyDescent="0.3">
      <c r="A91" s="2" t="s">
        <v>114</v>
      </c>
      <c r="B91" s="9">
        <v>0.23519999999999999</v>
      </c>
      <c r="C91" s="18">
        <v>5.2500000000000003E-3</v>
      </c>
      <c r="D91" s="18">
        <f t="shared" si="19"/>
        <v>44.8</v>
      </c>
      <c r="E91" s="7">
        <v>1.9252</v>
      </c>
      <c r="F91" s="8">
        <v>6.0679999999999996</v>
      </c>
      <c r="G91" s="27">
        <f t="shared" si="20"/>
        <v>2.5461146871262499E-3</v>
      </c>
      <c r="H91">
        <f t="shared" si="21"/>
        <v>0.53739999999999999</v>
      </c>
      <c r="I91">
        <f t="shared" si="16"/>
        <v>2.4633310780323461</v>
      </c>
      <c r="J91">
        <f t="shared" si="22"/>
        <v>1.2932488159669818E-2</v>
      </c>
      <c r="K91">
        <f t="shared" si="17"/>
        <v>1.3237941213345827</v>
      </c>
      <c r="L91">
        <f t="shared" si="23"/>
        <v>2.0747999999999998</v>
      </c>
      <c r="M91" s="22">
        <f t="shared" si="24"/>
        <v>1.4345731072343439</v>
      </c>
      <c r="N91">
        <f t="shared" si="25"/>
        <v>4.82375683035563E-3</v>
      </c>
      <c r="O91">
        <f t="shared" si="26"/>
        <v>117.6</v>
      </c>
      <c r="P91">
        <f t="shared" si="27"/>
        <v>0.92982712268208401</v>
      </c>
      <c r="Q91" s="25">
        <v>0.21540000000000001</v>
      </c>
      <c r="R91">
        <f t="shared" si="18"/>
        <v>2.4736359877718468</v>
      </c>
      <c r="S91">
        <f t="shared" si="28"/>
        <v>2.5461146871262499</v>
      </c>
    </row>
    <row r="92" spans="1:19" ht="15" customHeight="1" x14ac:dyDescent="0.3">
      <c r="A92" s="4" t="s">
        <v>115</v>
      </c>
      <c r="B92" s="10">
        <v>0.42899999999999999</v>
      </c>
      <c r="C92" s="19">
        <v>1.29E-2</v>
      </c>
      <c r="D92" s="18">
        <f t="shared" si="19"/>
        <v>33.255813953488371</v>
      </c>
      <c r="E92" s="7">
        <v>1.4804999999999999</v>
      </c>
      <c r="F92" s="8">
        <v>6.2476000000000003</v>
      </c>
      <c r="G92" s="27">
        <f t="shared" si="20"/>
        <v>8.4492538132074132E-3</v>
      </c>
      <c r="H92">
        <f t="shared" si="21"/>
        <v>0.75975000000000004</v>
      </c>
      <c r="I92">
        <f t="shared" si="16"/>
        <v>2.4995199539111508</v>
      </c>
      <c r="J92" s="34">
        <f t="shared" si="22"/>
        <v>3.2243807405453843E-2</v>
      </c>
      <c r="K92">
        <f t="shared" si="17"/>
        <v>1.8990102849839969</v>
      </c>
      <c r="L92">
        <f t="shared" si="23"/>
        <v>2.5194999999999999</v>
      </c>
      <c r="M92" s="22">
        <f t="shared" si="24"/>
        <v>4.7606152063422584</v>
      </c>
      <c r="N92">
        <f t="shared" si="25"/>
        <v>1.1811034682941868E-2</v>
      </c>
      <c r="O92">
        <f t="shared" si="26"/>
        <v>214.5</v>
      </c>
      <c r="P92">
        <f t="shared" si="27"/>
        <v>2.3141570289063607</v>
      </c>
      <c r="Q92" s="25">
        <v>0.35</v>
      </c>
      <c r="R92" s="22">
        <f t="shared" si="18"/>
        <v>7.9136357004855871</v>
      </c>
      <c r="S92">
        <f t="shared" si="28"/>
        <v>8.4492538132074131</v>
      </c>
    </row>
    <row r="93" spans="1:19" ht="15" customHeight="1" x14ac:dyDescent="0.3">
      <c r="A93" s="2" t="s">
        <v>116</v>
      </c>
      <c r="B93" s="9">
        <v>0.21199999999999999</v>
      </c>
      <c r="C93" s="18">
        <v>1.8799999999999999E-3</v>
      </c>
      <c r="D93" s="18">
        <f t="shared" si="19"/>
        <v>112.76595744680851</v>
      </c>
      <c r="E93" s="7">
        <v>2.0177999999999998</v>
      </c>
      <c r="F93" s="8">
        <v>6.1513</v>
      </c>
      <c r="G93" s="27">
        <f t="shared" si="20"/>
        <v>8.6561700537824457E-4</v>
      </c>
      <c r="H93">
        <f t="shared" si="21"/>
        <v>0.49110000000000009</v>
      </c>
      <c r="I93">
        <f t="shared" si="16"/>
        <v>2.4801814449753468</v>
      </c>
      <c r="J93">
        <f t="shared" si="22"/>
        <v>4.6627411165536519E-3</v>
      </c>
      <c r="K93">
        <f t="shared" si="17"/>
        <v>1.2180171076273931</v>
      </c>
      <c r="L93">
        <f t="shared" si="23"/>
        <v>1.9822000000000002</v>
      </c>
      <c r="M93" s="22">
        <f t="shared" si="24"/>
        <v>0.48771993004052044</v>
      </c>
      <c r="N93">
        <f t="shared" si="25"/>
        <v>1.7300457325279961E-3</v>
      </c>
      <c r="O93">
        <f t="shared" si="26"/>
        <v>106</v>
      </c>
      <c r="P93">
        <f t="shared" si="27"/>
        <v>0.33219385282570646</v>
      </c>
      <c r="Q93" s="25">
        <v>0.19600000000000001</v>
      </c>
      <c r="R93">
        <f t="shared" si="18"/>
        <v>0.84355944267925376</v>
      </c>
      <c r="S93">
        <f t="shared" si="28"/>
        <v>0.8656170053782446</v>
      </c>
    </row>
    <row r="94" spans="1:19" ht="15" customHeight="1" x14ac:dyDescent="0.3">
      <c r="A94" s="1" t="s">
        <v>117</v>
      </c>
      <c r="B94" s="6">
        <v>0.13400000000000001</v>
      </c>
      <c r="C94" s="19">
        <v>1.1299999999999999E-2</v>
      </c>
      <c r="D94" s="18">
        <f t="shared" si="19"/>
        <v>11.858407079646019</v>
      </c>
      <c r="E94" s="7">
        <v>2.0085999999999999</v>
      </c>
      <c r="F94" s="8">
        <v>6.1074000000000002</v>
      </c>
      <c r="G94" s="27">
        <f t="shared" si="20"/>
        <v>4.1364791792054267E-3</v>
      </c>
      <c r="H94">
        <f t="shared" si="21"/>
        <v>0.49570000000000003</v>
      </c>
      <c r="I94">
        <f t="shared" si="16"/>
        <v>2.4713154391942767</v>
      </c>
      <c r="J94" s="34">
        <f t="shared" si="22"/>
        <v>2.7925864462895324E-2</v>
      </c>
      <c r="K94">
        <f t="shared" si="17"/>
        <v>1.225031063208603</v>
      </c>
      <c r="L94">
        <f>(1+2*H94)</f>
        <v>1.9914000000000001</v>
      </c>
      <c r="M94" s="22">
        <f t="shared" si="24"/>
        <v>2.3306419852675919</v>
      </c>
      <c r="N94">
        <f t="shared" si="25"/>
        <v>1.0353712076112132E-2</v>
      </c>
      <c r="O94">
        <f t="shared" si="26"/>
        <v>67</v>
      </c>
      <c r="P94">
        <f t="shared" si="27"/>
        <v>1.9442704898437821</v>
      </c>
      <c r="Q94" s="25">
        <v>6.6900000000000001E-2</v>
      </c>
      <c r="R94">
        <f t="shared" si="18"/>
        <v>3.3761606399380146</v>
      </c>
      <c r="S94">
        <f t="shared" si="28"/>
        <v>4.136479179205427</v>
      </c>
    </row>
    <row r="95" spans="1:19" ht="15" customHeight="1" x14ac:dyDescent="0.3">
      <c r="A95" s="2" t="s">
        <v>118</v>
      </c>
      <c r="B95" s="9">
        <v>0.312</v>
      </c>
      <c r="C95" s="19">
        <v>1.0200000000000001E-2</v>
      </c>
      <c r="D95" s="18">
        <f t="shared" si="19"/>
        <v>30.588235294117645</v>
      </c>
      <c r="E95" s="7">
        <v>1.6600999999999999</v>
      </c>
      <c r="F95" s="8">
        <v>5.7808000000000002</v>
      </c>
      <c r="G95" s="27">
        <f t="shared" si="20"/>
        <v>5.6974099378577286E-3</v>
      </c>
      <c r="H95">
        <f t="shared" si="21"/>
        <v>0.66995000000000005</v>
      </c>
      <c r="I95">
        <f t="shared" si="16"/>
        <v>2.4043294283437948</v>
      </c>
      <c r="J95" s="34">
        <f t="shared" si="22"/>
        <v>2.4524160169106708E-2</v>
      </c>
      <c r="K95">
        <f t="shared" si="17"/>
        <v>1.6107805005189255</v>
      </c>
      <c r="L95">
        <f t="shared" si="23"/>
        <v>2.3399000000000001</v>
      </c>
      <c r="M95" s="22">
        <f t="shared" si="24"/>
        <v>3.2101268332753281</v>
      </c>
      <c r="N95">
        <f t="shared" si="25"/>
        <v>9.3505562870144221E-3</v>
      </c>
      <c r="O95">
        <f t="shared" si="26"/>
        <v>156</v>
      </c>
      <c r="P95">
        <f t="shared" si="27"/>
        <v>1.8183930867333482</v>
      </c>
      <c r="Q95" s="25">
        <v>0.28000000000000003</v>
      </c>
      <c r="R95">
        <f t="shared" si="18"/>
        <v>5.4991781204103596</v>
      </c>
      <c r="S95">
        <f t="shared" si="28"/>
        <v>5.6974099378577288</v>
      </c>
    </row>
    <row r="96" spans="1:19" ht="15" customHeight="1" x14ac:dyDescent="0.3">
      <c r="A96" s="1" t="s">
        <v>119</v>
      </c>
      <c r="B96" s="6">
        <v>8.6400000000000005E-2</v>
      </c>
      <c r="C96" s="18">
        <v>2.82E-3</v>
      </c>
      <c r="D96" s="18">
        <f t="shared" si="19"/>
        <v>30.638297872340427</v>
      </c>
      <c r="E96" s="7">
        <v>1.873</v>
      </c>
      <c r="F96" s="8">
        <v>6.5505000000000004</v>
      </c>
      <c r="G96" s="27">
        <f t="shared" si="20"/>
        <v>8.2890732895782749E-4</v>
      </c>
      <c r="H96">
        <f t="shared" si="21"/>
        <v>0.5635</v>
      </c>
      <c r="I96">
        <f t="shared" si="16"/>
        <v>2.5593944596329812</v>
      </c>
      <c r="J96">
        <f t="shared" si="22"/>
        <v>7.217492376165007E-3</v>
      </c>
      <c r="K96">
        <f t="shared" si="17"/>
        <v>1.442218778003185</v>
      </c>
      <c r="L96">
        <f t="shared" si="23"/>
        <v>2.1269999999999998</v>
      </c>
      <c r="M96">
        <f t="shared" si="24"/>
        <v>0.46703637056290537</v>
      </c>
      <c r="N96">
        <f t="shared" si="25"/>
        <v>2.5939458781100155E-3</v>
      </c>
      <c r="O96">
        <f t="shared" si="26"/>
        <v>43.2</v>
      </c>
      <c r="P96">
        <f t="shared" si="27"/>
        <v>0.4719516708827432</v>
      </c>
      <c r="Q96" s="25">
        <v>7.6100000000000001E-2</v>
      </c>
      <c r="R96">
        <f t="shared" si="18"/>
        <v>0.79528666529748882</v>
      </c>
      <c r="S96">
        <f t="shared" si="28"/>
        <v>0.82890732895782748</v>
      </c>
    </row>
    <row r="97" spans="1:19" ht="15" customHeight="1" x14ac:dyDescent="0.3">
      <c r="A97" s="4" t="s">
        <v>120</v>
      </c>
      <c r="B97" s="10">
        <v>0.44600000000000001</v>
      </c>
      <c r="C97" s="18">
        <v>5.1399999999999996E-3</v>
      </c>
      <c r="D97" s="18">
        <f t="shared" si="19"/>
        <v>86.770428015564207</v>
      </c>
      <c r="E97" s="7">
        <v>2.0992000000000002</v>
      </c>
      <c r="F97" s="8">
        <v>6.2031000000000001</v>
      </c>
      <c r="G97" s="27">
        <f t="shared" si="20"/>
        <v>3.432658095412358E-3</v>
      </c>
      <c r="H97">
        <f t="shared" si="21"/>
        <v>0.45039999999999991</v>
      </c>
      <c r="I97">
        <f t="shared" si="16"/>
        <v>2.4906023367852201</v>
      </c>
      <c r="J97">
        <f t="shared" si="22"/>
        <v>1.280169601107603E-2</v>
      </c>
      <c r="K97">
        <f t="shared" si="17"/>
        <v>1.1217672924880628</v>
      </c>
      <c r="L97">
        <f t="shared" si="23"/>
        <v>1.9007999999999998</v>
      </c>
      <c r="M97">
        <f t="shared" si="24"/>
        <v>1.9340837295773605</v>
      </c>
      <c r="N97">
        <f t="shared" si="25"/>
        <v>4.7229266914757817E-3</v>
      </c>
      <c r="O97">
        <f t="shared" si="26"/>
        <v>223</v>
      </c>
      <c r="P97">
        <f t="shared" si="27"/>
        <v>0.92608241858501061</v>
      </c>
      <c r="Q97" s="25">
        <v>0.41420000000000001</v>
      </c>
      <c r="R97">
        <f t="shared" si="18"/>
        <v>3.3500815034861464</v>
      </c>
      <c r="S97">
        <f t="shared" si="28"/>
        <v>3.432658095412358</v>
      </c>
    </row>
    <row r="98" spans="1:19" ht="15.75" customHeight="1" x14ac:dyDescent="0.3">
      <c r="A98" s="1" t="s">
        <v>121</v>
      </c>
      <c r="B98" s="6">
        <v>0.1202</v>
      </c>
      <c r="C98" s="19">
        <v>1.422E-2</v>
      </c>
      <c r="D98" s="18">
        <f t="shared" si="19"/>
        <v>8.4528832630098449</v>
      </c>
      <c r="E98" s="7">
        <v>1.6982999999999999</v>
      </c>
      <c r="F98" s="8">
        <v>6.3803000000000001</v>
      </c>
      <c r="G98" s="27">
        <f t="shared" si="20"/>
        <v>4.9300557481635025E-3</v>
      </c>
      <c r="H98">
        <f t="shared" si="21"/>
        <v>0.65085000000000004</v>
      </c>
      <c r="I98">
        <f t="shared" si="16"/>
        <v>2.525925572933613</v>
      </c>
      <c r="J98" s="34">
        <f t="shared" si="22"/>
        <v>3.5918661647115976E-2</v>
      </c>
      <c r="K98">
        <f t="shared" si="17"/>
        <v>1.643998659143842</v>
      </c>
      <c r="L98">
        <f t="shared" si="23"/>
        <v>2.3017000000000003</v>
      </c>
      <c r="M98">
        <f t="shared" si="24"/>
        <v>2.7777717277394434</v>
      </c>
      <c r="N98">
        <f t="shared" si="25"/>
        <v>1.3011710152843414E-2</v>
      </c>
      <c r="O98">
        <f t="shared" si="26"/>
        <v>60.099999999999994</v>
      </c>
      <c r="P98">
        <f t="shared" si="27"/>
        <v>2.4269598315286043</v>
      </c>
      <c r="Q98" s="25">
        <v>9.0999999999999998E-2</v>
      </c>
      <c r="R98">
        <f t="shared" ref="R98:R101" si="29">((C98/0.001)*SQRT((B98+2*Q98)/3))</f>
        <v>4.5132168305987692</v>
      </c>
      <c r="S98">
        <f t="shared" si="28"/>
        <v>4.9300557481635021</v>
      </c>
    </row>
    <row r="99" spans="1:19" ht="15" customHeight="1" x14ac:dyDescent="0.3">
      <c r="A99" s="1" t="s">
        <v>122</v>
      </c>
      <c r="B99" s="6">
        <v>0.14549999999999999</v>
      </c>
      <c r="C99" s="19">
        <v>2.0299999999999999E-2</v>
      </c>
      <c r="D99" s="18">
        <f t="shared" si="19"/>
        <v>7.1674876847290641</v>
      </c>
      <c r="E99" s="7">
        <v>1.6898</v>
      </c>
      <c r="F99" s="8">
        <v>6.2575000000000003</v>
      </c>
      <c r="G99" s="27">
        <f t="shared" si="20"/>
        <v>7.7433258358408233E-3</v>
      </c>
      <c r="H99">
        <f t="shared" si="21"/>
        <v>0.65510000000000002</v>
      </c>
      <c r="I99">
        <f t="shared" si="16"/>
        <v>2.5014995502697976</v>
      </c>
      <c r="J99" s="34">
        <f t="shared" si="22"/>
        <v>5.0780440870476888E-2</v>
      </c>
      <c r="K99">
        <f t="shared" si="17"/>
        <v>1.6387323553817446</v>
      </c>
      <c r="L99">
        <f t="shared" si="23"/>
        <v>2.3102</v>
      </c>
      <c r="M99">
        <f t="shared" si="24"/>
        <v>4.3628698506067458</v>
      </c>
      <c r="N99">
        <f t="shared" si="25"/>
        <v>1.8523286487989621E-2</v>
      </c>
      <c r="O99">
        <f t="shared" si="26"/>
        <v>72.75</v>
      </c>
      <c r="P99">
        <f t="shared" si="27"/>
        <v>3.4947865656326966</v>
      </c>
      <c r="Q99" s="25">
        <v>0.10639999999999999</v>
      </c>
      <c r="R99">
        <f t="shared" si="29"/>
        <v>7.0155029993104074</v>
      </c>
      <c r="S99">
        <f t="shared" si="28"/>
        <v>7.7433258358408228</v>
      </c>
    </row>
    <row r="100" spans="1:19" ht="15.75" customHeight="1" x14ac:dyDescent="0.3">
      <c r="A100" s="4" t="s">
        <v>123</v>
      </c>
      <c r="B100" s="10">
        <v>0.63</v>
      </c>
      <c r="C100" s="18">
        <v>2.7899999999999999E-3</v>
      </c>
      <c r="D100" s="18">
        <f t="shared" si="19"/>
        <v>225.80645161290323</v>
      </c>
      <c r="E100" s="7">
        <v>2.2353999999999998</v>
      </c>
      <c r="F100" s="8">
        <v>5.8574000000000002</v>
      </c>
      <c r="G100" s="27">
        <f t="shared" si="20"/>
        <v>2.2144938473610625E-3</v>
      </c>
      <c r="H100" s="22">
        <f t="shared" si="21"/>
        <v>0.38230000000000008</v>
      </c>
      <c r="I100">
        <f t="shared" si="16"/>
        <v>2.4202066027510956</v>
      </c>
      <c r="J100">
        <f t="shared" si="22"/>
        <v>6.7523764216755565E-3</v>
      </c>
      <c r="K100">
        <f t="shared" si="17"/>
        <v>0.92524498423174406</v>
      </c>
      <c r="L100">
        <f t="shared" si="23"/>
        <v>1.7646000000000002</v>
      </c>
      <c r="M100" s="22">
        <f t="shared" si="24"/>
        <v>1.2477259314448828</v>
      </c>
      <c r="N100">
        <f t="shared" si="25"/>
        <v>2.5663861496175722E-3</v>
      </c>
      <c r="O100">
        <f t="shared" si="26"/>
        <v>315</v>
      </c>
      <c r="P100">
        <f t="shared" si="27"/>
        <v>0.50609817384597944</v>
      </c>
      <c r="Q100" s="25">
        <v>0.43</v>
      </c>
      <c r="R100">
        <f t="shared" si="29"/>
        <v>1.9662408296035359</v>
      </c>
      <c r="S100">
        <f t="shared" si="28"/>
        <v>2.2144938473610623</v>
      </c>
    </row>
    <row r="101" spans="1:19" x14ac:dyDescent="0.3">
      <c r="A101" s="5" t="s">
        <v>124</v>
      </c>
      <c r="B101" s="11"/>
      <c r="C101" s="11"/>
      <c r="D101" s="18" t="e">
        <f t="shared" si="19"/>
        <v>#DIV/0!</v>
      </c>
      <c r="E101" s="11"/>
      <c r="F101" s="12">
        <v>6.3385999999999996</v>
      </c>
      <c r="G101" s="27">
        <f t="shared" si="20"/>
        <v>0</v>
      </c>
      <c r="J101">
        <f t="shared" si="22"/>
        <v>0</v>
      </c>
      <c r="M101">
        <f t="shared" si="24"/>
        <v>0</v>
      </c>
      <c r="N101">
        <f t="shared" si="25"/>
        <v>0</v>
      </c>
      <c r="O101">
        <f t="shared" si="26"/>
        <v>0</v>
      </c>
      <c r="P101" t="e">
        <f t="shared" si="27"/>
        <v>#DIV/0!</v>
      </c>
      <c r="R101">
        <f t="shared" si="29"/>
        <v>0</v>
      </c>
      <c r="S101">
        <f t="shared" si="28"/>
        <v>0</v>
      </c>
    </row>
    <row r="105" spans="1:19" x14ac:dyDescent="0.3">
      <c r="I105" t="s">
        <v>125</v>
      </c>
    </row>
  </sheetData>
  <sortState xmlns:xlrd2="http://schemas.microsoft.com/office/spreadsheetml/2017/richdata2" ref="U1:U1048576">
    <sortCondition ref="U1:U1048576"/>
  </sortState>
  <pageMargins left="0.70866141732283472" right="0.70866141732283472" top="0.39370078740157483" bottom="0.19685039370078741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E01A-5736-479F-9173-C4F2A0C1EC8B}">
  <dimension ref="A1:E105"/>
  <sheetViews>
    <sheetView tabSelected="1" topLeftCell="A16" zoomScale="99" workbookViewId="0">
      <selection activeCell="D29" sqref="D29"/>
    </sheetView>
  </sheetViews>
  <sheetFormatPr defaultRowHeight="14.4" x14ac:dyDescent="0.3"/>
  <cols>
    <col min="1" max="1" width="13.88671875" bestFit="1" customWidth="1"/>
    <col min="2" max="2" width="16.6640625" style="3" customWidth="1"/>
    <col min="3" max="3" width="15" style="3" customWidth="1"/>
    <col min="4" max="4" width="15.44140625" style="3" customWidth="1"/>
  </cols>
  <sheetData>
    <row r="1" spans="1:5" x14ac:dyDescent="0.3">
      <c r="A1" s="21" t="s">
        <v>0</v>
      </c>
      <c r="B1" s="37" t="s">
        <v>126</v>
      </c>
      <c r="C1" s="37" t="s">
        <v>127</v>
      </c>
      <c r="D1" s="37" t="s">
        <v>128</v>
      </c>
    </row>
    <row r="2" spans="1:5" x14ac:dyDescent="0.3">
      <c r="A2" t="s">
        <v>22</v>
      </c>
      <c r="B2" s="3">
        <v>0.47679999999999989</v>
      </c>
      <c r="C2" s="3">
        <v>2.0322101544131697E-2</v>
      </c>
      <c r="D2" s="3">
        <v>1.0660585427806737</v>
      </c>
      <c r="E2" t="b">
        <f>AND((B2&lt;0.5), (C2&lt;0.024), (D2&lt;1))</f>
        <v>0</v>
      </c>
    </row>
    <row r="3" spans="1:5" x14ac:dyDescent="0.3">
      <c r="A3" t="s">
        <v>24</v>
      </c>
      <c r="B3" s="3">
        <v>0.59150000000000003</v>
      </c>
      <c r="C3" s="3">
        <v>3.4796374926132752E-2</v>
      </c>
      <c r="D3" s="3">
        <v>1.0077502693219913</v>
      </c>
      <c r="E3" t="b">
        <f t="shared" ref="E3:E66" si="0">AND((B3&lt;0.5), (C3&lt;0.024), (D3&lt;1))</f>
        <v>0</v>
      </c>
    </row>
    <row r="4" spans="1:5" x14ac:dyDescent="0.3">
      <c r="A4" t="s">
        <v>25</v>
      </c>
      <c r="B4" s="3">
        <v>0.63844999999999996</v>
      </c>
      <c r="C4" s="3">
        <v>7.4660151861618926E-3</v>
      </c>
      <c r="D4" s="3">
        <v>0.91030123101284444</v>
      </c>
      <c r="E4" t="b">
        <f t="shared" si="0"/>
        <v>0</v>
      </c>
    </row>
    <row r="5" spans="1:5" x14ac:dyDescent="0.3">
      <c r="A5" t="s">
        <v>26</v>
      </c>
      <c r="B5" s="3">
        <v>0.628</v>
      </c>
      <c r="C5" s="3">
        <v>1.5789169975017687E-2</v>
      </c>
      <c r="D5" s="3">
        <v>0.99305837853660794</v>
      </c>
      <c r="E5" t="b">
        <f t="shared" si="0"/>
        <v>0</v>
      </c>
    </row>
    <row r="6" spans="1:5" x14ac:dyDescent="0.3">
      <c r="A6" t="s">
        <v>27</v>
      </c>
      <c r="B6" s="3">
        <v>0.60760000000000003</v>
      </c>
      <c r="C6" s="3">
        <v>1.6372248768877169E-2</v>
      </c>
      <c r="D6" s="3">
        <v>1.0532039152922168</v>
      </c>
      <c r="E6" t="b">
        <f t="shared" si="0"/>
        <v>0</v>
      </c>
    </row>
    <row r="7" spans="1:5" x14ac:dyDescent="0.3">
      <c r="A7" t="s">
        <v>28</v>
      </c>
      <c r="B7" s="3">
        <v>0.45599999999999996</v>
      </c>
      <c r="C7" s="3">
        <v>7.1522910630091108E-3</v>
      </c>
      <c r="D7" s="3">
        <v>1.0402961729748172</v>
      </c>
      <c r="E7" t="b">
        <f t="shared" si="0"/>
        <v>0</v>
      </c>
    </row>
    <row r="8" spans="1:5" x14ac:dyDescent="0.3">
      <c r="A8" t="s">
        <v>29</v>
      </c>
      <c r="B8" s="3">
        <v>0.36949999999999994</v>
      </c>
      <c r="C8" s="3">
        <v>2.6254056110247039E-2</v>
      </c>
      <c r="D8" s="3">
        <v>1.0376730119430555</v>
      </c>
      <c r="E8" t="b">
        <f t="shared" si="0"/>
        <v>0</v>
      </c>
    </row>
    <row r="9" spans="1:5" x14ac:dyDescent="0.3">
      <c r="A9" t="s">
        <v>31</v>
      </c>
      <c r="B9" s="3">
        <v>0.6472</v>
      </c>
      <c r="C9" s="3">
        <v>7.847632363330994E-3</v>
      </c>
      <c r="D9" s="3">
        <v>0.95515188415833518</v>
      </c>
      <c r="E9" t="b">
        <f t="shared" si="0"/>
        <v>0</v>
      </c>
    </row>
    <row r="10" spans="1:5" x14ac:dyDescent="0.3">
      <c r="A10" t="s">
        <v>33</v>
      </c>
      <c r="B10" s="3">
        <v>0.59199999999999997</v>
      </c>
      <c r="C10" s="3">
        <v>2.6743119674413458E-2</v>
      </c>
      <c r="D10" s="3">
        <v>1.0419681718703724</v>
      </c>
      <c r="E10" t="b">
        <f t="shared" si="0"/>
        <v>0</v>
      </c>
    </row>
    <row r="11" spans="1:5" x14ac:dyDescent="0.3">
      <c r="A11" t="s">
        <v>34</v>
      </c>
      <c r="B11" s="3">
        <v>0.4355</v>
      </c>
      <c r="C11" s="3">
        <v>1.7206620119884091E-2</v>
      </c>
      <c r="D11" s="3">
        <v>1.0122709431217054</v>
      </c>
      <c r="E11" t="b">
        <f t="shared" si="0"/>
        <v>0</v>
      </c>
    </row>
    <row r="12" spans="1:5" x14ac:dyDescent="0.3">
      <c r="A12" t="s">
        <v>35</v>
      </c>
      <c r="B12" s="3">
        <v>0.48150000000000004</v>
      </c>
      <c r="C12" s="3">
        <v>1.5610611487062253E-2</v>
      </c>
      <c r="D12" s="3">
        <v>0.98778264282344963</v>
      </c>
      <c r="E12" t="b">
        <f t="shared" si="0"/>
        <v>1</v>
      </c>
    </row>
    <row r="13" spans="1:5" x14ac:dyDescent="0.3">
      <c r="A13" t="s">
        <v>36</v>
      </c>
      <c r="B13" s="3">
        <v>0.48550000000000004</v>
      </c>
      <c r="C13" s="3">
        <v>9.6130172495424125E-3</v>
      </c>
      <c r="D13" s="3">
        <v>0.98967553917071038</v>
      </c>
      <c r="E13" t="b">
        <f t="shared" si="0"/>
        <v>1</v>
      </c>
    </row>
    <row r="14" spans="1:5" x14ac:dyDescent="0.3">
      <c r="A14" t="s">
        <v>37</v>
      </c>
      <c r="B14" s="3">
        <v>0.52649999999999997</v>
      </c>
      <c r="C14" s="3">
        <v>1.2719917513883492E-2</v>
      </c>
      <c r="D14" s="3">
        <v>0.901314249635502</v>
      </c>
      <c r="E14" t="b">
        <f t="shared" si="0"/>
        <v>0</v>
      </c>
    </row>
    <row r="15" spans="1:5" x14ac:dyDescent="0.3">
      <c r="A15" t="s">
        <v>38</v>
      </c>
      <c r="B15" s="3">
        <v>0.67049999999999998</v>
      </c>
      <c r="C15" s="3">
        <v>6.6950083017125531E-3</v>
      </c>
      <c r="D15" s="3">
        <v>0.97692618306713752</v>
      </c>
      <c r="E15" t="b">
        <f t="shared" si="0"/>
        <v>0</v>
      </c>
    </row>
    <row r="16" spans="1:5" x14ac:dyDescent="0.3">
      <c r="A16" t="s">
        <v>39</v>
      </c>
      <c r="B16" s="3">
        <v>0.5595</v>
      </c>
      <c r="C16" s="3">
        <v>5.911725578881347E-3</v>
      </c>
      <c r="D16" s="3">
        <v>0.95382489126853298</v>
      </c>
      <c r="E16" t="b">
        <f t="shared" si="0"/>
        <v>0</v>
      </c>
    </row>
    <row r="17" spans="1:5" x14ac:dyDescent="0.3">
      <c r="A17" t="s">
        <v>40</v>
      </c>
      <c r="B17" s="3">
        <v>0.51200000000000001</v>
      </c>
      <c r="C17" s="3">
        <v>4.5237065156793722E-3</v>
      </c>
      <c r="D17" s="3">
        <v>0.99983888429116685</v>
      </c>
      <c r="E17" t="b">
        <f t="shared" si="0"/>
        <v>0</v>
      </c>
    </row>
    <row r="18" spans="1:5" x14ac:dyDescent="0.3">
      <c r="A18" t="s">
        <v>41</v>
      </c>
      <c r="B18" s="3">
        <v>0.65649999999999997</v>
      </c>
      <c r="C18" s="3">
        <v>3.0028241157283919E-2</v>
      </c>
      <c r="D18" s="3">
        <v>1.0340503678298347</v>
      </c>
      <c r="E18" t="b">
        <f t="shared" si="0"/>
        <v>0</v>
      </c>
    </row>
    <row r="19" spans="1:5" x14ac:dyDescent="0.3">
      <c r="A19" t="s">
        <v>42</v>
      </c>
      <c r="B19" s="3">
        <v>0.4375</v>
      </c>
      <c r="C19" s="3">
        <v>1.1040189264682015E-2</v>
      </c>
      <c r="D19" s="3">
        <v>1.0242909847688373</v>
      </c>
      <c r="E19" t="b">
        <f t="shared" si="0"/>
        <v>0</v>
      </c>
    </row>
    <row r="20" spans="1:5" x14ac:dyDescent="0.3">
      <c r="A20" t="s">
        <v>43</v>
      </c>
      <c r="B20" s="3">
        <v>0.64849999999999997</v>
      </c>
      <c r="C20" s="3">
        <v>5.2766186379157622E-2</v>
      </c>
      <c r="D20" s="3">
        <v>0.99898032024258565</v>
      </c>
      <c r="E20" t="b">
        <f t="shared" si="0"/>
        <v>0</v>
      </c>
    </row>
    <row r="21" spans="1:5" x14ac:dyDescent="0.3">
      <c r="A21" t="s">
        <v>44</v>
      </c>
      <c r="B21" s="3">
        <v>0.70589999999999997</v>
      </c>
      <c r="C21" s="3">
        <v>5.1423185665611965E-2</v>
      </c>
      <c r="D21" s="3">
        <v>1.1827594800913177</v>
      </c>
      <c r="E21" t="b">
        <f t="shared" si="0"/>
        <v>0</v>
      </c>
    </row>
    <row r="22" spans="1:5" x14ac:dyDescent="0.3">
      <c r="A22" t="s">
        <v>45</v>
      </c>
      <c r="B22" s="3">
        <v>0.83099999999999996</v>
      </c>
      <c r="C22" s="3">
        <v>6.3482706608965558E-2</v>
      </c>
      <c r="D22" s="3">
        <v>1.4528854148480495</v>
      </c>
      <c r="E22" t="b">
        <f t="shared" si="0"/>
        <v>0</v>
      </c>
    </row>
    <row r="23" spans="1:5" x14ac:dyDescent="0.3">
      <c r="A23" t="s">
        <v>46</v>
      </c>
      <c r="B23" s="3">
        <v>0.4837499999999999</v>
      </c>
      <c r="C23" s="3">
        <v>8.0830954726515518E-3</v>
      </c>
      <c r="D23" s="3">
        <v>1.0083197480660628</v>
      </c>
      <c r="E23" t="b">
        <f t="shared" si="0"/>
        <v>0</v>
      </c>
    </row>
    <row r="24" spans="1:5" x14ac:dyDescent="0.3">
      <c r="A24" t="s">
        <v>47</v>
      </c>
      <c r="B24" s="3">
        <v>0.72460000000000002</v>
      </c>
      <c r="C24" s="3">
        <v>4.1145817199321734E-2</v>
      </c>
      <c r="D24" s="3">
        <v>1.0638988360708288</v>
      </c>
      <c r="E24" t="b">
        <f t="shared" si="0"/>
        <v>0</v>
      </c>
    </row>
    <row r="25" spans="1:5" x14ac:dyDescent="0.3">
      <c r="A25" t="s">
        <v>48</v>
      </c>
      <c r="B25" s="3">
        <v>0.52210000000000001</v>
      </c>
      <c r="C25" s="3">
        <v>6.7700946086446979E-3</v>
      </c>
      <c r="D25" s="3">
        <v>1.0213879832369381</v>
      </c>
      <c r="E25" t="b">
        <f t="shared" si="0"/>
        <v>0</v>
      </c>
    </row>
    <row r="26" spans="1:5" x14ac:dyDescent="0.3">
      <c r="A26" t="s">
        <v>49</v>
      </c>
      <c r="B26" s="3">
        <v>0.43514999999999993</v>
      </c>
      <c r="C26" s="3">
        <v>3.3672565569020721E-3</v>
      </c>
      <c r="D26" s="3">
        <v>1.0191169662683528</v>
      </c>
      <c r="E26" t="b">
        <f t="shared" si="0"/>
        <v>0</v>
      </c>
    </row>
    <row r="27" spans="1:5" x14ac:dyDescent="0.3">
      <c r="A27" t="s">
        <v>50</v>
      </c>
      <c r="B27" s="3">
        <v>0.55840000000000001</v>
      </c>
      <c r="C27" s="3">
        <v>5.2206509900586144E-3</v>
      </c>
      <c r="D27" s="3">
        <v>0.98113714604727476</v>
      </c>
      <c r="E27" t="b">
        <f t="shared" si="0"/>
        <v>0</v>
      </c>
    </row>
    <row r="28" spans="1:5" x14ac:dyDescent="0.3">
      <c r="A28" t="s">
        <v>51</v>
      </c>
      <c r="B28" s="3">
        <v>0.54300000000000004</v>
      </c>
      <c r="C28" s="3">
        <v>5.0427831412822024E-3</v>
      </c>
      <c r="D28" s="3">
        <v>0.98167426427337812</v>
      </c>
      <c r="E28" t="b">
        <f t="shared" si="0"/>
        <v>0</v>
      </c>
    </row>
    <row r="29" spans="1:5" x14ac:dyDescent="0.3">
      <c r="A29" t="s">
        <v>52</v>
      </c>
      <c r="B29" s="3">
        <v>0.26449999999999996</v>
      </c>
      <c r="C29" s="3">
        <v>1.1922177016803601E-2</v>
      </c>
      <c r="D29" s="3">
        <v>0.98563590560223768</v>
      </c>
      <c r="E29" t="b">
        <f t="shared" si="0"/>
        <v>1</v>
      </c>
    </row>
    <row r="30" spans="1:5" x14ac:dyDescent="0.3">
      <c r="A30" t="s">
        <v>53</v>
      </c>
      <c r="B30" s="3">
        <v>0.59684999999999999</v>
      </c>
      <c r="C30" s="3">
        <v>3.0633367093905951E-2</v>
      </c>
      <c r="D30" s="3">
        <v>1.0379998300249729</v>
      </c>
      <c r="E30" t="b">
        <f t="shared" si="0"/>
        <v>0</v>
      </c>
    </row>
    <row r="31" spans="1:5" x14ac:dyDescent="0.3">
      <c r="A31" t="s">
        <v>54</v>
      </c>
      <c r="B31" s="3">
        <v>0.67259999999999998</v>
      </c>
      <c r="C31" s="3">
        <v>2.4392366100893122E-2</v>
      </c>
      <c r="D31" s="3">
        <v>1.036474821051643</v>
      </c>
      <c r="E31" t="b">
        <f t="shared" si="0"/>
        <v>0</v>
      </c>
    </row>
    <row r="32" spans="1:5" x14ac:dyDescent="0.3">
      <c r="A32" t="s">
        <v>55</v>
      </c>
      <c r="B32" s="3">
        <v>0.48910000000000009</v>
      </c>
      <c r="C32" s="3">
        <v>6.7773304478976086E-3</v>
      </c>
      <c r="D32" s="3">
        <v>0.99415815606638602</v>
      </c>
      <c r="E32" t="b">
        <f t="shared" si="0"/>
        <v>1</v>
      </c>
    </row>
    <row r="33" spans="1:5" x14ac:dyDescent="0.3">
      <c r="A33" t="s">
        <v>56</v>
      </c>
      <c r="B33" s="3">
        <v>0.63700000000000001</v>
      </c>
      <c r="C33" s="3">
        <v>4.5309277609558066E-2</v>
      </c>
      <c r="D33" s="3">
        <v>1.0802960411825082</v>
      </c>
      <c r="E33" t="b">
        <f t="shared" si="0"/>
        <v>0</v>
      </c>
    </row>
    <row r="34" spans="1:5" x14ac:dyDescent="0.3">
      <c r="A34" t="s">
        <v>57</v>
      </c>
      <c r="B34" s="3">
        <v>0.4355500000000001</v>
      </c>
      <c r="C34" s="3">
        <v>1.6603840037774396E-2</v>
      </c>
      <c r="D34" s="3">
        <v>1.0515567313709122</v>
      </c>
      <c r="E34" t="b">
        <f t="shared" si="0"/>
        <v>0</v>
      </c>
    </row>
    <row r="35" spans="1:5" x14ac:dyDescent="0.3">
      <c r="A35" t="s">
        <v>58</v>
      </c>
      <c r="B35" s="3">
        <v>0.56355</v>
      </c>
      <c r="C35" s="3">
        <v>5.3066522640644175E-2</v>
      </c>
      <c r="D35" s="3">
        <v>1.0615701500624566</v>
      </c>
      <c r="E35" t="b">
        <f t="shared" si="0"/>
        <v>0</v>
      </c>
    </row>
    <row r="36" spans="1:5" x14ac:dyDescent="0.3">
      <c r="A36" t="s">
        <v>59</v>
      </c>
      <c r="B36" s="3">
        <v>0.81810000000000005</v>
      </c>
      <c r="C36" s="3">
        <v>3.1873306951115066E-2</v>
      </c>
      <c r="D36" s="3">
        <v>1.1915782731108324</v>
      </c>
      <c r="E36" t="b">
        <f t="shared" si="0"/>
        <v>0</v>
      </c>
    </row>
    <row r="37" spans="1:5" x14ac:dyDescent="0.3">
      <c r="A37" t="s">
        <v>60</v>
      </c>
      <c r="B37" s="3">
        <v>0.38264999999999993</v>
      </c>
      <c r="C37" s="3">
        <v>4.0335957286768344E-2</v>
      </c>
      <c r="D37" s="3">
        <v>1.0016012334753404</v>
      </c>
      <c r="E37" t="b">
        <f t="shared" si="0"/>
        <v>0</v>
      </c>
    </row>
    <row r="38" spans="1:5" x14ac:dyDescent="0.3">
      <c r="A38" t="s">
        <v>61</v>
      </c>
      <c r="B38" s="3">
        <v>0.53890000000000005</v>
      </c>
      <c r="C38" s="3">
        <v>4.0418269532477508E-3</v>
      </c>
      <c r="D38" s="3">
        <v>1.0121576526822429</v>
      </c>
      <c r="E38" t="b">
        <f t="shared" si="0"/>
        <v>0</v>
      </c>
    </row>
    <row r="39" spans="1:5" x14ac:dyDescent="0.3">
      <c r="A39" t="s">
        <v>62</v>
      </c>
      <c r="B39" s="3">
        <v>0.52115</v>
      </c>
      <c r="C39" s="3">
        <v>1.1225625210205443E-2</v>
      </c>
      <c r="D39" s="3">
        <v>0.98470835403745849</v>
      </c>
      <c r="E39" t="b">
        <f t="shared" si="0"/>
        <v>0</v>
      </c>
    </row>
    <row r="40" spans="1:5" x14ac:dyDescent="0.3">
      <c r="A40" t="s">
        <v>63</v>
      </c>
      <c r="B40" s="3">
        <v>0.43270000000000008</v>
      </c>
      <c r="C40" s="3">
        <v>7.8329719774808335E-3</v>
      </c>
      <c r="D40" s="3">
        <v>0.99124514996680746</v>
      </c>
      <c r="E40" t="b">
        <f t="shared" si="0"/>
        <v>1</v>
      </c>
    </row>
    <row r="41" spans="1:5" x14ac:dyDescent="0.3">
      <c r="A41" t="s">
        <v>64</v>
      </c>
      <c r="B41" s="3">
        <v>0.71840000000000004</v>
      </c>
      <c r="C41" s="3">
        <v>3.1052084316998758E-2</v>
      </c>
      <c r="D41" s="3">
        <v>0.97566740642032801</v>
      </c>
      <c r="E41" t="b">
        <f t="shared" si="0"/>
        <v>0</v>
      </c>
    </row>
    <row r="42" spans="1:5" x14ac:dyDescent="0.3">
      <c r="A42" t="s">
        <v>65</v>
      </c>
      <c r="B42" s="3">
        <v>0.56464999999999999</v>
      </c>
      <c r="C42" s="3">
        <v>2.2212384484336659E-2</v>
      </c>
      <c r="D42" s="3">
        <v>0.91273746819419543</v>
      </c>
      <c r="E42" t="b">
        <f t="shared" si="0"/>
        <v>0</v>
      </c>
    </row>
    <row r="43" spans="1:5" x14ac:dyDescent="0.3">
      <c r="A43" t="s">
        <v>66</v>
      </c>
      <c r="B43" s="3">
        <v>0.57684999999999997</v>
      </c>
      <c r="C43" s="3">
        <v>3.0517184599500657E-2</v>
      </c>
      <c r="D43" s="3">
        <v>1.0825874549830345</v>
      </c>
      <c r="E43" t="b">
        <f t="shared" si="0"/>
        <v>0</v>
      </c>
    </row>
    <row r="44" spans="1:5" x14ac:dyDescent="0.3">
      <c r="A44" t="s">
        <v>67</v>
      </c>
      <c r="B44" s="3">
        <v>0.60204999999999997</v>
      </c>
      <c r="C44" s="3">
        <v>7.7842104930429526E-3</v>
      </c>
      <c r="D44" s="3">
        <v>1.0302931478967121</v>
      </c>
      <c r="E44" t="b">
        <f t="shared" si="0"/>
        <v>0</v>
      </c>
    </row>
    <row r="45" spans="1:5" x14ac:dyDescent="0.3">
      <c r="A45" t="s">
        <v>68</v>
      </c>
      <c r="B45" s="3">
        <v>0.67200000000000004</v>
      </c>
      <c r="C45" s="3">
        <v>0.11532971646110989</v>
      </c>
      <c r="D45" s="3">
        <v>1.2726698643243279</v>
      </c>
      <c r="E45" t="b">
        <f t="shared" si="0"/>
        <v>0</v>
      </c>
    </row>
    <row r="46" spans="1:5" x14ac:dyDescent="0.3">
      <c r="A46" t="s">
        <v>69</v>
      </c>
      <c r="B46" s="3">
        <v>0.73150000000000004</v>
      </c>
      <c r="C46" s="3">
        <v>7.6577696413511948E-2</v>
      </c>
      <c r="D46" s="3">
        <v>1.1116394665702858</v>
      </c>
      <c r="E46" t="b">
        <f t="shared" si="0"/>
        <v>0</v>
      </c>
    </row>
    <row r="47" spans="1:5" x14ac:dyDescent="0.3">
      <c r="A47" t="s">
        <v>70</v>
      </c>
      <c r="B47" s="3">
        <v>0.67795000000000005</v>
      </c>
      <c r="C47" s="3">
        <v>3.6742783878198453E-2</v>
      </c>
      <c r="D47" s="3">
        <v>1.014576320332107</v>
      </c>
      <c r="E47" t="b">
        <f t="shared" si="0"/>
        <v>0</v>
      </c>
    </row>
    <row r="48" spans="1:5" x14ac:dyDescent="0.3">
      <c r="A48" t="s">
        <v>71</v>
      </c>
      <c r="B48" s="3">
        <v>0.71289999999999998</v>
      </c>
      <c r="C48" s="3">
        <v>3.3874518519973092E-2</v>
      </c>
      <c r="D48" s="3">
        <v>1.1175773913307978</v>
      </c>
      <c r="E48" t="b">
        <f t="shared" si="0"/>
        <v>0</v>
      </c>
    </row>
    <row r="49" spans="1:5" x14ac:dyDescent="0.3">
      <c r="A49" t="s">
        <v>72</v>
      </c>
      <c r="B49" s="3">
        <v>0.41080000000000005</v>
      </c>
      <c r="C49" s="3">
        <v>4.2450266076904622E-2</v>
      </c>
      <c r="D49" s="3">
        <v>1.0370450308829482</v>
      </c>
      <c r="E49" t="b">
        <f t="shared" si="0"/>
        <v>0</v>
      </c>
    </row>
    <row r="50" spans="1:5" x14ac:dyDescent="0.3">
      <c r="A50" t="s">
        <v>73</v>
      </c>
      <c r="B50" s="3">
        <v>0.46675</v>
      </c>
      <c r="C50" s="3">
        <v>2.9741988635597319E-3</v>
      </c>
      <c r="D50" s="3">
        <v>0.95030321742370505</v>
      </c>
      <c r="E50" t="b">
        <f t="shared" si="0"/>
        <v>1</v>
      </c>
    </row>
    <row r="51" spans="1:5" x14ac:dyDescent="0.3">
      <c r="A51" t="s">
        <v>74</v>
      </c>
      <c r="B51" s="3">
        <v>0.36070000000000002</v>
      </c>
      <c r="C51" s="3">
        <v>3.7133758657049515E-2</v>
      </c>
      <c r="D51" s="3">
        <v>1.013093667771827</v>
      </c>
      <c r="E51" t="b">
        <f t="shared" si="0"/>
        <v>0</v>
      </c>
    </row>
    <row r="52" spans="1:5" x14ac:dyDescent="0.3">
      <c r="A52" t="s">
        <v>75</v>
      </c>
      <c r="B52" s="3">
        <v>0.36880000000000002</v>
      </c>
      <c r="C52" s="3">
        <v>3.2809707363522767E-3</v>
      </c>
      <c r="D52" s="3">
        <v>0.99694704009589852</v>
      </c>
      <c r="E52" t="b">
        <f t="shared" si="0"/>
        <v>1</v>
      </c>
    </row>
    <row r="53" spans="1:5" x14ac:dyDescent="0.3">
      <c r="A53" t="s">
        <v>76</v>
      </c>
      <c r="B53" s="3">
        <v>0.44120000000000004</v>
      </c>
      <c r="C53" s="3">
        <v>4.175736594901551E-3</v>
      </c>
      <c r="D53" s="3">
        <v>0.99205286797330994</v>
      </c>
      <c r="E53" t="b">
        <f t="shared" si="0"/>
        <v>1</v>
      </c>
    </row>
    <row r="54" spans="1:5" x14ac:dyDescent="0.3">
      <c r="A54" t="s">
        <v>77</v>
      </c>
      <c r="B54" s="3">
        <v>0.60385</v>
      </c>
      <c r="C54" s="3">
        <v>2.6908433306307523E-2</v>
      </c>
      <c r="D54" s="3">
        <v>1.0316337144243546</v>
      </c>
      <c r="E54" t="b">
        <f t="shared" si="0"/>
        <v>0</v>
      </c>
    </row>
    <row r="55" spans="1:5" x14ac:dyDescent="0.3">
      <c r="A55" t="s">
        <v>78</v>
      </c>
      <c r="B55" s="3">
        <v>0.51385000000000003</v>
      </c>
      <c r="C55" s="3">
        <v>6.6108871174752337E-3</v>
      </c>
      <c r="D55" s="3">
        <v>0.90565958874593988</v>
      </c>
      <c r="E55" t="b">
        <f t="shared" si="0"/>
        <v>0</v>
      </c>
    </row>
    <row r="56" spans="1:5" x14ac:dyDescent="0.3">
      <c r="A56" t="s">
        <v>79</v>
      </c>
      <c r="B56" s="3">
        <v>0.48114999999999997</v>
      </c>
      <c r="C56" s="3">
        <v>3.338159934754475E-3</v>
      </c>
      <c r="D56" s="3">
        <v>0.97622991698149897</v>
      </c>
      <c r="E56" t="b">
        <f t="shared" si="0"/>
        <v>1</v>
      </c>
    </row>
    <row r="57" spans="1:5" x14ac:dyDescent="0.3">
      <c r="A57" t="s">
        <v>80</v>
      </c>
      <c r="B57" s="3">
        <v>0.48685</v>
      </c>
      <c r="C57" s="3">
        <v>4.3870009186231093E-3</v>
      </c>
      <c r="D57" s="3">
        <v>0.98025689960992113</v>
      </c>
      <c r="E57" t="b">
        <f t="shared" si="0"/>
        <v>1</v>
      </c>
    </row>
    <row r="58" spans="1:5" x14ac:dyDescent="0.3">
      <c r="A58" t="s">
        <v>81</v>
      </c>
      <c r="B58" s="3">
        <v>0.43494999999999995</v>
      </c>
      <c r="C58" s="3">
        <v>1.2202214406000248E-2</v>
      </c>
      <c r="D58" s="3">
        <v>1.0412042175600511</v>
      </c>
      <c r="E58" t="b">
        <f t="shared" si="0"/>
        <v>0</v>
      </c>
    </row>
    <row r="59" spans="1:5" x14ac:dyDescent="0.3">
      <c r="A59" t="s">
        <v>82</v>
      </c>
      <c r="B59" s="3">
        <v>0.58179999999999998</v>
      </c>
      <c r="C59" s="3">
        <v>5.188796261176575E-3</v>
      </c>
      <c r="D59" s="3">
        <v>0.95241967227816537</v>
      </c>
      <c r="E59" t="b">
        <f t="shared" si="0"/>
        <v>0</v>
      </c>
    </row>
    <row r="60" spans="1:5" x14ac:dyDescent="0.3">
      <c r="A60" t="s">
        <v>83</v>
      </c>
      <c r="B60" s="3">
        <v>0.59789999999999999</v>
      </c>
      <c r="C60" s="3">
        <v>1.6285479344495819E-2</v>
      </c>
      <c r="D60" s="3">
        <v>1.0874283653608019</v>
      </c>
      <c r="E60" t="b">
        <f t="shared" si="0"/>
        <v>0</v>
      </c>
    </row>
    <row r="61" spans="1:5" x14ac:dyDescent="0.3">
      <c r="A61" t="s">
        <v>84</v>
      </c>
      <c r="B61" s="3">
        <v>0.63844999999999996</v>
      </c>
      <c r="C61" s="3">
        <v>3.7119780686852122E-2</v>
      </c>
      <c r="D61" s="3">
        <v>1.0312818553287371</v>
      </c>
      <c r="E61" t="b">
        <f t="shared" si="0"/>
        <v>0</v>
      </c>
    </row>
    <row r="62" spans="1:5" x14ac:dyDescent="0.3">
      <c r="A62" t="s">
        <v>85</v>
      </c>
      <c r="B62" s="3">
        <v>0.53239999999999998</v>
      </c>
      <c r="C62" s="3">
        <v>2.29416977630253E-2</v>
      </c>
      <c r="D62" s="3">
        <v>0.95739075813723251</v>
      </c>
      <c r="E62" t="b">
        <f t="shared" si="0"/>
        <v>0</v>
      </c>
    </row>
    <row r="63" spans="1:5" x14ac:dyDescent="0.3">
      <c r="A63" t="s">
        <v>86</v>
      </c>
      <c r="B63" s="3">
        <v>0.54320000000000002</v>
      </c>
      <c r="C63" s="3">
        <v>1.0871760747459448E-2</v>
      </c>
      <c r="D63" s="3">
        <v>0.98974383362451823</v>
      </c>
      <c r="E63" t="b">
        <f t="shared" si="0"/>
        <v>0</v>
      </c>
    </row>
    <row r="64" spans="1:5" x14ac:dyDescent="0.3">
      <c r="A64" t="s">
        <v>87</v>
      </c>
      <c r="B64" s="3">
        <v>0.45209999999999995</v>
      </c>
      <c r="C64" s="3">
        <v>2.6548509148349553E-2</v>
      </c>
      <c r="D64" s="3">
        <v>1.0545847519609455</v>
      </c>
      <c r="E64" t="b">
        <f t="shared" si="0"/>
        <v>0</v>
      </c>
    </row>
    <row r="65" spans="1:5" x14ac:dyDescent="0.3">
      <c r="A65" t="s">
        <v>88</v>
      </c>
      <c r="B65" s="3">
        <v>0.51239999999999997</v>
      </c>
      <c r="C65" s="3">
        <v>8.1104061550578335E-3</v>
      </c>
      <c r="D65" s="3">
        <v>0.97687579786626433</v>
      </c>
      <c r="E65" t="b">
        <f t="shared" si="0"/>
        <v>0</v>
      </c>
    </row>
    <row r="66" spans="1:5" x14ac:dyDescent="0.3">
      <c r="A66" t="s">
        <v>89</v>
      </c>
      <c r="B66" s="3">
        <v>0.53239999999999998</v>
      </c>
      <c r="C66" s="3">
        <v>7.7107787544449741E-3</v>
      </c>
      <c r="D66" s="3">
        <v>0.95751179711127354</v>
      </c>
      <c r="E66" t="b">
        <f t="shared" si="0"/>
        <v>0</v>
      </c>
    </row>
    <row r="67" spans="1:5" x14ac:dyDescent="0.3">
      <c r="A67" t="s">
        <v>90</v>
      </c>
      <c r="B67" s="3">
        <v>0.47110000000000007</v>
      </c>
      <c r="C67" s="3">
        <v>5.4161228226472123E-3</v>
      </c>
      <c r="D67" s="3">
        <v>0.94905041132223766</v>
      </c>
      <c r="E67" t="b">
        <f t="shared" ref="E67:E105" si="1">AND((B67&lt;0.5), (C67&lt;0.024), (D67&lt;1))</f>
        <v>1</v>
      </c>
    </row>
    <row r="68" spans="1:5" x14ac:dyDescent="0.3">
      <c r="A68" t="s">
        <v>91</v>
      </c>
      <c r="B68" s="3">
        <v>0.43664999999999998</v>
      </c>
      <c r="C68" s="3">
        <v>5.336964897767269E-3</v>
      </c>
      <c r="D68" s="3">
        <v>1.0225412359632047</v>
      </c>
      <c r="E68" t="b">
        <f t="shared" si="1"/>
        <v>0</v>
      </c>
    </row>
    <row r="69" spans="1:5" x14ac:dyDescent="0.3">
      <c r="A69" t="s">
        <v>92</v>
      </c>
      <c r="B69" s="3">
        <v>0.26950000000000007</v>
      </c>
      <c r="C69" s="3">
        <v>1.5350076773423642E-2</v>
      </c>
      <c r="D69" s="3">
        <v>1.0177078013390874</v>
      </c>
      <c r="E69" t="b">
        <f t="shared" si="1"/>
        <v>0</v>
      </c>
    </row>
    <row r="70" spans="1:5" x14ac:dyDescent="0.3">
      <c r="A70" t="s">
        <v>93</v>
      </c>
      <c r="B70" s="3">
        <v>0.42979999999999996</v>
      </c>
      <c r="C70" s="3">
        <v>3.854442584213702E-2</v>
      </c>
      <c r="D70" s="3">
        <v>0.95916591684977703</v>
      </c>
      <c r="E70" t="b">
        <f t="shared" si="1"/>
        <v>0</v>
      </c>
    </row>
    <row r="71" spans="1:5" x14ac:dyDescent="0.3">
      <c r="A71" t="s">
        <v>94</v>
      </c>
      <c r="B71" s="3">
        <v>0.55905000000000005</v>
      </c>
      <c r="C71" s="3">
        <v>3.5649984964933719E-2</v>
      </c>
      <c r="D71" s="3">
        <v>0.98629387813909708</v>
      </c>
      <c r="E71" t="b">
        <f t="shared" si="1"/>
        <v>0</v>
      </c>
    </row>
    <row r="72" spans="1:5" x14ac:dyDescent="0.3">
      <c r="A72" t="s">
        <v>95</v>
      </c>
      <c r="B72" s="3">
        <v>0.47855000000000003</v>
      </c>
      <c r="C72" s="3">
        <v>1.2003499906277335E-2</v>
      </c>
      <c r="D72" s="3">
        <v>1.0333302870958974</v>
      </c>
      <c r="E72" t="b">
        <f t="shared" si="1"/>
        <v>0</v>
      </c>
    </row>
    <row r="73" spans="1:5" x14ac:dyDescent="0.3">
      <c r="A73" t="s">
        <v>96</v>
      </c>
      <c r="B73" s="3">
        <v>0.48770000000000002</v>
      </c>
      <c r="C73" s="3">
        <v>1.9982825734865428E-2</v>
      </c>
      <c r="D73" s="3">
        <v>1.004724348789543</v>
      </c>
      <c r="E73" t="b">
        <f t="shared" si="1"/>
        <v>0</v>
      </c>
    </row>
    <row r="74" spans="1:5" x14ac:dyDescent="0.3">
      <c r="A74" t="s">
        <v>97</v>
      </c>
      <c r="B74" s="3">
        <v>0.52869999999999995</v>
      </c>
      <c r="C74" s="3">
        <v>3.2568454814436622E-3</v>
      </c>
      <c r="D74" s="3">
        <v>0.96727644082400288</v>
      </c>
      <c r="E74" t="b">
        <f t="shared" si="1"/>
        <v>0</v>
      </c>
    </row>
    <row r="75" spans="1:5" x14ac:dyDescent="0.3">
      <c r="A75" t="s">
        <v>98</v>
      </c>
      <c r="B75" s="3">
        <v>0.47494999999999998</v>
      </c>
      <c r="C75" s="3">
        <v>7.9605035117133131E-3</v>
      </c>
      <c r="D75" s="3">
        <v>0.98430822105154558</v>
      </c>
      <c r="E75" t="b">
        <f t="shared" si="1"/>
        <v>1</v>
      </c>
    </row>
    <row r="76" spans="1:5" x14ac:dyDescent="0.3">
      <c r="A76" t="s">
        <v>99</v>
      </c>
      <c r="B76" s="3">
        <v>0.66225000000000001</v>
      </c>
      <c r="C76" s="3">
        <v>3.9876693997872997E-2</v>
      </c>
      <c r="D76" s="3">
        <v>1.1358664844720356</v>
      </c>
      <c r="E76" t="b">
        <f t="shared" si="1"/>
        <v>0</v>
      </c>
    </row>
    <row r="77" spans="1:5" x14ac:dyDescent="0.3">
      <c r="A77" t="s">
        <v>100</v>
      </c>
      <c r="B77" s="3">
        <v>0.54025000000000001</v>
      </c>
      <c r="C77" s="3">
        <v>3.5448780580437461E-2</v>
      </c>
      <c r="D77" s="3">
        <v>1.0547952781580945</v>
      </c>
      <c r="E77" t="b">
        <f t="shared" si="1"/>
        <v>0</v>
      </c>
    </row>
    <row r="78" spans="1:5" x14ac:dyDescent="0.3">
      <c r="A78" t="s">
        <v>101</v>
      </c>
      <c r="B78" s="3">
        <v>0.64254999999999995</v>
      </c>
      <c r="C78" s="3">
        <v>9.6929808150021616E-3</v>
      </c>
      <c r="D78" s="3">
        <v>1.0767326612188797</v>
      </c>
      <c r="E78" t="b">
        <f t="shared" si="1"/>
        <v>0</v>
      </c>
    </row>
    <row r="79" spans="1:5" x14ac:dyDescent="0.3">
      <c r="A79" t="s">
        <v>102</v>
      </c>
      <c r="B79" s="3">
        <v>0.62329999999999997</v>
      </c>
      <c r="C79" s="3">
        <v>1.8750350076731901E-2</v>
      </c>
      <c r="D79" s="3">
        <v>1.0525144012565917</v>
      </c>
      <c r="E79" t="b">
        <f t="shared" si="1"/>
        <v>0</v>
      </c>
    </row>
    <row r="80" spans="1:5" x14ac:dyDescent="0.3">
      <c r="A80" t="s">
        <v>103</v>
      </c>
      <c r="B80" s="3">
        <v>0.60140000000000005</v>
      </c>
      <c r="C80" s="3">
        <v>7.3667976054728138E-3</v>
      </c>
      <c r="D80" s="3">
        <v>0.93566714932900963</v>
      </c>
      <c r="E80" t="b">
        <f t="shared" si="1"/>
        <v>0</v>
      </c>
    </row>
    <row r="81" spans="1:5" x14ac:dyDescent="0.3">
      <c r="A81" t="s">
        <v>104</v>
      </c>
      <c r="B81" s="3">
        <v>0.62224999999999997</v>
      </c>
      <c r="C81" s="3">
        <v>1.1173612996698966E-2</v>
      </c>
      <c r="D81" s="3">
        <v>0.99869851911451824</v>
      </c>
      <c r="E81" t="b">
        <f t="shared" si="1"/>
        <v>0</v>
      </c>
    </row>
    <row r="82" spans="1:5" x14ac:dyDescent="0.3">
      <c r="A82" t="s">
        <v>105</v>
      </c>
      <c r="B82" s="3">
        <v>0.50854999999999995</v>
      </c>
      <c r="C82" s="3">
        <v>1.5271454448087125E-2</v>
      </c>
      <c r="D82" s="3">
        <v>1.0240596073944914</v>
      </c>
      <c r="E82" t="b">
        <f t="shared" si="1"/>
        <v>0</v>
      </c>
    </row>
    <row r="83" spans="1:5" x14ac:dyDescent="0.3">
      <c r="A83" t="s">
        <v>106</v>
      </c>
      <c r="B83" s="3">
        <v>0.42759999999999998</v>
      </c>
      <c r="C83" s="3">
        <v>9.3612979238992273E-3</v>
      </c>
      <c r="D83" s="3">
        <v>1.0198431976963089</v>
      </c>
      <c r="E83" t="b">
        <f t="shared" si="1"/>
        <v>0</v>
      </c>
    </row>
    <row r="84" spans="1:5" x14ac:dyDescent="0.3">
      <c r="A84" t="s">
        <v>107</v>
      </c>
      <c r="B84" s="3">
        <v>0.498</v>
      </c>
      <c r="C84" s="3">
        <v>2.4235507798476188E-2</v>
      </c>
      <c r="D84" s="3">
        <v>0.99190407467313135</v>
      </c>
      <c r="E84" t="b">
        <f t="shared" si="1"/>
        <v>0</v>
      </c>
    </row>
    <row r="85" spans="1:5" x14ac:dyDescent="0.3">
      <c r="A85" t="s">
        <v>108</v>
      </c>
      <c r="B85" s="3">
        <v>0.75914999999999999</v>
      </c>
      <c r="C85" s="3">
        <v>4.0407203825060696E-2</v>
      </c>
      <c r="D85" s="3">
        <v>1.3433090779011432</v>
      </c>
      <c r="E85" t="b">
        <f t="shared" si="1"/>
        <v>0</v>
      </c>
    </row>
    <row r="86" spans="1:5" x14ac:dyDescent="0.3">
      <c r="A86" t="s">
        <v>109</v>
      </c>
      <c r="B86" s="3">
        <v>0.62775000000000003</v>
      </c>
      <c r="C86" s="3">
        <v>7.980611124469102E-3</v>
      </c>
      <c r="D86" s="3">
        <v>1.034733152080795</v>
      </c>
      <c r="E86" t="b">
        <f t="shared" si="1"/>
        <v>0</v>
      </c>
    </row>
    <row r="87" spans="1:5" x14ac:dyDescent="0.3">
      <c r="A87" t="s">
        <v>110</v>
      </c>
      <c r="B87" s="3">
        <v>0.57040000000000002</v>
      </c>
      <c r="C87" s="3">
        <v>1.2656634149725591E-2</v>
      </c>
      <c r="D87" s="3">
        <v>1.0390967698041791</v>
      </c>
      <c r="E87" t="b">
        <f t="shared" si="1"/>
        <v>0</v>
      </c>
    </row>
    <row r="88" spans="1:5" x14ac:dyDescent="0.3">
      <c r="A88" t="s">
        <v>111</v>
      </c>
      <c r="B88" s="3">
        <v>0.59060000000000001</v>
      </c>
      <c r="C88" s="3">
        <v>1.6947388759333989E-2</v>
      </c>
      <c r="D88" s="3">
        <v>1.0018030241249647</v>
      </c>
      <c r="E88" t="b">
        <f t="shared" si="1"/>
        <v>0</v>
      </c>
    </row>
    <row r="89" spans="1:5" x14ac:dyDescent="0.3">
      <c r="A89" t="s">
        <v>112</v>
      </c>
      <c r="B89" s="3">
        <v>0.57950000000000002</v>
      </c>
      <c r="C89" s="3">
        <v>4.0243169611749029E-2</v>
      </c>
      <c r="D89" s="3">
        <v>1.079578803298223</v>
      </c>
      <c r="E89" t="b">
        <f t="shared" si="1"/>
        <v>0</v>
      </c>
    </row>
    <row r="90" spans="1:5" x14ac:dyDescent="0.3">
      <c r="A90" t="s">
        <v>113</v>
      </c>
      <c r="B90" s="3">
        <v>0.82830000000000004</v>
      </c>
      <c r="C90" s="3">
        <v>4.3706833927888211E-2</v>
      </c>
      <c r="D90" s="3">
        <v>0.9817133050817789</v>
      </c>
      <c r="E90" t="b">
        <f t="shared" si="1"/>
        <v>0</v>
      </c>
    </row>
    <row r="91" spans="1:5" x14ac:dyDescent="0.3">
      <c r="A91" t="s">
        <v>114</v>
      </c>
      <c r="B91" s="3">
        <v>0.53739999999999999</v>
      </c>
      <c r="C91" s="3">
        <v>1.2932488159669818E-2</v>
      </c>
      <c r="D91" s="3">
        <v>0.98490470753927017</v>
      </c>
      <c r="E91" t="b">
        <f t="shared" si="1"/>
        <v>0</v>
      </c>
    </row>
    <row r="92" spans="1:5" x14ac:dyDescent="0.3">
      <c r="A92" t="s">
        <v>115</v>
      </c>
      <c r="B92" s="3">
        <v>0.75975000000000004</v>
      </c>
      <c r="C92" s="3">
        <v>3.2243807405453843E-2</v>
      </c>
      <c r="D92" s="3">
        <v>0.95276497785130199</v>
      </c>
      <c r="E92" t="b">
        <f t="shared" si="1"/>
        <v>0</v>
      </c>
    </row>
    <row r="93" spans="1:5" x14ac:dyDescent="0.3">
      <c r="A93" t="s">
        <v>116</v>
      </c>
      <c r="B93" s="3">
        <v>0.49110000000000009</v>
      </c>
      <c r="C93" s="3">
        <v>4.6627411165536519E-3</v>
      </c>
      <c r="D93" s="3">
        <v>0.97687808923520569</v>
      </c>
      <c r="E93" t="b">
        <f t="shared" si="1"/>
        <v>1</v>
      </c>
    </row>
    <row r="94" spans="1:5" x14ac:dyDescent="0.3">
      <c r="A94" t="s">
        <v>117</v>
      </c>
      <c r="B94" s="3">
        <v>0.49570000000000003</v>
      </c>
      <c r="C94" s="3">
        <v>2.7925864462895324E-2</v>
      </c>
      <c r="D94" s="3">
        <v>0.98515702043224396</v>
      </c>
      <c r="E94" t="b">
        <f t="shared" si="1"/>
        <v>0</v>
      </c>
    </row>
    <row r="95" spans="1:5" x14ac:dyDescent="0.3">
      <c r="A95" t="s">
        <v>118</v>
      </c>
      <c r="B95" s="3">
        <v>0.66995000000000005</v>
      </c>
      <c r="C95" s="3">
        <v>2.4524160169106708E-2</v>
      </c>
      <c r="D95" s="3">
        <v>0.98254263895303817</v>
      </c>
      <c r="E95" t="b">
        <f t="shared" si="1"/>
        <v>0</v>
      </c>
    </row>
    <row r="96" spans="1:5" x14ac:dyDescent="0.3">
      <c r="A96" t="s">
        <v>119</v>
      </c>
      <c r="B96" s="3">
        <v>0.5635</v>
      </c>
      <c r="C96" s="3">
        <v>7.217492376165007E-3</v>
      </c>
      <c r="D96" s="3">
        <v>1.0367326426648056</v>
      </c>
      <c r="E96" t="b">
        <f t="shared" si="1"/>
        <v>0</v>
      </c>
    </row>
    <row r="97" spans="1:5" x14ac:dyDescent="0.3">
      <c r="A97" t="s">
        <v>120</v>
      </c>
      <c r="B97" s="3">
        <v>0.45039999999999991</v>
      </c>
      <c r="C97" s="3">
        <v>1.280169601107603E-2</v>
      </c>
      <c r="D97" s="3">
        <v>1.0492147258577909</v>
      </c>
      <c r="E97" t="b">
        <f t="shared" si="1"/>
        <v>0</v>
      </c>
    </row>
    <row r="98" spans="1:5" x14ac:dyDescent="0.3">
      <c r="A98" t="s">
        <v>121</v>
      </c>
      <c r="B98" s="3">
        <v>0.65085000000000004</v>
      </c>
      <c r="C98" s="3">
        <v>3.5918661647115976E-2</v>
      </c>
      <c r="D98" s="3">
        <v>1.0559021071744474</v>
      </c>
      <c r="E98" t="b">
        <f t="shared" si="1"/>
        <v>0</v>
      </c>
    </row>
    <row r="99" spans="1:5" x14ac:dyDescent="0.3">
      <c r="A99" t="s">
        <v>122</v>
      </c>
      <c r="B99" s="3">
        <v>0.65510000000000002</v>
      </c>
      <c r="C99" s="3">
        <v>5.0780440870476888E-2</v>
      </c>
      <c r="D99" s="3">
        <v>1.0611628906119948</v>
      </c>
      <c r="E99" t="b">
        <f t="shared" si="1"/>
        <v>0</v>
      </c>
    </row>
    <row r="100" spans="1:5" x14ac:dyDescent="0.3">
      <c r="A100" t="s">
        <v>123</v>
      </c>
      <c r="B100" s="3">
        <v>0.38230000000000008</v>
      </c>
      <c r="C100" s="3">
        <v>6.7523764216755565E-3</v>
      </c>
      <c r="D100" s="3">
        <v>0.93431412170490702</v>
      </c>
      <c r="E100" t="b">
        <f t="shared" si="1"/>
        <v>1</v>
      </c>
    </row>
    <row r="101" spans="1:5" x14ac:dyDescent="0.3">
      <c r="A101" t="s">
        <v>124</v>
      </c>
      <c r="B101" s="3">
        <v>0.68600000000000005</v>
      </c>
      <c r="C101" s="3">
        <v>3.0499999999999999E-2</v>
      </c>
      <c r="D101" s="3">
        <v>1.0718843106804996</v>
      </c>
      <c r="E101" t="b">
        <f t="shared" si="1"/>
        <v>0</v>
      </c>
    </row>
    <row r="102" spans="1:5" x14ac:dyDescent="0.3">
      <c r="A102" t="s">
        <v>129</v>
      </c>
      <c r="B102" s="3">
        <v>0.71599999999999997</v>
      </c>
      <c r="C102" s="3">
        <v>2.2499999999999999E-2</v>
      </c>
      <c r="D102" s="3">
        <v>1.2271382905625432</v>
      </c>
      <c r="E102" t="b">
        <f t="shared" si="1"/>
        <v>0</v>
      </c>
    </row>
    <row r="103" spans="1:5" x14ac:dyDescent="0.3">
      <c r="A103" t="s">
        <v>130</v>
      </c>
      <c r="B103" s="3">
        <v>0.79900000000000004</v>
      </c>
      <c r="C103" s="3">
        <v>4.1599999999999998E-2</v>
      </c>
      <c r="D103" s="3">
        <v>1.0931544865864924</v>
      </c>
      <c r="E103" t="b">
        <f t="shared" si="1"/>
        <v>0</v>
      </c>
    </row>
    <row r="104" spans="1:5" x14ac:dyDescent="0.3">
      <c r="A104" t="s">
        <v>131</v>
      </c>
      <c r="B104" s="3">
        <v>0.71499999999999997</v>
      </c>
      <c r="C104" s="3">
        <v>2.23E-2</v>
      </c>
      <c r="D104" s="3">
        <v>1.0739008864437054</v>
      </c>
      <c r="E104" t="b">
        <f t="shared" si="1"/>
        <v>0</v>
      </c>
    </row>
    <row r="105" spans="1:5" x14ac:dyDescent="0.3">
      <c r="A105" t="s">
        <v>132</v>
      </c>
      <c r="B105" s="3">
        <v>0.60899999999999999</v>
      </c>
      <c r="C105" s="3">
        <v>1.7600000000000001E-2</v>
      </c>
      <c r="D105" s="3">
        <v>1.000833595401966</v>
      </c>
      <c r="E105" t="b">
        <f t="shared" si="1"/>
        <v>0</v>
      </c>
    </row>
  </sheetData>
  <conditionalFormatting sqref="B1:B1048576">
    <cfRule type="cellIs" dxfId="6" priority="4" operator="lessThan">
      <formula>0.5</formula>
    </cfRule>
  </conditionalFormatting>
  <conditionalFormatting sqref="C1:C1048576">
    <cfRule type="cellIs" dxfId="5" priority="3" operator="lessThan">
      <formula>0.024</formula>
    </cfRule>
  </conditionalFormatting>
  <conditionalFormatting sqref="D1:D1048576">
    <cfRule type="cellIs" dxfId="4" priority="2" operator="lessThan">
      <formula>1</formula>
    </cfRule>
  </conditionalFormatting>
  <conditionalFormatting sqref="E1:E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OGLE_TR_T14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Yash Prajapati</cp:lastModifiedBy>
  <cp:revision/>
  <dcterms:created xsi:type="dcterms:W3CDTF">2025-04-23T05:15:48Z</dcterms:created>
  <dcterms:modified xsi:type="dcterms:W3CDTF">2025-05-18T18:00:10Z</dcterms:modified>
  <cp:category/>
  <cp:contentStatus/>
</cp:coreProperties>
</file>