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Compressed\KRPAI SERVO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D28" i="1"/>
  <c r="D29" i="1"/>
  <c r="D30" i="1"/>
  <c r="C26" i="1"/>
  <c r="C28" i="1"/>
  <c r="C29" i="1"/>
  <c r="C30" i="1"/>
  <c r="B34" i="1"/>
  <c r="B35" i="1"/>
  <c r="D27" i="1" s="1"/>
  <c r="B36" i="1"/>
  <c r="B37" i="1"/>
  <c r="B38" i="1"/>
  <c r="B33" i="1"/>
  <c r="D25" i="1" s="1"/>
  <c r="F3" i="1"/>
  <c r="F4" i="1" l="1"/>
  <c r="F8" i="1" s="1"/>
  <c r="B8" i="1"/>
  <c r="C25" i="1"/>
  <c r="C27" i="1"/>
  <c r="B9" i="1" l="1"/>
  <c r="B10" i="1" s="1"/>
  <c r="D8" i="1"/>
  <c r="D9" i="1" s="1"/>
  <c r="G8" i="1"/>
  <c r="D10" i="1" l="1"/>
  <c r="C8" i="1"/>
  <c r="C9" i="1" s="1"/>
  <c r="C10" i="1" l="1"/>
</calcChain>
</file>

<file path=xl/sharedStrings.xml><?xml version="1.0" encoding="utf-8"?>
<sst xmlns="http://schemas.openxmlformats.org/spreadsheetml/2006/main" count="67" uniqueCount="45">
  <si>
    <t>coxa</t>
  </si>
  <si>
    <t>femur</t>
  </si>
  <si>
    <t>tibia</t>
  </si>
  <si>
    <t>invers kinematik krpai</t>
  </si>
  <si>
    <t>data panjang kaki</t>
  </si>
  <si>
    <t>L</t>
  </si>
  <si>
    <t>L1</t>
  </si>
  <si>
    <t>x</t>
  </si>
  <si>
    <t>y</t>
  </si>
  <si>
    <t>z</t>
  </si>
  <si>
    <t>sudut perservo</t>
  </si>
  <si>
    <r>
      <t>sudut coxa (</t>
    </r>
    <r>
      <rPr>
        <sz val="11"/>
        <color theme="1"/>
        <rFont val="Calibri"/>
        <family val="2"/>
      </rPr>
      <t>γ)</t>
    </r>
  </si>
  <si>
    <r>
      <t>sudut femur (</t>
    </r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charset val="1"/>
      </rPr>
      <t>)</t>
    </r>
  </si>
  <si>
    <r>
      <t>sudut tibia (</t>
    </r>
    <r>
      <rPr>
        <sz val="11"/>
        <color theme="1"/>
        <rFont val="Calibri"/>
        <family val="2"/>
      </rPr>
      <t>β</t>
    </r>
    <r>
      <rPr>
        <sz val="11"/>
        <color theme="1"/>
        <rFont val="Calibri"/>
        <family val="2"/>
        <charset val="1"/>
      </rPr>
      <t>)</t>
    </r>
  </si>
  <si>
    <t>radian</t>
  </si>
  <si>
    <t>derajat</t>
  </si>
  <si>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charset val="1"/>
      </rPr>
      <t>1</t>
    </r>
  </si>
  <si>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charset val="1"/>
      </rPr>
      <t>2</t>
    </r>
  </si>
  <si>
    <t>maju</t>
  </si>
  <si>
    <t>mundur</t>
  </si>
  <si>
    <t>dynamixel</t>
  </si>
  <si>
    <t>normal</t>
  </si>
  <si>
    <t xml:space="preserve">koordinat tujuan servo </t>
  </si>
  <si>
    <t>Sudut Servo</t>
  </si>
  <si>
    <t>kecepatan servo</t>
  </si>
  <si>
    <r>
      <t>kec coxa (</t>
    </r>
    <r>
      <rPr>
        <sz val="11"/>
        <color theme="1"/>
        <rFont val="Calibri"/>
        <family val="2"/>
      </rPr>
      <t>γ)</t>
    </r>
  </si>
  <si>
    <r>
      <t>kec femur (</t>
    </r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charset val="1"/>
      </rPr>
      <t>)</t>
    </r>
  </si>
  <si>
    <r>
      <t>kec tibia (</t>
    </r>
    <r>
      <rPr>
        <sz val="11"/>
        <color theme="1"/>
        <rFont val="Calibri"/>
        <family val="2"/>
      </rPr>
      <t>β</t>
    </r>
    <r>
      <rPr>
        <sz val="11"/>
        <color theme="1"/>
        <rFont val="Calibri"/>
        <family val="2"/>
        <charset val="1"/>
      </rPr>
      <t>)</t>
    </r>
  </si>
  <si>
    <t>kec servo/unit</t>
  </si>
  <si>
    <t>waktu tempuh</t>
  </si>
  <si>
    <t>Normal</t>
  </si>
  <si>
    <t>mndur</t>
  </si>
  <si>
    <t>y+</t>
  </si>
  <si>
    <t>samping keluar</t>
  </si>
  <si>
    <t>y-</t>
  </si>
  <si>
    <t>samping kedalam</t>
  </si>
  <si>
    <t>x+</t>
  </si>
  <si>
    <t>ke belakang</t>
  </si>
  <si>
    <t>x-</t>
  </si>
  <si>
    <t>ke depan</t>
  </si>
  <si>
    <t>z+</t>
  </si>
  <si>
    <t>ke atas</t>
  </si>
  <si>
    <t>z-</t>
  </si>
  <si>
    <t>ke bawah</t>
  </si>
  <si>
    <r>
      <t>sudut femur (</t>
    </r>
    <r>
      <rPr>
        <sz val="11"/>
        <color theme="1"/>
        <rFont val="Calibri"/>
        <family val="2"/>
      </rPr>
      <t>αf</t>
    </r>
    <r>
      <rPr>
        <sz val="11"/>
        <color theme="1"/>
        <rFont val="Calibri"/>
        <family val="2"/>
        <charset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</si>
</sst>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0" xfId="0" applyAlignment="1"/>
    <xf numFmtId="0" fontId="2" fillId="0" borderId="0" xfId="0" applyFont="1"/>
    <xf numFmtId="0" fontId="0" fillId="0" borderId="4" xfId="0" applyBorder="1"/>
    <xf numFmtId="0" fontId="0" fillId="0" borderId="2" xfId="0" applyFill="1" applyBorder="1"/>
    <xf numFmtId="0" fontId="0" fillId="0" borderId="0" xfId="0" applyBorder="1" applyAlignment="1"/>
    <xf numFmtId="0" fontId="0" fillId="0" borderId="1" xfId="0" applyBorder="1" applyAlignment="1"/>
    <xf numFmtId="0" fontId="0" fillId="0" borderId="0" xfId="0" applyNumberFormat="1"/>
    <xf numFmtId="0" fontId="0" fillId="0" borderId="2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tabSelected="1" workbookViewId="0">
      <selection activeCell="B17" sqref="B17"/>
    </sheetView>
  </sheetViews>
  <sheetFormatPr defaultRowHeight="15" x14ac:dyDescent="0.25"/>
  <cols>
    <col min="1" max="1" width="10.5703125" customWidth="1"/>
    <col min="2" max="2" width="13.42578125" customWidth="1"/>
    <col min="3" max="3" width="17.7109375" customWidth="1"/>
    <col min="4" max="4" width="15.28515625" customWidth="1"/>
    <col min="5" max="5" width="7.140625" customWidth="1"/>
    <col min="6" max="6" width="13.5703125" customWidth="1"/>
    <col min="7" max="7" width="16" customWidth="1"/>
    <col min="8" max="8" width="13.140625" customWidth="1"/>
    <col min="9" max="9" width="5" customWidth="1"/>
    <col min="10" max="10" width="16.42578125" customWidth="1"/>
    <col min="11" max="11" width="15.5703125" customWidth="1"/>
    <col min="12" max="12" width="14" customWidth="1"/>
    <col min="14" max="14" width="14.7109375" customWidth="1"/>
  </cols>
  <sheetData>
    <row r="1" spans="1:24" x14ac:dyDescent="0.25">
      <c r="A1" s="13" t="s">
        <v>3</v>
      </c>
      <c r="B1" s="13"/>
      <c r="C1" s="13"/>
      <c r="D1" s="13"/>
      <c r="E1" s="13"/>
      <c r="F1" s="13"/>
      <c r="G1" s="13"/>
      <c r="H1" s="14" t="s">
        <v>22</v>
      </c>
      <c r="I1" s="14"/>
      <c r="J1" s="14"/>
      <c r="K1" s="3"/>
    </row>
    <row r="2" spans="1:24" x14ac:dyDescent="0.25">
      <c r="A2" s="13" t="s">
        <v>4</v>
      </c>
      <c r="B2" s="13"/>
      <c r="C2" s="13"/>
      <c r="H2" s="15"/>
      <c r="I2" s="15"/>
      <c r="J2" s="15"/>
      <c r="M2" s="10"/>
      <c r="N2" s="10"/>
      <c r="O2" s="10"/>
      <c r="P2" s="16"/>
      <c r="Q2" s="17"/>
      <c r="R2" s="18"/>
      <c r="S2" s="2"/>
      <c r="T2" s="2"/>
      <c r="U2" s="2"/>
    </row>
    <row r="3" spans="1:24" x14ac:dyDescent="0.25">
      <c r="A3" s="2" t="s">
        <v>0</v>
      </c>
      <c r="B3" s="2" t="s">
        <v>1</v>
      </c>
      <c r="C3" s="2" t="s">
        <v>2</v>
      </c>
      <c r="E3" t="s">
        <v>6</v>
      </c>
      <c r="F3">
        <f>(H4^2+I4^2)^(1/2)</f>
        <v>76.157731058639087</v>
      </c>
      <c r="H3" s="5" t="s">
        <v>8</v>
      </c>
      <c r="I3" s="5" t="s">
        <v>7</v>
      </c>
      <c r="J3" s="5" t="s">
        <v>9</v>
      </c>
      <c r="L3" s="2"/>
      <c r="M3" s="2"/>
      <c r="N3" s="2"/>
      <c r="O3" s="2"/>
      <c r="P3" s="2"/>
      <c r="Q3" s="2"/>
      <c r="R3" s="2"/>
      <c r="S3" s="6"/>
      <c r="T3" s="6"/>
      <c r="U3" s="6"/>
    </row>
    <row r="4" spans="1:24" x14ac:dyDescent="0.25">
      <c r="A4" s="2">
        <v>27</v>
      </c>
      <c r="B4" s="2">
        <v>40</v>
      </c>
      <c r="C4" s="2">
        <v>60</v>
      </c>
      <c r="E4" t="s">
        <v>5</v>
      </c>
      <c r="F4">
        <f>((F3-A4)^2+(J4)^2)^(1/2)</f>
        <v>70.117633465723088</v>
      </c>
      <c r="H4" s="2">
        <v>30</v>
      </c>
      <c r="I4" s="2">
        <v>70</v>
      </c>
      <c r="J4" s="2">
        <v>50</v>
      </c>
      <c r="L4" s="2"/>
      <c r="M4" s="2"/>
      <c r="N4" s="2"/>
      <c r="O4" s="2"/>
      <c r="P4" s="2"/>
      <c r="Q4" s="2"/>
      <c r="R4" s="2"/>
      <c r="S4" s="2"/>
      <c r="T4" s="2"/>
      <c r="U4" s="2"/>
    </row>
    <row r="5" spans="1:24" x14ac:dyDescent="0.25">
      <c r="L5" s="2"/>
      <c r="M5" s="2"/>
      <c r="N5" s="2"/>
      <c r="O5" s="2"/>
      <c r="P5" s="2"/>
      <c r="Q5" s="2"/>
      <c r="R5" s="2"/>
      <c r="S5" s="2"/>
      <c r="T5" s="2"/>
      <c r="U5" s="2"/>
    </row>
    <row r="6" spans="1:24" x14ac:dyDescent="0.25">
      <c r="B6" s="13" t="s">
        <v>10</v>
      </c>
      <c r="C6" s="13"/>
      <c r="D6" s="13"/>
      <c r="I6" t="s">
        <v>36</v>
      </c>
      <c r="J6" t="s">
        <v>33</v>
      </c>
    </row>
    <row r="7" spans="1:24" x14ac:dyDescent="0.25">
      <c r="A7" s="1"/>
      <c r="B7" s="2" t="s">
        <v>11</v>
      </c>
      <c r="C7" s="2" t="s">
        <v>44</v>
      </c>
      <c r="D7" s="2" t="s">
        <v>13</v>
      </c>
      <c r="F7" s="4" t="s">
        <v>16</v>
      </c>
      <c r="G7" s="4" t="s">
        <v>17</v>
      </c>
      <c r="I7" t="s">
        <v>38</v>
      </c>
      <c r="J7" t="s">
        <v>35</v>
      </c>
    </row>
    <row r="8" spans="1:24" x14ac:dyDescent="0.25">
      <c r="A8" s="2" t="s">
        <v>14</v>
      </c>
      <c r="B8" s="2">
        <f>ACOS(I4/F3)</f>
        <v>0.4048917862850836</v>
      </c>
      <c r="C8" s="2">
        <f>F8+G8</f>
        <v>1.8009352931931595</v>
      </c>
      <c r="D8" s="2">
        <f>ACOS((C4^2+B4^2-F4^2)/(2*C4*B4))</f>
        <v>1.5116957866047789</v>
      </c>
      <c r="F8">
        <f>ACOS(J4/F4)</f>
        <v>0.77690413397468505</v>
      </c>
      <c r="G8">
        <f>ACOS((B4^2+F4^2-C4^2)/(2*B4*F4))</f>
        <v>1.0240311592184743</v>
      </c>
      <c r="I8" t="s">
        <v>32</v>
      </c>
      <c r="J8" t="s">
        <v>37</v>
      </c>
    </row>
    <row r="9" spans="1:24" x14ac:dyDescent="0.25">
      <c r="A9" s="2" t="s">
        <v>15</v>
      </c>
      <c r="B9" s="2">
        <f>(B8/3.14*180)+150</f>
        <v>173.21035717557805</v>
      </c>
      <c r="C9" s="2">
        <f>(C8/3.14*180)+60</f>
        <v>163.23832890916202</v>
      </c>
      <c r="D9" s="2">
        <f>(D8/3.14*180)+60</f>
        <v>146.65772025122936</v>
      </c>
      <c r="F9" s="4"/>
      <c r="I9" t="s">
        <v>34</v>
      </c>
      <c r="J9" t="s">
        <v>39</v>
      </c>
    </row>
    <row r="10" spans="1:24" x14ac:dyDescent="0.25">
      <c r="A10" s="2" t="s">
        <v>20</v>
      </c>
      <c r="B10" s="2">
        <f>(B9/300)*1023</f>
        <v>590.64731796872115</v>
      </c>
      <c r="C10" s="2">
        <f>(C9)/300*1023</f>
        <v>556.64270158024249</v>
      </c>
      <c r="D10" s="2">
        <f>(D9)/300*1023</f>
        <v>500.10282605669209</v>
      </c>
      <c r="I10" t="s">
        <v>40</v>
      </c>
      <c r="J10" t="s">
        <v>41</v>
      </c>
    </row>
    <row r="11" spans="1:24" x14ac:dyDescent="0.25">
      <c r="E11" s="1"/>
      <c r="F11" s="1"/>
      <c r="G11" s="1"/>
      <c r="H11" s="1"/>
      <c r="I11" s="1" t="s">
        <v>42</v>
      </c>
      <c r="J11" s="1" t="s">
        <v>43</v>
      </c>
      <c r="K11" s="1"/>
      <c r="L11" s="1"/>
    </row>
    <row r="12" spans="1:24" x14ac:dyDescent="0.25">
      <c r="B12" s="19" t="s">
        <v>23</v>
      </c>
      <c r="C12" s="19"/>
      <c r="D12" s="8"/>
      <c r="E12" s="7"/>
      <c r="F12" s="7"/>
      <c r="G12" s="7"/>
      <c r="H12" s="7"/>
      <c r="I12" s="7"/>
      <c r="J12" s="7"/>
      <c r="K12" s="7"/>
      <c r="L12" s="7"/>
    </row>
    <row r="13" spans="1:24" x14ac:dyDescent="0.25">
      <c r="B13" s="12" t="s">
        <v>18</v>
      </c>
      <c r="C13" s="12"/>
      <c r="D13" s="12"/>
      <c r="F13" s="10" t="s">
        <v>19</v>
      </c>
      <c r="G13" s="10"/>
      <c r="H13" s="10"/>
      <c r="J13" s="10" t="s">
        <v>21</v>
      </c>
      <c r="K13" s="10"/>
      <c r="L13" s="10"/>
      <c r="N13" s="13" t="s">
        <v>30</v>
      </c>
      <c r="O13" s="13"/>
      <c r="P13" s="13"/>
      <c r="R13" s="13" t="s">
        <v>31</v>
      </c>
      <c r="S13" s="13"/>
      <c r="T13" s="13"/>
      <c r="V13" s="13" t="s">
        <v>18</v>
      </c>
      <c r="W13" s="13"/>
      <c r="X13" s="13"/>
    </row>
    <row r="14" spans="1:24" x14ac:dyDescent="0.25">
      <c r="B14" s="2" t="s">
        <v>11</v>
      </c>
      <c r="C14" s="2" t="s">
        <v>12</v>
      </c>
      <c r="D14" s="2" t="s">
        <v>13</v>
      </c>
      <c r="F14" s="2" t="s">
        <v>11</v>
      </c>
      <c r="G14" s="2" t="s">
        <v>12</v>
      </c>
      <c r="H14" s="2" t="s">
        <v>13</v>
      </c>
      <c r="J14" s="2" t="s">
        <v>11</v>
      </c>
      <c r="K14" s="2" t="s">
        <v>12</v>
      </c>
      <c r="L14" s="2" t="s">
        <v>13</v>
      </c>
      <c r="N14" t="s">
        <v>7</v>
      </c>
      <c r="O14" t="s">
        <v>8</v>
      </c>
      <c r="P14" t="s">
        <v>9</v>
      </c>
    </row>
    <row r="15" spans="1:24" x14ac:dyDescent="0.25">
      <c r="A15">
        <v>1</v>
      </c>
      <c r="B15" s="2"/>
      <c r="C15" s="2"/>
      <c r="D15" s="2"/>
      <c r="F15" s="2"/>
      <c r="G15" s="2"/>
      <c r="H15" s="2"/>
      <c r="J15" s="2"/>
      <c r="K15" s="2"/>
      <c r="L15" s="2"/>
      <c r="R15">
        <v>60</v>
      </c>
      <c r="S15">
        <v>-5</v>
      </c>
      <c r="T15">
        <v>45</v>
      </c>
    </row>
    <row r="16" spans="1:24" x14ac:dyDescent="0.25">
      <c r="A16">
        <v>2</v>
      </c>
      <c r="B16" s="2"/>
      <c r="C16" s="2"/>
      <c r="D16" s="2"/>
      <c r="F16" s="2"/>
      <c r="G16" s="2"/>
      <c r="H16" s="2"/>
      <c r="J16" s="2"/>
      <c r="K16" s="2"/>
      <c r="L16" s="2"/>
    </row>
    <row r="17" spans="1:24" x14ac:dyDescent="0.25">
      <c r="A17">
        <v>3</v>
      </c>
      <c r="B17" s="2">
        <v>591</v>
      </c>
      <c r="C17" s="2">
        <v>583</v>
      </c>
      <c r="D17" s="2">
        <v>543</v>
      </c>
      <c r="F17" s="2">
        <v>432</v>
      </c>
      <c r="G17" s="2">
        <v>583</v>
      </c>
      <c r="H17" s="2">
        <v>543</v>
      </c>
      <c r="J17" s="2">
        <v>512</v>
      </c>
      <c r="K17" s="2">
        <v>588</v>
      </c>
      <c r="L17" s="2">
        <v>567</v>
      </c>
      <c r="N17">
        <v>70</v>
      </c>
      <c r="O17">
        <v>0</v>
      </c>
      <c r="P17">
        <v>50</v>
      </c>
      <c r="R17">
        <v>70</v>
      </c>
      <c r="S17">
        <v>-30</v>
      </c>
      <c r="T17">
        <v>45</v>
      </c>
      <c r="V17">
        <v>70</v>
      </c>
      <c r="W17">
        <v>30</v>
      </c>
      <c r="X17">
        <v>45</v>
      </c>
    </row>
    <row r="18" spans="1:24" x14ac:dyDescent="0.25">
      <c r="A18">
        <v>4</v>
      </c>
      <c r="B18" s="2"/>
      <c r="C18" s="2"/>
      <c r="D18" s="2"/>
      <c r="F18" s="2"/>
      <c r="G18" s="2"/>
      <c r="H18" s="2"/>
      <c r="J18" s="2">
        <v>512</v>
      </c>
      <c r="K18" s="2">
        <v>512</v>
      </c>
      <c r="L18" s="2">
        <v>512</v>
      </c>
    </row>
    <row r="19" spans="1:24" x14ac:dyDescent="0.25">
      <c r="A19">
        <v>5</v>
      </c>
      <c r="B19" s="2"/>
      <c r="C19" s="2"/>
      <c r="D19" s="2"/>
      <c r="F19" s="2"/>
      <c r="G19" s="2"/>
      <c r="H19" s="2"/>
      <c r="J19" s="2"/>
      <c r="K19" s="2"/>
      <c r="L19" s="2"/>
    </row>
    <row r="20" spans="1:24" x14ac:dyDescent="0.25">
      <c r="A20">
        <v>6</v>
      </c>
      <c r="B20" s="2"/>
      <c r="C20" s="2"/>
      <c r="D20" s="2"/>
      <c r="F20" s="2"/>
      <c r="G20" s="2"/>
      <c r="H20" s="2"/>
      <c r="J20" s="2"/>
      <c r="K20" s="2"/>
      <c r="L20" s="2"/>
    </row>
    <row r="22" spans="1:24" x14ac:dyDescent="0.25">
      <c r="B22" s="11" t="s">
        <v>24</v>
      </c>
      <c r="C22" s="11"/>
    </row>
    <row r="23" spans="1:24" x14ac:dyDescent="0.25">
      <c r="B23" s="10" t="s">
        <v>18</v>
      </c>
      <c r="C23" s="10"/>
      <c r="D23" s="10"/>
      <c r="F23" s="10" t="s">
        <v>19</v>
      </c>
      <c r="G23" s="10"/>
      <c r="H23" s="10"/>
      <c r="J23" s="10" t="s">
        <v>21</v>
      </c>
      <c r="K23" s="10"/>
      <c r="L23" s="10"/>
      <c r="N23" t="s">
        <v>28</v>
      </c>
    </row>
    <row r="24" spans="1:24" x14ac:dyDescent="0.25">
      <c r="B24" s="2" t="s">
        <v>25</v>
      </c>
      <c r="C24" s="2" t="s">
        <v>26</v>
      </c>
      <c r="D24" s="2" t="s">
        <v>27</v>
      </c>
      <c r="F24" s="2" t="s">
        <v>25</v>
      </c>
      <c r="G24" s="2" t="s">
        <v>26</v>
      </c>
      <c r="H24" s="2" t="s">
        <v>27</v>
      </c>
      <c r="J24" s="2" t="s">
        <v>25</v>
      </c>
      <c r="K24" s="2" t="s">
        <v>26</v>
      </c>
      <c r="L24" s="2" t="s">
        <v>27</v>
      </c>
      <c r="N24" s="9">
        <v>0.111</v>
      </c>
    </row>
    <row r="25" spans="1:24" x14ac:dyDescent="0.25">
      <c r="A25">
        <v>1</v>
      </c>
      <c r="B25" s="2"/>
      <c r="C25" s="2" t="e">
        <f>(ABS(K15-C15)/B33)/$N$24</f>
        <v>#DIV/0!</v>
      </c>
      <c r="D25" s="2" t="e">
        <f>(ABS(L15-D15)/B33)/$N$24</f>
        <v>#DIV/0!</v>
      </c>
      <c r="F25" s="2"/>
      <c r="G25" s="2"/>
      <c r="H25" s="2"/>
      <c r="J25" s="2"/>
      <c r="K25" s="2"/>
      <c r="L25" s="2"/>
    </row>
    <row r="26" spans="1:24" x14ac:dyDescent="0.25">
      <c r="A26">
        <v>2</v>
      </c>
      <c r="B26" s="2"/>
      <c r="C26" s="2" t="e">
        <f t="shared" ref="C26:C30" si="0">(ABS(K16-C16)/B34)/$N$24</f>
        <v>#DIV/0!</v>
      </c>
      <c r="D26" s="2" t="e">
        <f t="shared" ref="D26:D30" si="1">(ABS(L16-D16)/B34)/$N$24</f>
        <v>#DIV/0!</v>
      </c>
      <c r="F26" s="2"/>
      <c r="G26" s="2"/>
      <c r="H26" s="2"/>
      <c r="J26" s="2"/>
      <c r="K26" s="2"/>
      <c r="L26" s="2"/>
    </row>
    <row r="27" spans="1:24" x14ac:dyDescent="0.25">
      <c r="A27">
        <v>3</v>
      </c>
      <c r="B27" s="2">
        <v>1023</v>
      </c>
      <c r="C27" s="2">
        <f t="shared" si="0"/>
        <v>64.74683544303798</v>
      </c>
      <c r="D27" s="2">
        <f t="shared" si="1"/>
        <v>310.78481012658233</v>
      </c>
      <c r="F27" s="2"/>
      <c r="G27" s="2"/>
      <c r="H27" s="2"/>
      <c r="J27" s="2"/>
      <c r="K27" s="2"/>
      <c r="L27" s="2"/>
    </row>
    <row r="28" spans="1:24" x14ac:dyDescent="0.25">
      <c r="A28">
        <v>4</v>
      </c>
      <c r="B28" s="2"/>
      <c r="C28" s="2" t="e">
        <f t="shared" si="0"/>
        <v>#DIV/0!</v>
      </c>
      <c r="D28" s="2" t="e">
        <f t="shared" si="1"/>
        <v>#DIV/0!</v>
      </c>
      <c r="F28" s="2"/>
      <c r="G28" s="2"/>
      <c r="H28" s="2"/>
      <c r="J28" s="2"/>
      <c r="K28" s="2"/>
      <c r="L28" s="2"/>
    </row>
    <row r="29" spans="1:24" x14ac:dyDescent="0.25">
      <c r="A29">
        <v>5</v>
      </c>
      <c r="B29" s="2"/>
      <c r="C29" s="2" t="e">
        <f t="shared" si="0"/>
        <v>#DIV/0!</v>
      </c>
      <c r="D29" s="2" t="e">
        <f t="shared" si="1"/>
        <v>#DIV/0!</v>
      </c>
      <c r="F29" s="2"/>
      <c r="G29" s="2"/>
      <c r="H29" s="2"/>
      <c r="J29" s="2"/>
      <c r="K29" s="2"/>
      <c r="L29" s="2"/>
    </row>
    <row r="30" spans="1:24" x14ac:dyDescent="0.25">
      <c r="A30">
        <v>6</v>
      </c>
      <c r="B30" s="2"/>
      <c r="C30" s="2" t="e">
        <f t="shared" si="0"/>
        <v>#DIV/0!</v>
      </c>
      <c r="D30" s="2" t="e">
        <f t="shared" si="1"/>
        <v>#DIV/0!</v>
      </c>
      <c r="F30" s="2"/>
      <c r="G30" s="2"/>
      <c r="H30" s="2"/>
      <c r="J30" s="2"/>
      <c r="K30" s="2"/>
      <c r="L30" s="2"/>
    </row>
    <row r="32" spans="1:24" x14ac:dyDescent="0.25">
      <c r="B32" t="s">
        <v>29</v>
      </c>
      <c r="F32" t="s">
        <v>29</v>
      </c>
    </row>
    <row r="33" spans="1:2" x14ac:dyDescent="0.25">
      <c r="A33">
        <v>1</v>
      </c>
      <c r="B33" s="9" t="e">
        <f>ABS(J15-B15)/($N$24*B25)</f>
        <v>#DIV/0!</v>
      </c>
    </row>
    <row r="34" spans="1:2" x14ac:dyDescent="0.25">
      <c r="A34">
        <v>2</v>
      </c>
      <c r="B34" s="9" t="e">
        <f t="shared" ref="B34:B38" si="2">ABS(J16-B16)/($N$24*B26)</f>
        <v>#DIV/0!</v>
      </c>
    </row>
    <row r="35" spans="1:2" x14ac:dyDescent="0.25">
      <c r="A35">
        <v>3</v>
      </c>
      <c r="B35" s="9">
        <f t="shared" si="2"/>
        <v>0.69571037312972794</v>
      </c>
    </row>
    <row r="36" spans="1:2" x14ac:dyDescent="0.25">
      <c r="A36">
        <v>4</v>
      </c>
      <c r="B36" s="9" t="e">
        <f t="shared" si="2"/>
        <v>#DIV/0!</v>
      </c>
    </row>
    <row r="37" spans="1:2" x14ac:dyDescent="0.25">
      <c r="A37">
        <v>5</v>
      </c>
      <c r="B37" s="9" t="e">
        <f t="shared" si="2"/>
        <v>#DIV/0!</v>
      </c>
    </row>
    <row r="38" spans="1:2" x14ac:dyDescent="0.25">
      <c r="A38">
        <v>6</v>
      </c>
      <c r="B38" s="9" t="e">
        <f t="shared" si="2"/>
        <v>#DIV/0!</v>
      </c>
    </row>
  </sheetData>
  <mergeCells count="17">
    <mergeCell ref="V13:X13"/>
    <mergeCell ref="A1:G1"/>
    <mergeCell ref="H1:J2"/>
    <mergeCell ref="F13:H13"/>
    <mergeCell ref="J13:L13"/>
    <mergeCell ref="P2:R2"/>
    <mergeCell ref="B12:C12"/>
    <mergeCell ref="A2:C2"/>
    <mergeCell ref="B6:D6"/>
    <mergeCell ref="M2:O2"/>
    <mergeCell ref="N13:P13"/>
    <mergeCell ref="R13:T13"/>
    <mergeCell ref="B23:D23"/>
    <mergeCell ref="F23:H23"/>
    <mergeCell ref="J23:L23"/>
    <mergeCell ref="B22:C22"/>
    <mergeCell ref="B13:D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2018-04-22T16:16:25Z</dcterms:created>
  <dcterms:modified xsi:type="dcterms:W3CDTF">2018-04-23T16:58:40Z</dcterms:modified>
</cp:coreProperties>
</file>