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eomri/Downloads/"/>
    </mc:Choice>
  </mc:AlternateContent>
  <xr:revisionPtr revIDLastSave="0" documentId="13_ncr:1_{F3801277-FC6E-AE4A-9EEB-22EE17A4A5A1}" xr6:coauthVersionLast="47" xr6:coauthVersionMax="47" xr10:uidLastSave="{00000000-0000-0000-0000-000000000000}"/>
  <bookViews>
    <workbookView xWindow="15720" yWindow="-21100" windowWidth="30240" windowHeight="18140" xr2:uid="{F983387F-D1CE-CA4F-9CDD-28585682274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2" l="1"/>
  <c r="R4" i="2"/>
  <c r="R5" i="2"/>
  <c r="R6" i="2"/>
  <c r="R7" i="2"/>
  <c r="R9" i="2"/>
  <c r="R10" i="2"/>
  <c r="R11" i="2"/>
  <c r="R12" i="2"/>
  <c r="R13" i="2"/>
  <c r="R15" i="2"/>
  <c r="R16" i="2"/>
  <c r="R17" i="2"/>
  <c r="R18" i="2"/>
  <c r="R19" i="2"/>
  <c r="R20" i="2"/>
  <c r="R21" i="2"/>
  <c r="R22" i="2"/>
  <c r="R23" i="2"/>
  <c r="R24" i="2"/>
  <c r="R26" i="2"/>
  <c r="R28" i="2"/>
  <c r="R29" i="2"/>
  <c r="R30" i="2"/>
  <c r="R31" i="2"/>
  <c r="R33" i="2"/>
  <c r="R35" i="2"/>
  <c r="R3" i="2"/>
  <c r="C4" i="2"/>
  <c r="C5" i="2"/>
  <c r="C6" i="2"/>
  <c r="C7" i="2"/>
  <c r="C9" i="2"/>
  <c r="C10" i="2"/>
  <c r="C11" i="2"/>
  <c r="C12" i="2"/>
  <c r="C13" i="2"/>
  <c r="C15" i="2"/>
  <c r="C16" i="2"/>
  <c r="C17" i="2"/>
  <c r="C18" i="2"/>
  <c r="C19" i="2"/>
  <c r="C20" i="2"/>
  <c r="C21" i="2"/>
  <c r="C22" i="2"/>
  <c r="C23" i="2"/>
  <c r="C24" i="2"/>
  <c r="C26" i="2"/>
  <c r="C28" i="2"/>
  <c r="C29" i="2"/>
  <c r="C30" i="2"/>
  <c r="C31" i="2"/>
  <c r="C32" i="2"/>
  <c r="C33" i="2"/>
  <c r="C35" i="2"/>
  <c r="C3" i="2"/>
  <c r="Z35" i="2"/>
  <c r="O4" i="2"/>
  <c r="O5" i="2"/>
  <c r="O6" i="2"/>
  <c r="O7" i="2"/>
  <c r="O9" i="2"/>
  <c r="O10" i="2"/>
  <c r="O11" i="2"/>
  <c r="O12" i="2"/>
  <c r="O13" i="2"/>
  <c r="O15" i="2"/>
  <c r="O16" i="2"/>
  <c r="O17" i="2"/>
  <c r="O18" i="2"/>
  <c r="O19" i="2"/>
  <c r="O20" i="2"/>
  <c r="O21" i="2"/>
  <c r="O22" i="2"/>
  <c r="O23" i="2"/>
  <c r="O24" i="2"/>
  <c r="O26" i="2"/>
  <c r="O28" i="2"/>
  <c r="O29" i="2"/>
  <c r="O30" i="2"/>
  <c r="O31" i="2"/>
  <c r="O32" i="2"/>
  <c r="O33" i="2"/>
  <c r="O35" i="2"/>
  <c r="O3" i="2"/>
  <c r="U28" i="2"/>
  <c r="U26" i="2"/>
  <c r="U16" i="2"/>
  <c r="U17" i="2"/>
  <c r="U18" i="2"/>
  <c r="U19" i="2"/>
  <c r="U20" i="2"/>
  <c r="U21" i="2"/>
  <c r="U22" i="2"/>
  <c r="U23" i="2"/>
  <c r="U24" i="2"/>
  <c r="U15" i="2"/>
  <c r="U10" i="2"/>
  <c r="U11" i="2"/>
  <c r="U12" i="2"/>
  <c r="U13" i="2"/>
  <c r="U9" i="2"/>
  <c r="Z26" i="2"/>
  <c r="U3" i="2"/>
  <c r="U5" i="2"/>
  <c r="Z31" i="2"/>
  <c r="Z32" i="2"/>
  <c r="Z33" i="2"/>
  <c r="Z30" i="2"/>
  <c r="U4" i="2"/>
  <c r="U6" i="2"/>
  <c r="U7" i="2"/>
  <c r="U29" i="2"/>
  <c r="U30" i="2"/>
  <c r="U31" i="2"/>
  <c r="U32" i="2"/>
  <c r="U33" i="2"/>
  <c r="U35" i="2"/>
  <c r="Z4" i="2"/>
  <c r="Z5" i="2"/>
  <c r="Z6" i="2"/>
  <c r="Z7" i="2"/>
  <c r="Z9" i="2"/>
  <c r="Z10" i="2"/>
  <c r="Z11" i="2"/>
  <c r="Z12" i="2"/>
  <c r="Z13" i="2"/>
  <c r="Z15" i="2"/>
  <c r="Z16" i="2"/>
  <c r="Z17" i="2"/>
  <c r="Z18" i="2"/>
  <c r="Z19" i="2"/>
  <c r="Z20" i="2"/>
  <c r="Z21" i="2"/>
  <c r="Z22" i="2"/>
  <c r="Z23" i="2"/>
  <c r="Z24" i="2"/>
  <c r="Z28" i="2"/>
  <c r="Z29" i="2"/>
  <c r="Z3" i="2"/>
</calcChain>
</file>

<file path=xl/sharedStrings.xml><?xml version="1.0" encoding="utf-8"?>
<sst xmlns="http://schemas.openxmlformats.org/spreadsheetml/2006/main" count="198" uniqueCount="64">
  <si>
    <t>INCLUDE_PREV_CONTEXT</t>
  </si>
  <si>
    <t>GAMMA</t>
  </si>
  <si>
    <t>NB_TRAIN_ITERATIONS</t>
  </si>
  <si>
    <t>HANDLE_N_SETTING</t>
  </si>
  <si>
    <t>RATIO_PRETRAIN_TRAIN</t>
  </si>
  <si>
    <t>prom_core_tata</t>
  </si>
  <si>
    <t>remove</t>
  </si>
  <si>
    <t>prom_core_notata</t>
  </si>
  <si>
    <t>tf4</t>
  </si>
  <si>
    <t>EMP_H3</t>
  </si>
  <si>
    <t>splice</t>
  </si>
  <si>
    <t>tf2</t>
  </si>
  <si>
    <t>EMP_H4</t>
  </si>
  <si>
    <t>tf3</t>
  </si>
  <si>
    <t>EMP_H4ac</t>
  </si>
  <si>
    <t>tf1</t>
  </si>
  <si>
    <t>tf0</t>
  </si>
  <si>
    <t>EMP_H3K36me3</t>
  </si>
  <si>
    <t>mouse4</t>
  </si>
  <si>
    <t>mouse1</t>
  </si>
  <si>
    <t>EMP_H3K14ac</t>
  </si>
  <si>
    <t>mouse0</t>
  </si>
  <si>
    <t>mouse2</t>
  </si>
  <si>
    <t>mouse3</t>
  </si>
  <si>
    <t>EMP_H3K4me2</t>
  </si>
  <si>
    <t>EMP_H3K4me3</t>
  </si>
  <si>
    <t>EMP_H3K4me1</t>
  </si>
  <si>
    <t>EMP_H3K79me3</t>
  </si>
  <si>
    <t>prom_core_all</t>
  </si>
  <si>
    <t>EMP_H3K9ac</t>
  </si>
  <si>
    <t>Nb training symbols</t>
  </si>
  <si>
    <t xml:space="preserve">Training </t>
  </si>
  <si>
    <t>Inference</t>
  </si>
  <si>
    <t>Accuracy</t>
  </si>
  <si>
    <t>Validation Accuracy</t>
  </si>
  <si>
    <t>Final Test accuracy</t>
  </si>
  <si>
    <t>inference time/symbol (in us)</t>
  </si>
  <si>
    <t>DNABert2</t>
  </si>
  <si>
    <t>DNABert2*</t>
  </si>
  <si>
    <t>Accuracy Baselines</t>
  </si>
  <si>
    <t>Covid</t>
  </si>
  <si>
    <t>DATASET</t>
  </si>
  <si>
    <t>Length of one sequence</t>
  </si>
  <si>
    <t>Nb classes</t>
  </si>
  <si>
    <t>Memory</t>
  </si>
  <si>
    <t>Tree depth</t>
  </si>
  <si>
    <t>SPA 0</t>
  </si>
  <si>
    <t>SPA 1</t>
  </si>
  <si>
    <t>mem_spa0</t>
  </si>
  <si>
    <t>Total in MB</t>
  </si>
  <si>
    <t>mem_spa1</t>
  </si>
  <si>
    <t>SPA2</t>
  </si>
  <si>
    <t>prom_300_tata</t>
  </si>
  <si>
    <t>prom_300_notata</t>
  </si>
  <si>
    <t>prom_300_all</t>
  </si>
  <si>
    <t>mem_spa3</t>
  </si>
  <si>
    <t>/</t>
  </si>
  <si>
    <t>Total inference time (s)</t>
  </si>
  <si>
    <t>Total training time (hrs)</t>
  </si>
  <si>
    <t>Normalized training to account for no gammas required for training</t>
  </si>
  <si>
    <t>covid trees</t>
  </si>
  <si>
    <t>mem</t>
  </si>
  <si>
    <t>depth</t>
  </si>
  <si>
    <t>nb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</si>
</sst>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Menlo"/>
      <family val="2"/>
    </font>
    <font>
      <sz val="12"/>
      <color rgb="FF0070C0"/>
      <name val="Calibri"/>
      <family val="2"/>
      <scheme val="minor"/>
    </font>
    <font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ACCA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7" borderId="0" xfId="0" applyFont="1" applyFill="1"/>
    <xf numFmtId="0" fontId="1" fillId="8" borderId="0" xfId="0" applyFont="1" applyFill="1"/>
    <xf numFmtId="0" fontId="2" fillId="0" borderId="0" xfId="0" applyFont="1"/>
    <xf numFmtId="0" fontId="3" fillId="0" borderId="0" xfId="0" applyFont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0" fillId="7" borderId="0" xfId="0" applyFill="1"/>
    <xf numFmtId="0" fontId="4" fillId="0" borderId="0" xfId="0" applyFont="1"/>
    <xf numFmtId="0" fontId="0" fillId="0" borderId="0" xfId="0" applyAlignment="1">
      <alignment horizontal="center"/>
    </xf>
    <xf numFmtId="0" fontId="0" fillId="11" borderId="0" xfId="0" applyFill="1"/>
    <xf numFmtId="0" fontId="0" fillId="3" borderId="0" xfId="0" applyFill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6D6"/>
      <color rgb="FFFCA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CBB5-E747-7949-B548-1CEB78DBA13C}">
  <dimension ref="A1:AF59"/>
  <sheetViews>
    <sheetView tabSelected="1" zoomScale="75" workbookViewId="0">
      <selection activeCell="C41" sqref="C41:C42"/>
    </sheetView>
  </sheetViews>
  <sheetFormatPr baseColWidth="10" defaultRowHeight="16" x14ac:dyDescent="0.2"/>
  <cols>
    <col min="1" max="6" width="16" customWidth="1"/>
    <col min="7" max="8" width="15.5" customWidth="1"/>
    <col min="11" max="11" width="13.5" customWidth="1"/>
    <col min="16" max="16" width="16" customWidth="1"/>
    <col min="17" max="17" width="22.1640625" bestFit="1" customWidth="1"/>
    <col min="20" max="20" width="12.1640625" bestFit="1" customWidth="1"/>
    <col min="21" max="21" width="19.33203125" customWidth="1"/>
    <col min="22" max="22" width="16" customWidth="1"/>
    <col min="31" max="31" width="10.83203125" style="1"/>
  </cols>
  <sheetData>
    <row r="1" spans="1:32" ht="35" customHeight="1" x14ac:dyDescent="0.2">
      <c r="E1" t="s">
        <v>39</v>
      </c>
      <c r="G1" s="5" t="s">
        <v>33</v>
      </c>
      <c r="H1" s="5"/>
      <c r="I1" s="5"/>
      <c r="J1" s="5"/>
      <c r="K1" s="5"/>
      <c r="L1" s="5"/>
      <c r="M1" s="5"/>
      <c r="N1" s="3" t="s">
        <v>31</v>
      </c>
      <c r="Q1" s="3"/>
      <c r="R1" s="3"/>
      <c r="S1" s="3"/>
      <c r="T1" s="4" t="s">
        <v>32</v>
      </c>
      <c r="U1" s="4"/>
      <c r="W1" s="13" t="s">
        <v>45</v>
      </c>
      <c r="X1" s="13"/>
      <c r="Y1" s="13"/>
      <c r="Z1" s="14" t="s">
        <v>44</v>
      </c>
      <c r="AA1" s="14"/>
      <c r="AB1" s="14"/>
      <c r="AC1" s="14"/>
      <c r="AD1" s="14"/>
    </row>
    <row r="2" spans="1:32" s="2" customFormat="1" ht="32" customHeight="1" x14ac:dyDescent="0.2">
      <c r="A2" s="2" t="s">
        <v>41</v>
      </c>
      <c r="B2" s="2" t="s">
        <v>42</v>
      </c>
      <c r="D2" s="2" t="s">
        <v>43</v>
      </c>
      <c r="E2" s="2" t="s">
        <v>37</v>
      </c>
      <c r="F2" s="2" t="s">
        <v>38</v>
      </c>
      <c r="G2" s="2" t="s">
        <v>35</v>
      </c>
      <c r="H2" s="2" t="s">
        <v>34</v>
      </c>
      <c r="I2" s="2" t="s">
        <v>0</v>
      </c>
      <c r="J2" s="2" t="s">
        <v>1</v>
      </c>
      <c r="K2" s="2" t="s">
        <v>2</v>
      </c>
      <c r="L2" s="2" t="s">
        <v>4</v>
      </c>
      <c r="N2" s="2" t="s">
        <v>58</v>
      </c>
      <c r="O2" s="20" t="s">
        <v>59</v>
      </c>
      <c r="P2" s="2" t="s">
        <v>41</v>
      </c>
      <c r="Q2" s="2" t="s">
        <v>30</v>
      </c>
      <c r="R2" s="2" t="s">
        <v>63</v>
      </c>
      <c r="T2" s="2" t="s">
        <v>57</v>
      </c>
      <c r="U2" s="2" t="s">
        <v>36</v>
      </c>
      <c r="V2" s="2" t="s">
        <v>41</v>
      </c>
      <c r="W2" s="2" t="s">
        <v>46</v>
      </c>
      <c r="X2" s="2" t="s">
        <v>47</v>
      </c>
      <c r="Y2" s="2" t="s">
        <v>51</v>
      </c>
      <c r="Z2" s="2" t="s">
        <v>49</v>
      </c>
      <c r="AB2" s="2" t="s">
        <v>48</v>
      </c>
      <c r="AC2" s="2" t="s">
        <v>50</v>
      </c>
      <c r="AD2" s="2" t="s">
        <v>55</v>
      </c>
      <c r="AE2" s="2" t="s">
        <v>3</v>
      </c>
    </row>
    <row r="3" spans="1:32" x14ac:dyDescent="0.2">
      <c r="A3" t="s">
        <v>21</v>
      </c>
      <c r="B3">
        <v>101</v>
      </c>
      <c r="C3">
        <f xml:space="preserve"> B3/D3</f>
        <v>50.5</v>
      </c>
      <c r="D3">
        <v>2</v>
      </c>
      <c r="E3">
        <v>56.76</v>
      </c>
      <c r="F3">
        <v>64.23</v>
      </c>
      <c r="G3" s="8">
        <v>60</v>
      </c>
      <c r="H3">
        <v>67.28</v>
      </c>
      <c r="I3" t="b">
        <v>0</v>
      </c>
      <c r="J3">
        <v>5</v>
      </c>
      <c r="K3">
        <v>7</v>
      </c>
      <c r="L3">
        <v>0.25</v>
      </c>
      <c r="N3">
        <v>1.34</v>
      </c>
      <c r="O3" s="7">
        <f xml:space="preserve"> 40 * (((N3*3600-280*T3)/(280)) + (7*T3)) / 3600</f>
        <v>0.24342857142857147</v>
      </c>
      <c r="P3" t="s">
        <v>21</v>
      </c>
      <c r="Q3">
        <v>654278</v>
      </c>
      <c r="R3">
        <f>Q3/B3</f>
        <v>6478</v>
      </c>
      <c r="T3">
        <v>0.78</v>
      </c>
      <c r="U3" s="7">
        <f xml:space="preserve"> AF3 * 10^6</f>
        <v>0</v>
      </c>
      <c r="V3" t="s">
        <v>21</v>
      </c>
      <c r="W3">
        <v>21</v>
      </c>
      <c r="X3">
        <v>28</v>
      </c>
      <c r="Y3" s="18" t="s">
        <v>56</v>
      </c>
      <c r="Z3">
        <f xml:space="preserve"> AB3 + AC3</f>
        <v>13.61</v>
      </c>
      <c r="AB3">
        <v>6.85</v>
      </c>
      <c r="AC3">
        <v>6.76</v>
      </c>
      <c r="AD3" s="18" t="s">
        <v>56</v>
      </c>
      <c r="AE3" s="1" t="s">
        <v>6</v>
      </c>
      <c r="AF3" s="6"/>
    </row>
    <row r="4" spans="1:32" x14ac:dyDescent="0.2">
      <c r="A4" t="s">
        <v>19</v>
      </c>
      <c r="B4">
        <v>101</v>
      </c>
      <c r="C4">
        <f t="shared" ref="C4:C35" si="0" xml:space="preserve"> B4/D4</f>
        <v>50.5</v>
      </c>
      <c r="D4">
        <v>2</v>
      </c>
      <c r="E4">
        <v>84.77</v>
      </c>
      <c r="F4">
        <v>86.26</v>
      </c>
      <c r="G4" s="8">
        <v>66.849999999999994</v>
      </c>
      <c r="H4">
        <v>67.400000000000006</v>
      </c>
      <c r="I4" t="b">
        <v>1</v>
      </c>
      <c r="J4">
        <v>5</v>
      </c>
      <c r="K4">
        <v>3</v>
      </c>
      <c r="L4">
        <v>0.1</v>
      </c>
      <c r="N4">
        <v>11.08</v>
      </c>
      <c r="O4" s="7">
        <f t="shared" ref="O4:O35" si="1" xml:space="preserve"> 40 * (((N4*3600-280*T4)/(280)) + (7*T4)) / 3600</f>
        <v>2.0126571428571425</v>
      </c>
      <c r="P4" t="s">
        <v>19</v>
      </c>
      <c r="Q4">
        <v>5449152</v>
      </c>
      <c r="R4">
        <f t="shared" ref="R4:R35" si="2">Q4/B4</f>
        <v>53952</v>
      </c>
      <c r="T4">
        <v>6.4470000000000001</v>
      </c>
      <c r="U4" s="7">
        <f xml:space="preserve"> AF4 * 10^6</f>
        <v>0</v>
      </c>
      <c r="V4" t="s">
        <v>19</v>
      </c>
      <c r="W4">
        <v>31</v>
      </c>
      <c r="X4">
        <v>57</v>
      </c>
      <c r="Y4" s="18" t="s">
        <v>56</v>
      </c>
      <c r="Z4">
        <f t="shared" ref="Z4:Z29" si="3" xml:space="preserve"> AB4 + AC4</f>
        <v>43.629999999999995</v>
      </c>
      <c r="AB4">
        <v>22.45</v>
      </c>
      <c r="AC4">
        <v>21.18</v>
      </c>
      <c r="AD4" s="18" t="s">
        <v>56</v>
      </c>
      <c r="AE4" s="1" t="s">
        <v>6</v>
      </c>
      <c r="AF4" s="6"/>
    </row>
    <row r="5" spans="1:32" x14ac:dyDescent="0.2">
      <c r="A5" t="s">
        <v>22</v>
      </c>
      <c r="B5">
        <v>101</v>
      </c>
      <c r="C5">
        <f t="shared" si="0"/>
        <v>50.5</v>
      </c>
      <c r="D5">
        <v>2</v>
      </c>
      <c r="E5">
        <v>79.319999999999993</v>
      </c>
      <c r="F5">
        <v>81.28</v>
      </c>
      <c r="G5" s="8">
        <v>71.95</v>
      </c>
      <c r="H5">
        <v>72.87</v>
      </c>
      <c r="I5" t="b">
        <v>0</v>
      </c>
      <c r="J5">
        <v>3</v>
      </c>
      <c r="K5">
        <v>7</v>
      </c>
      <c r="L5">
        <v>0.1</v>
      </c>
      <c r="N5">
        <v>0.57999999999999996</v>
      </c>
      <c r="O5" s="7">
        <f t="shared" si="1"/>
        <v>0.12525714285714287</v>
      </c>
      <c r="P5" t="s">
        <v>22</v>
      </c>
      <c r="Q5">
        <v>264620</v>
      </c>
      <c r="R5">
        <f t="shared" si="2"/>
        <v>2620</v>
      </c>
      <c r="T5">
        <v>0.63600000000000001</v>
      </c>
      <c r="U5" s="7">
        <f xml:space="preserve"> AF5 * 10^6</f>
        <v>0</v>
      </c>
      <c r="V5" t="s">
        <v>22</v>
      </c>
      <c r="W5">
        <v>35</v>
      </c>
      <c r="X5">
        <v>78</v>
      </c>
      <c r="Y5" s="18" t="s">
        <v>56</v>
      </c>
      <c r="Z5">
        <f t="shared" si="3"/>
        <v>4.91</v>
      </c>
      <c r="AB5">
        <v>2.61</v>
      </c>
      <c r="AC5">
        <v>2.2999999999999998</v>
      </c>
      <c r="AD5" s="18" t="s">
        <v>56</v>
      </c>
      <c r="AF5" s="6"/>
    </row>
    <row r="6" spans="1:32" x14ac:dyDescent="0.2">
      <c r="A6" t="s">
        <v>23</v>
      </c>
      <c r="B6">
        <v>101</v>
      </c>
      <c r="C6">
        <f t="shared" si="0"/>
        <v>50.5</v>
      </c>
      <c r="D6">
        <v>2</v>
      </c>
      <c r="E6">
        <v>66.47</v>
      </c>
      <c r="F6">
        <v>73.489999999999995</v>
      </c>
      <c r="G6" s="8">
        <v>65.27</v>
      </c>
      <c r="H6">
        <v>70.290000000000006</v>
      </c>
      <c r="I6" t="b">
        <v>0</v>
      </c>
      <c r="J6">
        <v>5</v>
      </c>
      <c r="K6">
        <v>3</v>
      </c>
      <c r="L6">
        <v>0.01</v>
      </c>
      <c r="N6">
        <v>0.54</v>
      </c>
      <c r="O6" s="7">
        <f t="shared" si="1"/>
        <v>0.10780952380952383</v>
      </c>
      <c r="P6" t="s">
        <v>23</v>
      </c>
      <c r="Q6">
        <v>192304</v>
      </c>
      <c r="R6">
        <f t="shared" si="2"/>
        <v>1904</v>
      </c>
      <c r="T6">
        <v>0.46</v>
      </c>
      <c r="U6" s="7">
        <f xml:space="preserve"> AF6 * 10^6</f>
        <v>0</v>
      </c>
      <c r="V6" t="s">
        <v>23</v>
      </c>
      <c r="W6">
        <v>13</v>
      </c>
      <c r="X6">
        <v>19</v>
      </c>
      <c r="Y6" s="18" t="s">
        <v>56</v>
      </c>
      <c r="Z6">
        <f t="shared" si="3"/>
        <v>1.95</v>
      </c>
      <c r="AB6">
        <v>0.99</v>
      </c>
      <c r="AC6">
        <v>0.96</v>
      </c>
      <c r="AD6" s="18" t="s">
        <v>56</v>
      </c>
      <c r="AF6" s="6"/>
    </row>
    <row r="7" spans="1:32" x14ac:dyDescent="0.2">
      <c r="A7" t="s">
        <v>18</v>
      </c>
      <c r="B7">
        <v>101</v>
      </c>
      <c r="C7">
        <f t="shared" si="0"/>
        <v>50.5</v>
      </c>
      <c r="D7">
        <v>2</v>
      </c>
      <c r="E7" s="15">
        <v>52.66</v>
      </c>
      <c r="F7" s="15">
        <v>50.8</v>
      </c>
      <c r="G7" s="10">
        <v>54.01</v>
      </c>
      <c r="H7">
        <v>58.95</v>
      </c>
      <c r="I7" t="b">
        <v>0</v>
      </c>
      <c r="J7">
        <v>5</v>
      </c>
      <c r="K7">
        <v>5</v>
      </c>
      <c r="L7">
        <v>0.1</v>
      </c>
      <c r="N7">
        <v>3.23</v>
      </c>
      <c r="O7" s="7">
        <f t="shared" si="1"/>
        <v>0.58176190476190481</v>
      </c>
      <c r="P7" t="s">
        <v>18</v>
      </c>
      <c r="Q7">
        <v>1521464</v>
      </c>
      <c r="R7">
        <f t="shared" si="2"/>
        <v>15064</v>
      </c>
      <c r="T7">
        <v>1.8049999999999999</v>
      </c>
      <c r="U7" s="7">
        <f xml:space="preserve"> AF7 * 10^6</f>
        <v>0</v>
      </c>
      <c r="V7" t="s">
        <v>18</v>
      </c>
      <c r="W7">
        <v>20</v>
      </c>
      <c r="X7">
        <v>27</v>
      </c>
      <c r="Y7" s="18" t="s">
        <v>56</v>
      </c>
      <c r="Z7">
        <f t="shared" si="3"/>
        <v>21.22</v>
      </c>
      <c r="AB7">
        <v>10.7</v>
      </c>
      <c r="AC7">
        <v>10.52</v>
      </c>
      <c r="AD7" s="18" t="s">
        <v>56</v>
      </c>
      <c r="AE7" s="1" t="s">
        <v>6</v>
      </c>
      <c r="AF7" s="6"/>
    </row>
    <row r="8" spans="1:32" x14ac:dyDescent="0.2">
      <c r="G8" s="8"/>
      <c r="O8" s="7"/>
      <c r="U8" s="7"/>
      <c r="AF8" s="6"/>
    </row>
    <row r="9" spans="1:32" x14ac:dyDescent="0.2">
      <c r="A9" t="s">
        <v>16</v>
      </c>
      <c r="B9">
        <v>101</v>
      </c>
      <c r="C9">
        <f t="shared" si="0"/>
        <v>50.5</v>
      </c>
      <c r="D9">
        <v>2</v>
      </c>
      <c r="E9">
        <v>71.989999999999995</v>
      </c>
      <c r="F9">
        <v>69.12</v>
      </c>
      <c r="G9" s="8">
        <v>66.900000000000006</v>
      </c>
      <c r="H9">
        <v>66.599999999999994</v>
      </c>
      <c r="I9" t="b">
        <v>0</v>
      </c>
      <c r="J9">
        <v>5</v>
      </c>
      <c r="K9">
        <v>5</v>
      </c>
      <c r="L9">
        <v>0.1</v>
      </c>
      <c r="N9">
        <v>6.39</v>
      </c>
      <c r="O9" s="7">
        <f t="shared" si="1"/>
        <v>0.97732380952380959</v>
      </c>
      <c r="P9" t="s">
        <v>16</v>
      </c>
      <c r="Q9">
        <v>3270178</v>
      </c>
      <c r="R9">
        <f t="shared" si="2"/>
        <v>32378</v>
      </c>
      <c r="T9">
        <v>0.96699999999999997</v>
      </c>
      <c r="U9" s="7">
        <f>AF9*10^6</f>
        <v>0</v>
      </c>
      <c r="V9" t="s">
        <v>16</v>
      </c>
      <c r="W9">
        <v>44</v>
      </c>
      <c r="X9">
        <v>28</v>
      </c>
      <c r="Y9" s="18" t="s">
        <v>56</v>
      </c>
      <c r="Z9">
        <f xml:space="preserve"> AB9 + AC9</f>
        <v>41.21</v>
      </c>
      <c r="AB9">
        <v>20.16</v>
      </c>
      <c r="AC9">
        <v>21.05</v>
      </c>
      <c r="AD9" s="18" t="s">
        <v>56</v>
      </c>
      <c r="AE9" s="1" t="s">
        <v>6</v>
      </c>
      <c r="AF9" s="6"/>
    </row>
    <row r="10" spans="1:32" x14ac:dyDescent="0.2">
      <c r="A10" t="s">
        <v>15</v>
      </c>
      <c r="B10">
        <v>101</v>
      </c>
      <c r="C10">
        <f t="shared" si="0"/>
        <v>50.5</v>
      </c>
      <c r="D10">
        <v>2</v>
      </c>
      <c r="E10">
        <v>76.06</v>
      </c>
      <c r="F10">
        <v>71.87</v>
      </c>
      <c r="G10" s="8">
        <v>69.5</v>
      </c>
      <c r="H10">
        <v>65.400000000000006</v>
      </c>
      <c r="I10" t="b">
        <v>1</v>
      </c>
      <c r="J10">
        <v>3</v>
      </c>
      <c r="K10">
        <v>7</v>
      </c>
      <c r="L10">
        <v>0.01</v>
      </c>
      <c r="N10">
        <v>4.67</v>
      </c>
      <c r="O10" s="7">
        <f t="shared" si="1"/>
        <v>0.73160952380952393</v>
      </c>
      <c r="P10" t="s">
        <v>15</v>
      </c>
      <c r="Q10">
        <v>3097872</v>
      </c>
      <c r="R10">
        <f t="shared" si="2"/>
        <v>30672</v>
      </c>
      <c r="T10">
        <v>0.96699999999999997</v>
      </c>
      <c r="U10" s="7">
        <f t="shared" ref="U10:U13" si="4">AF10*10^6</f>
        <v>0</v>
      </c>
      <c r="V10" t="s">
        <v>15</v>
      </c>
      <c r="W10">
        <v>44</v>
      </c>
      <c r="X10">
        <v>29</v>
      </c>
      <c r="Y10" s="18" t="s">
        <v>56</v>
      </c>
      <c r="Z10">
        <f t="shared" si="3"/>
        <v>54.57</v>
      </c>
      <c r="AB10">
        <v>26.66</v>
      </c>
      <c r="AC10">
        <v>27.91</v>
      </c>
      <c r="AD10" s="18" t="s">
        <v>56</v>
      </c>
      <c r="AE10" s="1" t="s">
        <v>6</v>
      </c>
      <c r="AF10" s="6"/>
    </row>
    <row r="11" spans="1:32" x14ac:dyDescent="0.2">
      <c r="A11" t="s">
        <v>11</v>
      </c>
      <c r="B11">
        <v>101</v>
      </c>
      <c r="C11">
        <f t="shared" si="0"/>
        <v>50.5</v>
      </c>
      <c r="D11">
        <v>2</v>
      </c>
      <c r="E11">
        <v>66.52</v>
      </c>
      <c r="F11">
        <v>62.96</v>
      </c>
      <c r="G11" s="8">
        <v>61.2</v>
      </c>
      <c r="H11">
        <v>64.900000000000006</v>
      </c>
      <c r="I11" t="b">
        <v>0</v>
      </c>
      <c r="J11">
        <v>5</v>
      </c>
      <c r="K11">
        <v>1</v>
      </c>
      <c r="L11">
        <v>0.25</v>
      </c>
      <c r="N11">
        <v>2.88</v>
      </c>
      <c r="O11" s="7">
        <f t="shared" si="1"/>
        <v>0.54102857142857141</v>
      </c>
      <c r="P11" t="s">
        <v>11</v>
      </c>
      <c r="Q11">
        <v>1919000</v>
      </c>
      <c r="R11">
        <f t="shared" si="2"/>
        <v>19000</v>
      </c>
      <c r="T11">
        <v>1.944</v>
      </c>
      <c r="U11" s="7">
        <f t="shared" si="4"/>
        <v>0</v>
      </c>
      <c r="V11" t="s">
        <v>11</v>
      </c>
      <c r="W11">
        <v>26</v>
      </c>
      <c r="X11">
        <v>24</v>
      </c>
      <c r="Y11" s="18" t="s">
        <v>56</v>
      </c>
      <c r="Z11">
        <f t="shared" si="3"/>
        <v>8.4899999999999984</v>
      </c>
      <c r="AB11">
        <v>4.22</v>
      </c>
      <c r="AC11">
        <v>4.2699999999999996</v>
      </c>
      <c r="AD11" s="18" t="s">
        <v>56</v>
      </c>
      <c r="AF11" s="6"/>
    </row>
    <row r="12" spans="1:32" x14ac:dyDescent="0.2">
      <c r="A12" t="s">
        <v>13</v>
      </c>
      <c r="B12">
        <v>101</v>
      </c>
      <c r="C12">
        <f t="shared" si="0"/>
        <v>50.5</v>
      </c>
      <c r="D12">
        <v>2</v>
      </c>
      <c r="E12" s="15">
        <v>58.54</v>
      </c>
      <c r="F12" s="15">
        <v>55.35</v>
      </c>
      <c r="G12" s="10">
        <v>63.2</v>
      </c>
      <c r="H12">
        <v>65.099999999999994</v>
      </c>
      <c r="I12" t="b">
        <v>1</v>
      </c>
      <c r="J12">
        <v>5</v>
      </c>
      <c r="K12">
        <v>7</v>
      </c>
      <c r="L12">
        <v>0.25</v>
      </c>
      <c r="N12">
        <v>5.6</v>
      </c>
      <c r="O12" s="7">
        <f t="shared" si="1"/>
        <v>0.8651333333333332</v>
      </c>
      <c r="P12" t="s">
        <v>13</v>
      </c>
      <c r="Q12">
        <v>2756694</v>
      </c>
      <c r="R12">
        <f t="shared" si="2"/>
        <v>27294</v>
      </c>
      <c r="T12">
        <v>0.97699999999999998</v>
      </c>
      <c r="U12" s="7">
        <f t="shared" si="4"/>
        <v>0</v>
      </c>
      <c r="V12" t="s">
        <v>13</v>
      </c>
      <c r="W12">
        <v>41</v>
      </c>
      <c r="X12">
        <v>42</v>
      </c>
      <c r="Y12" s="18" t="s">
        <v>56</v>
      </c>
      <c r="Z12">
        <f t="shared" si="3"/>
        <v>53.6</v>
      </c>
      <c r="AB12">
        <v>26.41</v>
      </c>
      <c r="AC12">
        <v>27.19</v>
      </c>
      <c r="AD12" s="18" t="s">
        <v>56</v>
      </c>
      <c r="AE12" s="1" t="s">
        <v>6</v>
      </c>
      <c r="AF12" s="6"/>
    </row>
    <row r="13" spans="1:32" x14ac:dyDescent="0.2">
      <c r="A13" t="s">
        <v>8</v>
      </c>
      <c r="B13">
        <v>101</v>
      </c>
      <c r="C13">
        <f t="shared" si="0"/>
        <v>50.5</v>
      </c>
      <c r="D13">
        <v>2</v>
      </c>
      <c r="E13">
        <v>77.430000000000007</v>
      </c>
      <c r="F13">
        <v>74.94</v>
      </c>
      <c r="G13" s="8">
        <v>67.599999999999994</v>
      </c>
      <c r="H13">
        <v>80.400000000000006</v>
      </c>
      <c r="I13" t="b">
        <v>0</v>
      </c>
      <c r="J13">
        <v>3</v>
      </c>
      <c r="K13">
        <v>10</v>
      </c>
      <c r="L13">
        <v>0.25</v>
      </c>
      <c r="N13">
        <v>2.89</v>
      </c>
      <c r="O13" s="7">
        <f t="shared" si="1"/>
        <v>0.47752380952380941</v>
      </c>
      <c r="P13" t="s">
        <v>8</v>
      </c>
      <c r="Q13">
        <v>1919000</v>
      </c>
      <c r="R13">
        <f t="shared" si="2"/>
        <v>19000</v>
      </c>
      <c r="T13">
        <v>0.97</v>
      </c>
      <c r="U13" s="7">
        <f t="shared" si="4"/>
        <v>0</v>
      </c>
      <c r="V13" t="s">
        <v>8</v>
      </c>
      <c r="W13">
        <v>47</v>
      </c>
      <c r="X13">
        <v>70</v>
      </c>
      <c r="Y13" s="18" t="s">
        <v>56</v>
      </c>
      <c r="Z13">
        <f t="shared" si="3"/>
        <v>45.84</v>
      </c>
      <c r="AB13">
        <v>23.12</v>
      </c>
      <c r="AC13">
        <v>22.72</v>
      </c>
      <c r="AD13" s="18" t="s">
        <v>56</v>
      </c>
      <c r="AE13" s="1" t="s">
        <v>6</v>
      </c>
      <c r="AF13" s="6"/>
    </row>
    <row r="14" spans="1:32" x14ac:dyDescent="0.2">
      <c r="G14" s="8"/>
      <c r="O14" s="7"/>
      <c r="U14" s="7"/>
      <c r="AE14" s="1" t="s">
        <v>6</v>
      </c>
    </row>
    <row r="15" spans="1:32" x14ac:dyDescent="0.2">
      <c r="A15" t="s">
        <v>9</v>
      </c>
      <c r="B15">
        <v>500</v>
      </c>
      <c r="C15">
        <f t="shared" si="0"/>
        <v>250</v>
      </c>
      <c r="D15">
        <v>2</v>
      </c>
      <c r="E15" s="15">
        <v>78.27</v>
      </c>
      <c r="F15" s="15">
        <v>80.17</v>
      </c>
      <c r="G15" s="10">
        <v>78.36</v>
      </c>
      <c r="H15">
        <v>77.89</v>
      </c>
      <c r="I15" t="b">
        <v>1</v>
      </c>
      <c r="J15">
        <v>3</v>
      </c>
      <c r="K15">
        <v>10</v>
      </c>
      <c r="L15">
        <v>0.25</v>
      </c>
      <c r="N15">
        <v>6.47</v>
      </c>
      <c r="O15" s="7">
        <f t="shared" si="1"/>
        <v>1.1810857142857143</v>
      </c>
      <c r="P15" t="s">
        <v>9</v>
      </c>
      <c r="Q15">
        <v>5985500</v>
      </c>
      <c r="R15">
        <f t="shared" si="2"/>
        <v>11971</v>
      </c>
      <c r="T15">
        <v>3.8519999999999999</v>
      </c>
      <c r="U15" s="7">
        <f xml:space="preserve"> AF15* 10^6</f>
        <v>0</v>
      </c>
      <c r="V15" t="s">
        <v>9</v>
      </c>
      <c r="W15">
        <v>41</v>
      </c>
      <c r="X15">
        <v>35</v>
      </c>
      <c r="Y15" s="18" t="s">
        <v>56</v>
      </c>
      <c r="Z15">
        <f t="shared" si="3"/>
        <v>151.57</v>
      </c>
      <c r="AB15">
        <v>73.08</v>
      </c>
      <c r="AC15">
        <v>78.489999999999995</v>
      </c>
      <c r="AD15" s="18" t="s">
        <v>56</v>
      </c>
      <c r="AE15" s="1" t="s">
        <v>6</v>
      </c>
      <c r="AF15" s="6"/>
    </row>
    <row r="16" spans="1:32" x14ac:dyDescent="0.2">
      <c r="A16" t="s">
        <v>12</v>
      </c>
      <c r="B16">
        <v>500</v>
      </c>
      <c r="C16">
        <f t="shared" si="0"/>
        <v>250</v>
      </c>
      <c r="D16">
        <v>2</v>
      </c>
      <c r="E16">
        <v>80.709999999999994</v>
      </c>
      <c r="F16">
        <v>81.86</v>
      </c>
      <c r="G16" s="8">
        <v>74.81</v>
      </c>
      <c r="H16">
        <v>76.73</v>
      </c>
      <c r="I16" t="b">
        <v>1</v>
      </c>
      <c r="J16">
        <v>5</v>
      </c>
      <c r="K16">
        <v>10</v>
      </c>
      <c r="L16">
        <v>0</v>
      </c>
      <c r="N16">
        <v>9.26</v>
      </c>
      <c r="O16" s="7">
        <f t="shared" si="1"/>
        <v>1.8287238095238094</v>
      </c>
      <c r="P16" t="s">
        <v>12</v>
      </c>
      <c r="Q16">
        <v>5839500</v>
      </c>
      <c r="R16">
        <f t="shared" si="2"/>
        <v>11679</v>
      </c>
      <c r="T16">
        <v>7.5880000000000001</v>
      </c>
      <c r="U16" s="7">
        <f t="shared" ref="U16:U24" si="5" xml:space="preserve"> AF16* 10^6</f>
        <v>0</v>
      </c>
      <c r="V16" t="s">
        <v>12</v>
      </c>
      <c r="W16">
        <v>40</v>
      </c>
      <c r="X16">
        <v>32</v>
      </c>
      <c r="Y16" s="18" t="s">
        <v>56</v>
      </c>
      <c r="Z16">
        <f t="shared" si="3"/>
        <v>141.38999999999999</v>
      </c>
      <c r="AB16">
        <v>77.38</v>
      </c>
      <c r="AC16">
        <v>64.010000000000005</v>
      </c>
      <c r="AD16" s="18" t="s">
        <v>56</v>
      </c>
      <c r="AE16" s="1" t="s">
        <v>6</v>
      </c>
      <c r="AF16" s="6"/>
    </row>
    <row r="17" spans="1:32" x14ac:dyDescent="0.2">
      <c r="A17" t="s">
        <v>14</v>
      </c>
      <c r="B17">
        <v>500</v>
      </c>
      <c r="C17">
        <f t="shared" si="0"/>
        <v>250</v>
      </c>
      <c r="D17">
        <v>2</v>
      </c>
      <c r="E17" s="15">
        <v>50.43</v>
      </c>
      <c r="F17" s="15">
        <v>50.35</v>
      </c>
      <c r="G17" s="10">
        <v>76.45</v>
      </c>
      <c r="H17">
        <v>78.89</v>
      </c>
      <c r="I17" t="b">
        <v>1</v>
      </c>
      <c r="J17">
        <v>0.75</v>
      </c>
      <c r="K17">
        <v>10</v>
      </c>
      <c r="L17">
        <v>0.01</v>
      </c>
      <c r="N17">
        <v>18</v>
      </c>
      <c r="O17" s="7">
        <f t="shared" si="1"/>
        <v>3.1575619047619048</v>
      </c>
      <c r="P17" t="s">
        <v>14</v>
      </c>
      <c r="Q17">
        <v>13637500</v>
      </c>
      <c r="R17">
        <f t="shared" si="2"/>
        <v>27275</v>
      </c>
      <c r="T17">
        <v>8.7919999999999998</v>
      </c>
      <c r="U17" s="7">
        <f t="shared" si="5"/>
        <v>0</v>
      </c>
      <c r="V17" t="s">
        <v>14</v>
      </c>
      <c r="W17">
        <v>41</v>
      </c>
      <c r="X17">
        <v>40</v>
      </c>
      <c r="Y17" s="18" t="s">
        <v>56</v>
      </c>
      <c r="Z17">
        <f t="shared" si="3"/>
        <v>313.87</v>
      </c>
      <c r="AB17">
        <v>144.34</v>
      </c>
      <c r="AC17">
        <v>169.53</v>
      </c>
      <c r="AD17" s="18" t="s">
        <v>56</v>
      </c>
      <c r="AF17" s="6"/>
    </row>
    <row r="18" spans="1:32" x14ac:dyDescent="0.2">
      <c r="A18" t="s">
        <v>17</v>
      </c>
      <c r="B18">
        <v>500</v>
      </c>
      <c r="C18">
        <f t="shared" si="0"/>
        <v>250</v>
      </c>
      <c r="D18">
        <v>2</v>
      </c>
      <c r="E18" s="15">
        <v>56.88</v>
      </c>
      <c r="F18" s="15">
        <v>61.9</v>
      </c>
      <c r="G18" s="10">
        <v>78.010000000000005</v>
      </c>
      <c r="H18">
        <v>77.87</v>
      </c>
      <c r="I18" t="b">
        <v>1</v>
      </c>
      <c r="J18">
        <v>1</v>
      </c>
      <c r="K18">
        <v>10</v>
      </c>
      <c r="L18">
        <v>0</v>
      </c>
      <c r="N18">
        <v>23.21</v>
      </c>
      <c r="O18" s="7">
        <f t="shared" si="1"/>
        <v>3.9078476190476188</v>
      </c>
      <c r="P18" t="s">
        <v>17</v>
      </c>
      <c r="Q18">
        <v>13952000</v>
      </c>
      <c r="R18">
        <f t="shared" si="2"/>
        <v>27904</v>
      </c>
      <c r="T18">
        <v>8.8819999999999997</v>
      </c>
      <c r="U18" s="7">
        <f t="shared" si="5"/>
        <v>0</v>
      </c>
      <c r="V18" t="s">
        <v>17</v>
      </c>
      <c r="W18">
        <v>39</v>
      </c>
      <c r="X18">
        <v>42</v>
      </c>
      <c r="Y18" s="18" t="s">
        <v>56</v>
      </c>
      <c r="Z18">
        <f t="shared" si="3"/>
        <v>320.18</v>
      </c>
      <c r="AB18">
        <v>147.59</v>
      </c>
      <c r="AC18">
        <v>172.59</v>
      </c>
      <c r="AD18" s="18" t="s">
        <v>56</v>
      </c>
      <c r="AE18" s="1" t="s">
        <v>6</v>
      </c>
      <c r="AF18" s="6"/>
    </row>
    <row r="19" spans="1:32" x14ac:dyDescent="0.2">
      <c r="A19" t="s">
        <v>20</v>
      </c>
      <c r="B19">
        <v>500</v>
      </c>
      <c r="C19">
        <f t="shared" si="0"/>
        <v>250</v>
      </c>
      <c r="D19">
        <v>2</v>
      </c>
      <c r="E19" s="15">
        <v>52.57</v>
      </c>
      <c r="F19" s="15">
        <v>57.42</v>
      </c>
      <c r="G19" s="10">
        <v>80.36</v>
      </c>
      <c r="H19">
        <v>79.790000000000006</v>
      </c>
      <c r="I19" t="b">
        <v>1</v>
      </c>
      <c r="J19">
        <v>1</v>
      </c>
      <c r="K19">
        <v>10</v>
      </c>
      <c r="L19">
        <v>0.25</v>
      </c>
      <c r="N19">
        <v>17.46</v>
      </c>
      <c r="O19" s="7">
        <f t="shared" si="1"/>
        <v>3.0767523809523811</v>
      </c>
      <c r="P19" t="s">
        <v>20</v>
      </c>
      <c r="Q19">
        <v>13219000</v>
      </c>
      <c r="R19">
        <f t="shared" si="2"/>
        <v>26438</v>
      </c>
      <c r="T19">
        <v>8.7370000000000001</v>
      </c>
      <c r="U19" s="7">
        <f t="shared" si="5"/>
        <v>0</v>
      </c>
      <c r="V19" t="s">
        <v>20</v>
      </c>
      <c r="W19">
        <v>42</v>
      </c>
      <c r="X19">
        <v>49</v>
      </c>
      <c r="Y19" s="18" t="s">
        <v>56</v>
      </c>
      <c r="Z19">
        <f t="shared" si="3"/>
        <v>318.24</v>
      </c>
      <c r="AB19">
        <v>140.61000000000001</v>
      </c>
      <c r="AC19">
        <v>177.63</v>
      </c>
      <c r="AD19" s="18" t="s">
        <v>56</v>
      </c>
      <c r="AE19" s="1" t="s">
        <v>6</v>
      </c>
      <c r="AF19" s="6"/>
    </row>
    <row r="20" spans="1:32" x14ac:dyDescent="0.2">
      <c r="A20" t="s">
        <v>26</v>
      </c>
      <c r="B20">
        <v>500</v>
      </c>
      <c r="C20">
        <f t="shared" si="0"/>
        <v>250</v>
      </c>
      <c r="D20">
        <v>2</v>
      </c>
      <c r="E20" s="15">
        <v>50.52</v>
      </c>
      <c r="F20" s="15">
        <v>53</v>
      </c>
      <c r="G20" s="10">
        <v>72.319999999999993</v>
      </c>
      <c r="H20">
        <v>73.52</v>
      </c>
      <c r="I20" t="b">
        <v>0</v>
      </c>
      <c r="J20">
        <v>0.75</v>
      </c>
      <c r="K20">
        <v>10</v>
      </c>
      <c r="L20">
        <v>0.25</v>
      </c>
      <c r="N20">
        <v>14.03</v>
      </c>
      <c r="O20" s="7">
        <f t="shared" si="1"/>
        <v>2.5880190476190474</v>
      </c>
      <c r="P20" t="s">
        <v>26</v>
      </c>
      <c r="Q20">
        <v>12670500</v>
      </c>
      <c r="R20">
        <f t="shared" si="2"/>
        <v>25341</v>
      </c>
      <c r="T20">
        <v>8.7560000000000002</v>
      </c>
      <c r="U20" s="7">
        <f t="shared" si="5"/>
        <v>0</v>
      </c>
      <c r="V20" t="s">
        <v>26</v>
      </c>
      <c r="W20">
        <v>42</v>
      </c>
      <c r="X20">
        <v>48</v>
      </c>
      <c r="Y20" s="18" t="s">
        <v>56</v>
      </c>
      <c r="Z20">
        <f t="shared" si="3"/>
        <v>301.64999999999998</v>
      </c>
      <c r="AB20">
        <v>138.05000000000001</v>
      </c>
      <c r="AC20">
        <v>163.6</v>
      </c>
      <c r="AD20" s="18" t="s">
        <v>56</v>
      </c>
      <c r="AE20" s="1" t="s">
        <v>6</v>
      </c>
      <c r="AF20" s="6"/>
    </row>
    <row r="21" spans="1:32" x14ac:dyDescent="0.2">
      <c r="A21" t="s">
        <v>24</v>
      </c>
      <c r="B21">
        <v>500</v>
      </c>
      <c r="C21">
        <f t="shared" si="0"/>
        <v>250</v>
      </c>
      <c r="D21">
        <v>2</v>
      </c>
      <c r="E21" s="15">
        <v>31.13</v>
      </c>
      <c r="F21" s="15">
        <v>39.89</v>
      </c>
      <c r="G21" s="10">
        <v>73.22</v>
      </c>
      <c r="H21">
        <v>73.48</v>
      </c>
      <c r="I21" t="b">
        <v>1</v>
      </c>
      <c r="J21">
        <v>1</v>
      </c>
      <c r="K21">
        <v>10</v>
      </c>
      <c r="L21">
        <v>0.25</v>
      </c>
      <c r="N21">
        <v>13.4</v>
      </c>
      <c r="O21" s="7">
        <f t="shared" si="1"/>
        <v>2.440752380952381</v>
      </c>
      <c r="P21" t="s">
        <v>24</v>
      </c>
      <c r="Q21">
        <v>12272500</v>
      </c>
      <c r="R21">
        <f t="shared" si="2"/>
        <v>24545</v>
      </c>
      <c r="T21">
        <v>7.8970000000000002</v>
      </c>
      <c r="U21" s="7">
        <f t="shared" si="5"/>
        <v>0</v>
      </c>
      <c r="V21" t="s">
        <v>24</v>
      </c>
      <c r="W21">
        <v>42</v>
      </c>
      <c r="X21">
        <v>44</v>
      </c>
      <c r="Y21" s="18" t="s">
        <v>56</v>
      </c>
      <c r="Z21">
        <f t="shared" si="3"/>
        <v>297.36</v>
      </c>
      <c r="AB21">
        <v>123.56</v>
      </c>
      <c r="AC21">
        <v>173.8</v>
      </c>
      <c r="AD21" s="18" t="s">
        <v>56</v>
      </c>
      <c r="AE21" s="1" t="s">
        <v>6</v>
      </c>
      <c r="AF21" s="6"/>
    </row>
    <row r="22" spans="1:32" x14ac:dyDescent="0.2">
      <c r="A22" t="s">
        <v>25</v>
      </c>
      <c r="B22">
        <v>500</v>
      </c>
      <c r="C22">
        <f t="shared" si="0"/>
        <v>250</v>
      </c>
      <c r="D22">
        <v>2</v>
      </c>
      <c r="E22" s="15">
        <v>36.270000000000003</v>
      </c>
      <c r="F22" s="15">
        <v>41.2</v>
      </c>
      <c r="G22" s="10">
        <v>76.900000000000006</v>
      </c>
      <c r="H22">
        <v>78.02</v>
      </c>
      <c r="I22" t="b">
        <v>1</v>
      </c>
      <c r="J22">
        <v>1</v>
      </c>
      <c r="K22">
        <v>10</v>
      </c>
      <c r="L22">
        <v>0</v>
      </c>
      <c r="N22">
        <v>16.329999999999998</v>
      </c>
      <c r="O22" s="7">
        <f t="shared" si="1"/>
        <v>2.9702571428571423</v>
      </c>
      <c r="P22" t="s">
        <v>25</v>
      </c>
      <c r="Q22">
        <v>14719500</v>
      </c>
      <c r="R22">
        <f t="shared" si="2"/>
        <v>29439</v>
      </c>
      <c r="T22">
        <v>9.5609999999999999</v>
      </c>
      <c r="U22" s="7">
        <f t="shared" si="5"/>
        <v>0</v>
      </c>
      <c r="V22" t="s">
        <v>25</v>
      </c>
      <c r="W22">
        <v>41</v>
      </c>
      <c r="X22">
        <v>38</v>
      </c>
      <c r="Y22" s="18" t="s">
        <v>56</v>
      </c>
      <c r="Z22">
        <f t="shared" si="3"/>
        <v>336.65999999999997</v>
      </c>
      <c r="AB22">
        <v>157.74</v>
      </c>
      <c r="AC22">
        <v>178.92</v>
      </c>
      <c r="AD22" s="18" t="s">
        <v>56</v>
      </c>
      <c r="AE22" s="1" t="s">
        <v>6</v>
      </c>
      <c r="AF22" s="6"/>
    </row>
    <row r="23" spans="1:32" x14ac:dyDescent="0.2">
      <c r="A23" t="s">
        <v>27</v>
      </c>
      <c r="B23">
        <v>500</v>
      </c>
      <c r="C23">
        <f t="shared" si="0"/>
        <v>250</v>
      </c>
      <c r="D23">
        <v>2</v>
      </c>
      <c r="E23" s="15">
        <v>67.39</v>
      </c>
      <c r="F23" s="15">
        <v>65.459999999999994</v>
      </c>
      <c r="G23" s="10">
        <v>77.88</v>
      </c>
      <c r="H23">
        <v>77.7</v>
      </c>
      <c r="I23" t="b">
        <v>1</v>
      </c>
      <c r="J23">
        <v>1</v>
      </c>
      <c r="K23">
        <v>10</v>
      </c>
      <c r="L23">
        <v>0.1</v>
      </c>
      <c r="N23">
        <v>15.25</v>
      </c>
      <c r="O23" s="7">
        <f t="shared" si="1"/>
        <v>3.1777714285714285</v>
      </c>
      <c r="P23" t="s">
        <v>27</v>
      </c>
      <c r="Q23">
        <v>11534500</v>
      </c>
      <c r="R23">
        <f t="shared" si="2"/>
        <v>23069</v>
      </c>
      <c r="T23">
        <v>14.988</v>
      </c>
      <c r="U23" s="7">
        <f t="shared" si="5"/>
        <v>0</v>
      </c>
      <c r="V23" t="s">
        <v>27</v>
      </c>
      <c r="W23">
        <v>40</v>
      </c>
      <c r="X23">
        <v>41</v>
      </c>
      <c r="Y23" s="18" t="s">
        <v>56</v>
      </c>
      <c r="Z23">
        <f t="shared" si="3"/>
        <v>272.52999999999997</v>
      </c>
      <c r="AB23">
        <v>128.19999999999999</v>
      </c>
      <c r="AC23">
        <v>144.33000000000001</v>
      </c>
      <c r="AD23" s="18" t="s">
        <v>56</v>
      </c>
      <c r="AE23" s="1" t="s">
        <v>6</v>
      </c>
      <c r="AF23" s="6"/>
    </row>
    <row r="24" spans="1:32" x14ac:dyDescent="0.2">
      <c r="A24" t="s">
        <v>29</v>
      </c>
      <c r="B24">
        <v>500</v>
      </c>
      <c r="C24">
        <f t="shared" si="0"/>
        <v>250</v>
      </c>
      <c r="D24">
        <v>2</v>
      </c>
      <c r="E24" s="15">
        <v>55.63</v>
      </c>
      <c r="F24" s="15">
        <v>57.07</v>
      </c>
      <c r="G24" s="10">
        <v>75.099999999999994</v>
      </c>
      <c r="H24">
        <v>75.06</v>
      </c>
      <c r="I24" t="b">
        <v>1</v>
      </c>
      <c r="J24">
        <v>1</v>
      </c>
      <c r="K24">
        <v>10</v>
      </c>
      <c r="L24">
        <v>0.1</v>
      </c>
      <c r="N24">
        <v>18.66</v>
      </c>
      <c r="O24" s="7">
        <f t="shared" si="1"/>
        <v>3.1579142857142859</v>
      </c>
      <c r="P24" t="s">
        <v>29</v>
      </c>
      <c r="Q24">
        <v>11112000</v>
      </c>
      <c r="R24">
        <f t="shared" si="2"/>
        <v>22224</v>
      </c>
      <c r="T24">
        <v>7.383</v>
      </c>
      <c r="U24" s="7">
        <f t="shared" si="5"/>
        <v>0</v>
      </c>
      <c r="V24" t="s">
        <v>29</v>
      </c>
      <c r="W24">
        <v>39</v>
      </c>
      <c r="X24">
        <v>40</v>
      </c>
      <c r="Y24" s="18" t="s">
        <v>56</v>
      </c>
      <c r="Z24">
        <f t="shared" si="3"/>
        <v>263.45</v>
      </c>
      <c r="AB24">
        <v>117.83</v>
      </c>
      <c r="AC24">
        <v>145.62</v>
      </c>
      <c r="AD24" s="18" t="s">
        <v>56</v>
      </c>
      <c r="AE24" s="1" t="s">
        <v>6</v>
      </c>
      <c r="AF24" s="6"/>
    </row>
    <row r="25" spans="1:32" x14ac:dyDescent="0.2">
      <c r="G25" s="8"/>
      <c r="O25" s="7"/>
      <c r="U25" s="7"/>
      <c r="AE25" s="1" t="s">
        <v>6</v>
      </c>
    </row>
    <row r="26" spans="1:32" x14ac:dyDescent="0.2">
      <c r="A26" t="s">
        <v>10</v>
      </c>
      <c r="B26">
        <v>400</v>
      </c>
      <c r="C26">
        <f t="shared" si="0"/>
        <v>133.33333333333334</v>
      </c>
      <c r="D26">
        <v>3</v>
      </c>
      <c r="E26" s="16">
        <v>84.99</v>
      </c>
      <c r="F26" s="16">
        <v>85.93</v>
      </c>
      <c r="G26" s="9">
        <v>56.42</v>
      </c>
      <c r="H26">
        <v>56.07</v>
      </c>
      <c r="I26" t="b">
        <v>0</v>
      </c>
      <c r="J26">
        <v>3</v>
      </c>
      <c r="K26">
        <v>10</v>
      </c>
      <c r="L26">
        <v>0.1</v>
      </c>
      <c r="N26">
        <v>16.78</v>
      </c>
      <c r="O26" s="7">
        <f t="shared" si="1"/>
        <v>3.1456761904761907</v>
      </c>
      <c r="P26" t="s">
        <v>10</v>
      </c>
      <c r="Q26">
        <v>14598400</v>
      </c>
      <c r="R26">
        <f t="shared" si="2"/>
        <v>36496</v>
      </c>
      <c r="T26">
        <v>11.228</v>
      </c>
      <c r="U26" s="7">
        <f xml:space="preserve"> AF26 * 10^6</f>
        <v>0</v>
      </c>
      <c r="V26" t="s">
        <v>10</v>
      </c>
      <c r="W26">
        <v>92</v>
      </c>
      <c r="X26">
        <v>50</v>
      </c>
      <c r="Y26">
        <v>60</v>
      </c>
      <c r="Z26">
        <f>AB26+AC26+AD26</f>
        <v>331.25</v>
      </c>
      <c r="AB26">
        <v>173.33</v>
      </c>
      <c r="AC26">
        <v>79.14</v>
      </c>
      <c r="AD26">
        <v>78.78</v>
      </c>
      <c r="AE26" s="1" t="s">
        <v>6</v>
      </c>
      <c r="AF26" s="6"/>
    </row>
    <row r="27" spans="1:32" x14ac:dyDescent="0.2">
      <c r="G27" s="8"/>
      <c r="O27" s="7"/>
      <c r="U27" s="7"/>
      <c r="AE27" s="1" t="s">
        <v>6</v>
      </c>
    </row>
    <row r="28" spans="1:32" x14ac:dyDescent="0.2">
      <c r="A28" t="s">
        <v>5</v>
      </c>
      <c r="B28">
        <v>70</v>
      </c>
      <c r="C28">
        <f t="shared" si="0"/>
        <v>35</v>
      </c>
      <c r="D28">
        <v>2</v>
      </c>
      <c r="E28">
        <v>74.17</v>
      </c>
      <c r="F28">
        <v>76.180000000000007</v>
      </c>
      <c r="G28" s="8">
        <v>73.739999999999995</v>
      </c>
      <c r="H28">
        <v>74.23</v>
      </c>
      <c r="I28" t="b">
        <v>0</v>
      </c>
      <c r="J28">
        <v>5</v>
      </c>
      <c r="K28">
        <v>3</v>
      </c>
      <c r="L28">
        <v>0</v>
      </c>
      <c r="N28">
        <v>0.61</v>
      </c>
      <c r="O28" s="7">
        <f t="shared" si="1"/>
        <v>0.12100952380952382</v>
      </c>
      <c r="P28" t="s">
        <v>5</v>
      </c>
      <c r="Q28">
        <v>343280</v>
      </c>
      <c r="R28">
        <f t="shared" si="2"/>
        <v>4904</v>
      </c>
      <c r="T28">
        <v>0.50800000000000001</v>
      </c>
      <c r="U28" s="7">
        <f t="shared" ref="U28:U33" si="6" xml:space="preserve"> AF28 * 10^6</f>
        <v>0</v>
      </c>
      <c r="V28" t="s">
        <v>5</v>
      </c>
      <c r="W28">
        <v>24</v>
      </c>
      <c r="X28">
        <v>21</v>
      </c>
      <c r="Y28" s="18" t="s">
        <v>56</v>
      </c>
      <c r="Z28">
        <f t="shared" si="3"/>
        <v>3.2</v>
      </c>
      <c r="AB28">
        <v>1.6</v>
      </c>
      <c r="AC28">
        <v>1.6</v>
      </c>
      <c r="AD28" s="18" t="s">
        <v>56</v>
      </c>
      <c r="AF28" s="6"/>
    </row>
    <row r="29" spans="1:32" x14ac:dyDescent="0.2">
      <c r="A29" t="s">
        <v>7</v>
      </c>
      <c r="B29">
        <v>70</v>
      </c>
      <c r="C29">
        <f t="shared" si="0"/>
        <v>35</v>
      </c>
      <c r="D29">
        <v>2</v>
      </c>
      <c r="E29">
        <v>68.040000000000006</v>
      </c>
      <c r="F29">
        <v>69.53</v>
      </c>
      <c r="G29" s="8">
        <v>65.86</v>
      </c>
      <c r="H29">
        <v>66.67</v>
      </c>
      <c r="I29" t="b">
        <v>1</v>
      </c>
      <c r="J29">
        <v>5</v>
      </c>
      <c r="K29">
        <v>3</v>
      </c>
      <c r="L29">
        <v>0.01</v>
      </c>
      <c r="N29">
        <v>5.36</v>
      </c>
      <c r="O29" s="7">
        <f t="shared" si="1"/>
        <v>1.0626476190476191</v>
      </c>
      <c r="P29" t="s">
        <v>7</v>
      </c>
      <c r="Q29">
        <v>2971640</v>
      </c>
      <c r="R29">
        <f t="shared" si="2"/>
        <v>42452</v>
      </c>
      <c r="T29">
        <v>4.4539999999999997</v>
      </c>
      <c r="U29" s="7">
        <f t="shared" si="6"/>
        <v>0</v>
      </c>
      <c r="V29" t="s">
        <v>7</v>
      </c>
      <c r="W29">
        <v>24</v>
      </c>
      <c r="X29">
        <v>34</v>
      </c>
      <c r="Y29" s="18" t="s">
        <v>56</v>
      </c>
      <c r="Z29">
        <f t="shared" si="3"/>
        <v>25.17</v>
      </c>
      <c r="AB29">
        <v>12.89</v>
      </c>
      <c r="AC29">
        <v>12.28</v>
      </c>
      <c r="AD29" s="18" t="s">
        <v>56</v>
      </c>
      <c r="AE29" s="1" t="s">
        <v>6</v>
      </c>
      <c r="AF29" s="6"/>
    </row>
    <row r="30" spans="1:32" x14ac:dyDescent="0.2">
      <c r="A30" t="s">
        <v>28</v>
      </c>
      <c r="B30">
        <v>70</v>
      </c>
      <c r="C30">
        <f t="shared" si="0"/>
        <v>35</v>
      </c>
      <c r="D30">
        <v>2</v>
      </c>
      <c r="E30">
        <v>69.37</v>
      </c>
      <c r="F30">
        <v>67.5</v>
      </c>
      <c r="G30" s="8">
        <v>65.099999999999994</v>
      </c>
      <c r="H30">
        <v>65.73</v>
      </c>
      <c r="I30" t="b">
        <v>1</v>
      </c>
      <c r="J30">
        <v>5</v>
      </c>
      <c r="K30">
        <v>1</v>
      </c>
      <c r="L30">
        <v>0.01</v>
      </c>
      <c r="N30">
        <v>5.98</v>
      </c>
      <c r="O30" s="7">
        <f t="shared" si="1"/>
        <v>1.1826190476190477</v>
      </c>
      <c r="P30" t="s">
        <v>28</v>
      </c>
      <c r="Q30">
        <v>3314920</v>
      </c>
      <c r="R30">
        <f t="shared" si="2"/>
        <v>47356</v>
      </c>
      <c r="T30">
        <v>4.9249999999999998</v>
      </c>
      <c r="U30" s="7">
        <f t="shared" si="6"/>
        <v>0</v>
      </c>
      <c r="V30" t="s">
        <v>28</v>
      </c>
      <c r="W30">
        <v>31</v>
      </c>
      <c r="X30">
        <v>22</v>
      </c>
      <c r="Y30" s="18" t="s">
        <v>56</v>
      </c>
      <c r="Z30">
        <f>AB30+AC30</f>
        <v>10.27</v>
      </c>
      <c r="AB30">
        <v>5.03</v>
      </c>
      <c r="AC30">
        <v>5.24</v>
      </c>
      <c r="AD30" s="18" t="s">
        <v>56</v>
      </c>
      <c r="AF30" s="6"/>
    </row>
    <row r="31" spans="1:32" ht="19" x14ac:dyDescent="0.25">
      <c r="A31" t="s">
        <v>52</v>
      </c>
      <c r="B31" s="19">
        <v>300</v>
      </c>
      <c r="C31">
        <f t="shared" si="0"/>
        <v>150</v>
      </c>
      <c r="D31">
        <v>2</v>
      </c>
      <c r="E31">
        <v>71.59</v>
      </c>
      <c r="F31">
        <v>68.790000000000006</v>
      </c>
      <c r="G31" s="17">
        <v>59.71</v>
      </c>
      <c r="H31" s="17">
        <v>62.64</v>
      </c>
      <c r="I31" t="b">
        <v>1</v>
      </c>
      <c r="J31">
        <v>5</v>
      </c>
      <c r="K31">
        <v>5</v>
      </c>
      <c r="L31">
        <v>0.1</v>
      </c>
      <c r="N31">
        <v>1.72</v>
      </c>
      <c r="O31" s="7">
        <f t="shared" si="1"/>
        <v>0.31638095238095237</v>
      </c>
      <c r="P31" t="s">
        <v>52</v>
      </c>
      <c r="Q31">
        <v>1471200</v>
      </c>
      <c r="R31">
        <f t="shared" si="2"/>
        <v>4904</v>
      </c>
      <c r="T31">
        <v>1.06</v>
      </c>
      <c r="U31" s="7">
        <f t="shared" si="6"/>
        <v>0</v>
      </c>
      <c r="V31" t="s">
        <v>52</v>
      </c>
      <c r="W31">
        <v>36</v>
      </c>
      <c r="X31">
        <v>34</v>
      </c>
      <c r="Y31" s="18" t="s">
        <v>56</v>
      </c>
      <c r="Z31">
        <f t="shared" ref="Z31:Z33" si="7">AB31+AC31</f>
        <v>21.58</v>
      </c>
      <c r="AB31">
        <v>10.72</v>
      </c>
      <c r="AC31">
        <v>10.86</v>
      </c>
      <c r="AD31" s="18" t="s">
        <v>56</v>
      </c>
      <c r="AE31" s="1" t="s">
        <v>6</v>
      </c>
      <c r="AF31" s="6"/>
    </row>
    <row r="32" spans="1:32" x14ac:dyDescent="0.2">
      <c r="A32" t="s">
        <v>53</v>
      </c>
      <c r="B32" s="19">
        <v>300</v>
      </c>
      <c r="C32">
        <f t="shared" si="0"/>
        <v>150</v>
      </c>
      <c r="D32">
        <v>2</v>
      </c>
      <c r="E32">
        <v>94.27</v>
      </c>
      <c r="F32">
        <v>94.34</v>
      </c>
      <c r="G32" s="8">
        <v>65.86</v>
      </c>
      <c r="H32">
        <v>66.67</v>
      </c>
      <c r="I32" t="b">
        <v>1</v>
      </c>
      <c r="J32">
        <v>5</v>
      </c>
      <c r="K32">
        <v>3</v>
      </c>
      <c r="L32">
        <v>0.01</v>
      </c>
      <c r="N32">
        <v>5.36</v>
      </c>
      <c r="O32" s="7">
        <f t="shared" si="1"/>
        <v>1.0626476190476191</v>
      </c>
      <c r="P32" t="s">
        <v>53</v>
      </c>
      <c r="Q32">
        <v>2971640</v>
      </c>
      <c r="R32">
        <f t="shared" si="2"/>
        <v>9905.4666666666672</v>
      </c>
      <c r="T32">
        <v>4.4539999999999997</v>
      </c>
      <c r="U32" s="7">
        <f t="shared" si="6"/>
        <v>0</v>
      </c>
      <c r="V32" t="s">
        <v>53</v>
      </c>
      <c r="W32">
        <v>24</v>
      </c>
      <c r="X32">
        <v>34</v>
      </c>
      <c r="Y32" s="18" t="s">
        <v>56</v>
      </c>
      <c r="Z32">
        <f t="shared" si="7"/>
        <v>25.17</v>
      </c>
      <c r="AB32">
        <v>12.89</v>
      </c>
      <c r="AC32">
        <v>12.28</v>
      </c>
      <c r="AD32" s="18" t="s">
        <v>56</v>
      </c>
      <c r="AE32" s="1" t="s">
        <v>6</v>
      </c>
      <c r="AF32" s="6"/>
    </row>
    <row r="33" spans="1:32" ht="19" x14ac:dyDescent="0.25">
      <c r="A33" t="s">
        <v>54</v>
      </c>
      <c r="B33" s="19">
        <v>300</v>
      </c>
      <c r="C33">
        <f t="shared" si="0"/>
        <v>150</v>
      </c>
      <c r="D33">
        <v>2</v>
      </c>
      <c r="E33">
        <v>86.77</v>
      </c>
      <c r="F33">
        <v>88.31</v>
      </c>
      <c r="G33" s="17">
        <v>70.540000000000006</v>
      </c>
      <c r="H33">
        <v>71.19</v>
      </c>
      <c r="I33" t="b">
        <v>1</v>
      </c>
      <c r="J33">
        <v>5</v>
      </c>
      <c r="K33">
        <v>1</v>
      </c>
      <c r="L33">
        <v>0</v>
      </c>
      <c r="N33">
        <v>16.95</v>
      </c>
      <c r="O33" s="7">
        <f t="shared" si="1"/>
        <v>3.1345619047619042</v>
      </c>
      <c r="P33" t="s">
        <v>54</v>
      </c>
      <c r="Q33">
        <v>14206800</v>
      </c>
      <c r="R33">
        <f t="shared" si="2"/>
        <v>47356</v>
      </c>
      <c r="T33">
        <v>10.696999999999999</v>
      </c>
      <c r="U33" s="7">
        <f t="shared" si="6"/>
        <v>0</v>
      </c>
      <c r="V33" t="s">
        <v>54</v>
      </c>
      <c r="W33">
        <v>31</v>
      </c>
      <c r="X33">
        <v>22</v>
      </c>
      <c r="Y33" s="18" t="s">
        <v>56</v>
      </c>
      <c r="Z33">
        <f t="shared" si="7"/>
        <v>10.27</v>
      </c>
      <c r="AB33">
        <v>5.03</v>
      </c>
      <c r="AC33">
        <v>5.24</v>
      </c>
      <c r="AD33" s="18" t="s">
        <v>56</v>
      </c>
      <c r="AE33" s="1" t="s">
        <v>6</v>
      </c>
      <c r="AF33" s="6"/>
    </row>
    <row r="34" spans="1:32" x14ac:dyDescent="0.2">
      <c r="O34" s="7"/>
      <c r="U34" s="7"/>
      <c r="AF34" s="6"/>
    </row>
    <row r="35" spans="1:32" x14ac:dyDescent="0.2">
      <c r="A35" t="s">
        <v>40</v>
      </c>
      <c r="B35">
        <v>1000</v>
      </c>
      <c r="C35">
        <f t="shared" si="0"/>
        <v>111.11111111111111</v>
      </c>
      <c r="D35">
        <v>9</v>
      </c>
      <c r="E35">
        <v>71.02</v>
      </c>
      <c r="F35">
        <v>68.489999999999995</v>
      </c>
      <c r="G35">
        <v>53.4</v>
      </c>
      <c r="H35">
        <v>54.82</v>
      </c>
      <c r="I35" t="b">
        <v>0</v>
      </c>
      <c r="J35">
        <v>0.1</v>
      </c>
      <c r="K35">
        <v>10</v>
      </c>
      <c r="L35">
        <v>0</v>
      </c>
      <c r="N35">
        <v>91.79</v>
      </c>
      <c r="O35" s="7">
        <f t="shared" si="1"/>
        <v>20.170657142857145</v>
      </c>
      <c r="P35" t="s">
        <v>40</v>
      </c>
      <c r="Q35">
        <v>146523330</v>
      </c>
      <c r="R35">
        <f t="shared" si="2"/>
        <v>146523.32999999999</v>
      </c>
      <c r="T35">
        <v>105.867</v>
      </c>
      <c r="U35" s="7">
        <f xml:space="preserve"> AF35 * 10^6</f>
        <v>0</v>
      </c>
      <c r="V35" t="s">
        <v>40</v>
      </c>
      <c r="W35" t="s">
        <v>60</v>
      </c>
      <c r="X35" t="s">
        <v>62</v>
      </c>
      <c r="Y35" s="18" t="s">
        <v>56</v>
      </c>
      <c r="Z35">
        <f>SUM(AC36:AC44)</f>
        <v>464.87</v>
      </c>
      <c r="AB35" t="s">
        <v>60</v>
      </c>
      <c r="AC35" t="s">
        <v>61</v>
      </c>
      <c r="AF35" s="6"/>
    </row>
    <row r="36" spans="1:32" x14ac:dyDescent="0.2">
      <c r="W36">
        <v>0</v>
      </c>
      <c r="X36">
        <v>329</v>
      </c>
      <c r="AB36">
        <v>0</v>
      </c>
      <c r="AC36">
        <v>53.56</v>
      </c>
      <c r="AF36" s="6"/>
    </row>
    <row r="37" spans="1:32" x14ac:dyDescent="0.2">
      <c r="W37">
        <v>1</v>
      </c>
      <c r="X37">
        <v>304</v>
      </c>
      <c r="AB37">
        <v>1</v>
      </c>
      <c r="AC37">
        <v>54.46</v>
      </c>
    </row>
    <row r="38" spans="1:32" ht="11" customHeight="1" x14ac:dyDescent="0.2">
      <c r="W38">
        <v>2</v>
      </c>
      <c r="X38">
        <v>355</v>
      </c>
      <c r="AB38">
        <v>2</v>
      </c>
      <c r="AC38">
        <v>54.05</v>
      </c>
      <c r="AF38" s="6"/>
    </row>
    <row r="39" spans="1:32" hidden="1" x14ac:dyDescent="0.2">
      <c r="W39">
        <v>3</v>
      </c>
      <c r="X39">
        <v>326</v>
      </c>
      <c r="AB39">
        <v>3</v>
      </c>
      <c r="AC39">
        <v>54.44</v>
      </c>
      <c r="AF39" s="6"/>
    </row>
    <row r="40" spans="1:32" x14ac:dyDescent="0.2">
      <c r="W40">
        <v>4</v>
      </c>
      <c r="X40">
        <v>422</v>
      </c>
      <c r="AB40">
        <v>4</v>
      </c>
      <c r="AC40">
        <v>54.37</v>
      </c>
      <c r="AF40" s="6"/>
    </row>
    <row r="41" spans="1:32" x14ac:dyDescent="0.2">
      <c r="W41">
        <v>5</v>
      </c>
      <c r="X41">
        <v>261</v>
      </c>
      <c r="AB41">
        <v>5</v>
      </c>
      <c r="AC41">
        <v>43.06</v>
      </c>
      <c r="AF41" s="6"/>
    </row>
    <row r="42" spans="1:32" x14ac:dyDescent="0.2">
      <c r="W42">
        <v>6</v>
      </c>
      <c r="X42">
        <v>209</v>
      </c>
      <c r="AB42">
        <v>6</v>
      </c>
      <c r="AC42">
        <v>55.09</v>
      </c>
      <c r="AF42" s="6"/>
    </row>
    <row r="43" spans="1:32" x14ac:dyDescent="0.2">
      <c r="W43">
        <v>7</v>
      </c>
      <c r="X43">
        <v>370</v>
      </c>
      <c r="AB43">
        <v>7</v>
      </c>
      <c r="AC43">
        <v>54.74</v>
      </c>
    </row>
    <row r="44" spans="1:32" x14ac:dyDescent="0.2">
      <c r="A44" s="11"/>
      <c r="B44" s="12"/>
      <c r="C44" s="12"/>
      <c r="D44" s="12"/>
      <c r="W44">
        <v>8</v>
      </c>
      <c r="X44">
        <v>292</v>
      </c>
      <c r="AB44">
        <v>8</v>
      </c>
      <c r="AC44">
        <v>41.1</v>
      </c>
      <c r="AF44" s="6"/>
    </row>
    <row r="45" spans="1:32" x14ac:dyDescent="0.2">
      <c r="A45" s="11"/>
      <c r="B45" s="12"/>
      <c r="C45" s="12"/>
      <c r="D45" s="12"/>
      <c r="AF45" s="6"/>
    </row>
    <row r="46" spans="1:32" x14ac:dyDescent="0.2">
      <c r="A46" s="11"/>
      <c r="B46" s="12"/>
      <c r="C46" s="12"/>
      <c r="D46" s="12"/>
      <c r="AF46" s="6"/>
    </row>
    <row r="47" spans="1:32" x14ac:dyDescent="0.2">
      <c r="A47" s="11"/>
      <c r="B47" s="12"/>
      <c r="C47" s="12"/>
      <c r="D47" s="12"/>
      <c r="AF47" s="6"/>
    </row>
    <row r="48" spans="1:32" x14ac:dyDescent="0.2">
      <c r="A48" s="11"/>
      <c r="B48" s="12"/>
      <c r="C48" s="12"/>
      <c r="D48" s="12"/>
      <c r="AF48" s="6"/>
    </row>
    <row r="49" spans="19:32" x14ac:dyDescent="0.2">
      <c r="S49" s="11"/>
      <c r="AF49" s="6"/>
    </row>
    <row r="50" spans="19:32" x14ac:dyDescent="0.2">
      <c r="S50" s="11"/>
      <c r="AF50" s="6"/>
    </row>
    <row r="51" spans="19:32" x14ac:dyDescent="0.2">
      <c r="S51" s="11"/>
      <c r="AF51" s="6"/>
    </row>
    <row r="52" spans="19:32" x14ac:dyDescent="0.2">
      <c r="S52" s="11"/>
      <c r="AF52" s="6"/>
    </row>
    <row r="53" spans="19:32" x14ac:dyDescent="0.2">
      <c r="S53" s="11"/>
      <c r="AF53" s="6"/>
    </row>
    <row r="55" spans="19:32" x14ac:dyDescent="0.2">
      <c r="AF55" s="6"/>
    </row>
    <row r="57" spans="19:32" x14ac:dyDescent="0.2">
      <c r="AF57" s="6"/>
    </row>
    <row r="58" spans="19:32" x14ac:dyDescent="0.2">
      <c r="AF58" s="6"/>
    </row>
    <row r="59" spans="19:32" x14ac:dyDescent="0.2">
      <c r="AF59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2024-12-14T07:38:39Z</cp:lastPrinted>
  <dcterms:created xsi:type="dcterms:W3CDTF">2024-11-21T23:02:58Z</dcterms:created>
  <dcterms:modified xsi:type="dcterms:W3CDTF">2024-12-14T07:43:34Z</dcterms:modified>
</cp:coreProperties>
</file>