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Admin\Desktop\"/>
    </mc:Choice>
  </mc:AlternateContent>
  <xr:revisionPtr revIDLastSave="0" documentId="8_{8BA9D75E-A015-4641-AD0D-1489FF4EB310}" xr6:coauthVersionLast="47" xr6:coauthVersionMax="47" xr10:uidLastSave="{00000000-0000-0000-0000-000000000000}"/>
  <bookViews>
    <workbookView xWindow="-108" yWindow="-108" windowWidth="23256" windowHeight="12456" tabRatio="500" activeTab="3" xr2:uid="{00000000-000D-0000-FFFF-FFFF00000000}"/>
  </bookViews>
  <sheets>
    <sheet name="Introduction" sheetId="1" r:id="rId1"/>
    <sheet name="Objective" sheetId="2" r:id="rId2"/>
    <sheet name="Shortest Path" sheetId="3" r:id="rId3"/>
    <sheet name="Maximal Flow" sheetId="4" r:id="rId4"/>
  </sheets>
  <definedNames>
    <definedName name="Capacity2">'Maximal Flow'!$E$2:$E$27</definedName>
    <definedName name="Demand">'Maximal Flow'!$I$2:$I$10</definedName>
    <definedName name="Distance">'Shortest Path'!$C$2:$C$27</definedName>
    <definedName name="FLOW2">'Maximal Flow'!$C$2:$C$27</definedName>
    <definedName name="From">'Shortest Path'!$A$2:$A$27</definedName>
    <definedName name="FROM2">'Maximal Flow'!$A$2:$A$27</definedName>
    <definedName name="GO">'Shortest Path'!$D$2:$D$27</definedName>
    <definedName name="solver_adj" localSheetId="3" hidden="1">'Maximal Flow'!$C$2:$C$27</definedName>
    <definedName name="solver_adj" localSheetId="1" hidden="1">Objective!$C$3:$C$6</definedName>
    <definedName name="solver_adj" localSheetId="2" hidden="1">'Shortest Path'!$D$2:$D$27</definedName>
    <definedName name="solver_cvg" localSheetId="3" hidden="1">0.0001</definedName>
    <definedName name="solver_cvg" localSheetId="1" hidden="1">0.0001</definedName>
    <definedName name="solver_cvg" localSheetId="2" hidden="1">0.0001</definedName>
    <definedName name="solver_drv" localSheetId="3" hidden="1">2</definedName>
    <definedName name="solver_drv" localSheetId="1" hidden="1">2</definedName>
    <definedName name="solver_drv" localSheetId="2" hidden="1">1</definedName>
    <definedName name="solver_eng" localSheetId="3" hidden="1">2</definedName>
    <definedName name="solver_eng" localSheetId="1" hidden="1">1</definedName>
    <definedName name="solver_eng" localSheetId="2" hidden="1">2</definedName>
    <definedName name="solver_est" localSheetId="3" hidden="1">1</definedName>
    <definedName name="solver_est" localSheetId="1" hidden="1">1</definedName>
    <definedName name="solver_est" localSheetId="2" hidden="1">1</definedName>
    <definedName name="solver_itr" localSheetId="3" hidden="1">2147483647</definedName>
    <definedName name="solver_itr" localSheetId="1" hidden="1">2147483647</definedName>
    <definedName name="solver_itr" localSheetId="2" hidden="1">2147483647</definedName>
    <definedName name="solver_lhs1" localSheetId="3" hidden="1">'Maximal Flow'!$G$2:$G$10</definedName>
    <definedName name="solver_lhs1" localSheetId="1" hidden="1">Objective!$B$11:$B$15</definedName>
    <definedName name="solver_lhs1" localSheetId="2" hidden="1">'Shortest Path'!$F$2:$F$10</definedName>
    <definedName name="solver_lhs2" localSheetId="3" hidden="1">'Maximal Flow'!$C$2:$C$27</definedName>
    <definedName name="solver_lhs2" localSheetId="1" hidden="1">Objective!$B$16</definedName>
    <definedName name="solver_lhs2" localSheetId="2" hidden="1">'Shortest Path'!$D$2:$D$27</definedName>
    <definedName name="solver_lhs3" localSheetId="3" hidden="1">'Maximal Flow'!$C$2:$C$27</definedName>
    <definedName name="solver_lhs3" localSheetId="1" hidden="1">Objective!$C$3:$C$6</definedName>
    <definedName name="solver_mip" localSheetId="3" hidden="1">2147483647</definedName>
    <definedName name="solver_mip" localSheetId="1" hidden="1">2147483647</definedName>
    <definedName name="solver_mip" localSheetId="2" hidden="1">2147483647</definedName>
    <definedName name="solver_mni" localSheetId="3" hidden="1">30</definedName>
    <definedName name="solver_mni" localSheetId="1" hidden="1">30</definedName>
    <definedName name="solver_mni" localSheetId="2" hidden="1">30</definedName>
    <definedName name="solver_mrt" localSheetId="3" hidden="1">0.075</definedName>
    <definedName name="solver_mrt" localSheetId="1" hidden="1">0.075</definedName>
    <definedName name="solver_mrt" localSheetId="2" hidden="1">0.075</definedName>
    <definedName name="solver_msl" localSheetId="3" hidden="1">2</definedName>
    <definedName name="solver_msl" localSheetId="1" hidden="1">2</definedName>
    <definedName name="solver_msl" localSheetId="2" hidden="1">2</definedName>
    <definedName name="solver_neg" localSheetId="3" hidden="1">1</definedName>
    <definedName name="solver_neg" localSheetId="1" hidden="1">1</definedName>
    <definedName name="solver_neg" localSheetId="2" hidden="1">1</definedName>
    <definedName name="solver_nod" localSheetId="3" hidden="1">2147483647</definedName>
    <definedName name="solver_nod" localSheetId="1" hidden="1">2147483647</definedName>
    <definedName name="solver_nod" localSheetId="2" hidden="1">2147483647</definedName>
    <definedName name="solver_num" localSheetId="3" hidden="1">3</definedName>
    <definedName name="solver_num" localSheetId="1" hidden="1">3</definedName>
    <definedName name="solver_num" localSheetId="2" hidden="1">2</definedName>
    <definedName name="solver_nwt" localSheetId="3" hidden="1">1</definedName>
    <definedName name="solver_nwt" localSheetId="1" hidden="1">1</definedName>
    <definedName name="solver_nwt" localSheetId="2" hidden="1">1</definedName>
    <definedName name="solver_opt" localSheetId="3" hidden="1">'Maximal Flow'!$M$16</definedName>
    <definedName name="solver_opt" localSheetId="1" hidden="1">Objective!$B$24</definedName>
    <definedName name="solver_opt" localSheetId="2" hidden="1">'Shortest Path'!$K$16</definedName>
    <definedName name="solver_pre" localSheetId="3" hidden="1">0.000001</definedName>
    <definedName name="solver_pre" localSheetId="1" hidden="1">0.000001</definedName>
    <definedName name="solver_pre" localSheetId="2" hidden="1">0.000001</definedName>
    <definedName name="solver_rbv" localSheetId="3" hidden="1">2</definedName>
    <definedName name="solver_rbv" localSheetId="1" hidden="1">2</definedName>
    <definedName name="solver_rbv" localSheetId="2" hidden="1">1</definedName>
    <definedName name="solver_rel1" localSheetId="3" hidden="1">2</definedName>
    <definedName name="solver_rel1" localSheetId="1" hidden="1">1</definedName>
    <definedName name="solver_rel1" localSheetId="2" hidden="1">2</definedName>
    <definedName name="solver_rel2" localSheetId="3" hidden="1">1</definedName>
    <definedName name="solver_rel2" localSheetId="1" hidden="1">3</definedName>
    <definedName name="solver_rel2" localSheetId="2" hidden="1">5</definedName>
    <definedName name="solver_rel3" localSheetId="3" hidden="1">3</definedName>
    <definedName name="solver_rel3" localSheetId="1" hidden="1">3</definedName>
    <definedName name="solver_rhs1" localSheetId="3" hidden="1">Demand</definedName>
    <definedName name="solver_rhs1" localSheetId="1" hidden="1">Objective!$D$11:$D$15</definedName>
    <definedName name="solver_rhs1" localSheetId="2" hidden="1">'Shortest Path'!$H$2:$H$10</definedName>
    <definedName name="solver_rhs2" localSheetId="3" hidden="1">Capacity2</definedName>
    <definedName name="solver_rhs2" localSheetId="1" hidden="1">Objective!$D$16</definedName>
    <definedName name="solver_rhs2" localSheetId="2" hidden="1">"binary"</definedName>
    <definedName name="solver_rhs3" localSheetId="3" hidden="1">0</definedName>
    <definedName name="solver_rhs3" localSheetId="1" hidden="1">0</definedName>
    <definedName name="solver_rlx" localSheetId="3" hidden="1">2</definedName>
    <definedName name="solver_rlx" localSheetId="1" hidden="1">2</definedName>
    <definedName name="solver_rlx" localSheetId="2" hidden="1">2</definedName>
    <definedName name="solver_rsd" localSheetId="3" hidden="1">0</definedName>
    <definedName name="solver_rsd" localSheetId="1" hidden="1">0</definedName>
    <definedName name="solver_rsd" localSheetId="2" hidden="1">0</definedName>
    <definedName name="solver_scl" localSheetId="3" hidden="1">2</definedName>
    <definedName name="solver_scl" localSheetId="1" hidden="1">2</definedName>
    <definedName name="solver_scl" localSheetId="2" hidden="1">1</definedName>
    <definedName name="solver_sho" localSheetId="3" hidden="1">2</definedName>
    <definedName name="solver_sho" localSheetId="1" hidden="1">2</definedName>
    <definedName name="solver_sho" localSheetId="2" hidden="1">2</definedName>
    <definedName name="solver_ssz" localSheetId="3" hidden="1">100</definedName>
    <definedName name="solver_ssz" localSheetId="1" hidden="1">100</definedName>
    <definedName name="solver_ssz" localSheetId="2" hidden="1">100</definedName>
    <definedName name="solver_tim" localSheetId="3" hidden="1">2147483647</definedName>
    <definedName name="solver_tim" localSheetId="1" hidden="1">2147483647</definedName>
    <definedName name="solver_tim" localSheetId="2" hidden="1">2147483647</definedName>
    <definedName name="solver_tol" localSheetId="3" hidden="1">0.01</definedName>
    <definedName name="solver_tol" localSheetId="1" hidden="1">0.01</definedName>
    <definedName name="solver_tol" localSheetId="2" hidden="1">0.01</definedName>
    <definedName name="solver_typ" localSheetId="3" hidden="1">1</definedName>
    <definedName name="solver_typ" localSheetId="1" hidden="1">1</definedName>
    <definedName name="solver_typ" localSheetId="2" hidden="1">2</definedName>
    <definedName name="solver_val" localSheetId="3" hidden="1">0</definedName>
    <definedName name="solver_val" localSheetId="1" hidden="1">0</definedName>
    <definedName name="solver_val" localSheetId="2" hidden="1">0</definedName>
    <definedName name="solver_ver" localSheetId="3" hidden="1">3</definedName>
    <definedName name="solver_ver" localSheetId="1" hidden="1">3</definedName>
    <definedName name="solver_ver" localSheetId="2" hidden="1">3</definedName>
    <definedName name="To">'Shortest Path'!$B$2:$B$27</definedName>
    <definedName name="TO_2">'Maximal Flow'!$B$2:$B$27</definedName>
  </definedNames>
  <calcPr calcId="191028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B16" i="2" l="1"/>
  <c r="B15" i="2"/>
  <c r="B14" i="2"/>
  <c r="B13" i="2"/>
  <c r="B12" i="2"/>
  <c r="B11" i="2"/>
  <c r="B24" i="2"/>
  <c r="I10" i="4"/>
  <c r="G10" i="4"/>
  <c r="G9" i="4"/>
  <c r="I9" i="4"/>
  <c r="I8" i="4"/>
  <c r="G8" i="4"/>
  <c r="I7" i="4"/>
  <c r="G7" i="4"/>
  <c r="I6" i="4"/>
  <c r="G6" i="4"/>
  <c r="I5" i="4"/>
  <c r="G5" i="4"/>
  <c r="G4" i="4"/>
  <c r="I4" i="4"/>
  <c r="G3" i="4"/>
  <c r="I3" i="4"/>
  <c r="I2" i="4"/>
  <c r="G2" i="4"/>
  <c r="K16" i="3"/>
  <c r="H10" i="3"/>
  <c r="F10" i="3"/>
  <c r="H9" i="3"/>
  <c r="F9" i="3"/>
  <c r="H8" i="3"/>
  <c r="F8" i="3"/>
  <c r="H7" i="3"/>
  <c r="F7" i="3"/>
  <c r="H6" i="3"/>
  <c r="F6" i="3"/>
  <c r="H5" i="3"/>
  <c r="F5" i="3"/>
  <c r="H4" i="3"/>
  <c r="F4" i="3"/>
  <c r="H3" i="3"/>
  <c r="F3" i="3"/>
  <c r="H2" i="3"/>
  <c r="F2" i="3"/>
  <c r="M16" i="4"/>
</calcChain>
</file>

<file path=xl/sharedStrings.xml><?xml version="1.0" encoding="utf-8"?>
<sst xmlns="http://schemas.openxmlformats.org/spreadsheetml/2006/main" count="265" uniqueCount="89">
  <si>
    <t xml:space="preserve">  Decision Variables</t>
  </si>
  <si>
    <t>Variable</t>
  </si>
  <si>
    <t>Description</t>
  </si>
  <si>
    <t>Optimal Value</t>
  </si>
  <si>
    <t>Type</t>
  </si>
  <si>
    <t>Shift</t>
  </si>
  <si>
    <t>X1</t>
  </si>
  <si>
    <t>Standard Taxes — Day</t>
  </si>
  <si>
    <t>Standard</t>
  </si>
  <si>
    <t>Day</t>
  </si>
  <si>
    <t>X2</t>
  </si>
  <si>
    <t>Standard Taxes — Night</t>
  </si>
  <si>
    <t>Night</t>
  </si>
  <si>
    <t>X3</t>
  </si>
  <si>
    <t>Premium Taxes — Day</t>
  </si>
  <si>
    <t>Premium</t>
  </si>
  <si>
    <t>X4</t>
  </si>
  <si>
    <t>Premium Taxes — Night</t>
  </si>
  <si>
    <t xml:space="preserve">  Constraints</t>
  </si>
  <si>
    <t>Constraint</t>
  </si>
  <si>
    <t>LHS</t>
  </si>
  <si>
    <t>Sign</t>
  </si>
  <si>
    <t>RHS</t>
  </si>
  <si>
    <t>Normal Cars  (X1 + X2)</t>
  </si>
  <si>
    <t>≤</t>
  </si>
  <si>
    <t>Premium Cars  (X3 + X4)</t>
  </si>
  <si>
    <t>Max Day Trips  (X1 + X3)</t>
  </si>
  <si>
    <t>Max Night Trips  (X2 + X4)</t>
  </si>
  <si>
    <t>Premium Night Demand  (X4)</t>
  </si>
  <si>
    <t>Min Commuter Req.  (X1)</t>
  </si>
  <si>
    <t>≥</t>
  </si>
  <si>
    <t xml:space="preserve">  Objective Function — Maximize Profit</t>
  </si>
  <si>
    <t>Unit Profit ($)</t>
  </si>
  <si>
    <t>X1 — Standard Day</t>
  </si>
  <si>
    <t>X2 — Standard Night</t>
  </si>
  <si>
    <t>X3 — Premium Day</t>
  </si>
  <si>
    <t>X4 — Premium Night</t>
  </si>
  <si>
    <t>Maximum Profit</t>
  </si>
  <si>
    <t>Source</t>
  </si>
  <si>
    <t>Tyre</t>
  </si>
  <si>
    <t>Sink</t>
  </si>
  <si>
    <t>Bekaa</t>
  </si>
  <si>
    <t>FROM</t>
  </si>
  <si>
    <t>TO</t>
  </si>
  <si>
    <t>Distance</t>
  </si>
  <si>
    <t>GO</t>
  </si>
  <si>
    <t>Nodes</t>
  </si>
  <si>
    <t>NetFlow</t>
  </si>
  <si>
    <t>Supply/Demand</t>
  </si>
  <si>
    <t>Saida</t>
  </si>
  <si>
    <t>=</t>
  </si>
  <si>
    <t>Nabatieh</t>
  </si>
  <si>
    <t>Hasbaya</t>
  </si>
  <si>
    <t>Beirut</t>
  </si>
  <si>
    <t>Jbeil</t>
  </si>
  <si>
    <t>Tripoli</t>
  </si>
  <si>
    <t>Baalbek</t>
  </si>
  <si>
    <t>Total Distance</t>
  </si>
  <si>
    <t>From</t>
  </si>
  <si>
    <t>To</t>
  </si>
  <si>
    <t>Flow</t>
  </si>
  <si>
    <t>Capacity</t>
  </si>
  <si>
    <t>&lt;=</t>
  </si>
  <si>
    <t>Hasbay</t>
  </si>
  <si>
    <t>Maximal Flow</t>
  </si>
  <si>
    <t>🚖  Eco Taxi Co. — Operations Research Project</t>
  </si>
  <si>
    <t xml:space="preserve">  Background</t>
  </si>
  <si>
    <t xml:space="preserve">  Operational Data &amp; Financials</t>
  </si>
  <si>
    <t>The accounting department has determined the average net profit per vehicle for each shift after factoring in fuel, driver wages, and typical fare rates:</t>
  </si>
  <si>
    <t>Standard Car</t>
  </si>
  <si>
    <t>Day Shift</t>
  </si>
  <si>
    <t>$120 net profit — regular daytime base rates.</t>
  </si>
  <si>
    <t>Night Shift</t>
  </si>
  <si>
    <t>$160 net profit — higher nighttime base rates.</t>
  </si>
  <si>
    <t>Premium Car</t>
  </si>
  <si>
    <t>$180 net profit — premium daytime service.</t>
  </si>
  <si>
    <t>$240 net profit — lucrative nighttime peak hours.</t>
  </si>
  <si>
    <t xml:space="preserve">  Resource Limitations &amp; Constraints</t>
  </si>
  <si>
    <t>Fleet Inventory</t>
  </si>
  <si>
    <t>Standard Cars: 30 max  |  Premium Cars: 15 max</t>
  </si>
  <si>
    <t>Labor Availability</t>
  </si>
  <si>
    <t>Day Shift: 25 drivers max  |  Night Shift: 20 drivers max</t>
  </si>
  <si>
    <t>Commuter Obligation</t>
  </si>
  <si>
    <t>Municipal regulations require ≥ 10 Standard cars during the Day Shift</t>
  </si>
  <si>
    <t>Market Demand Cap</t>
  </si>
  <si>
    <t>Nighttime demand for luxury rides is capped at ≤ 8 Premium cars</t>
  </si>
  <si>
    <t xml:space="preserve">  Objective</t>
  </si>
  <si>
    <t>Formulate and solve a linear programming model to determine the exact number of Standard and Premium taxis to deploy during the Day and Night shifts to maximize the company's total daily profit.</t>
  </si>
  <si>
    <t>Eco Taxi Co. operates an urban transportation service and is looking to maximize its daily net profit. The company manages two categories of vehicles: Standard sedans and Premium luxury cars. The business operates across two distinct 12-hour shifts: the Day Shift (6:00 AM – 6:00 PM) and the Night Shift (6:00 PM – 6:00 AM). Vehicles cannot be reused across both shifts,and drivers are restricted to working a single shift per day.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</si>
</sst>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1"/>
      <color theme="1"/>
      <name val="Calibri"/>
      <family val="2"/>
      <charset val="1"/>
    </font>
    <font>
      <b/>
      <sz val="14"/>
      <color rgb="FFFFFFFF"/>
      <name val="Arial"/>
      <family val="2"/>
    </font>
    <font>
      <b/>
      <sz val="10"/>
      <color rgb="FFFFFFFF"/>
      <name val="Calibri"/>
      <family val="2"/>
      <charset val="1"/>
    </font>
    <font>
      <b/>
      <sz val="10"/>
      <color rgb="FF6B7280"/>
      <name val="Calibri"/>
      <family val="2"/>
      <charset val="1"/>
    </font>
    <font>
      <b/>
      <sz val="10"/>
      <color rgb="FF2563EB"/>
      <name val="Calibri"/>
      <family val="2"/>
      <charset val="1"/>
    </font>
    <font>
      <sz val="10"/>
      <color rgb="FF111827"/>
      <name val="Calibri"/>
      <family val="2"/>
      <charset val="1"/>
    </font>
    <font>
      <b/>
      <sz val="10"/>
      <color rgb="FF111827"/>
      <name val="Calibri"/>
      <family val="2"/>
      <charset val="1"/>
    </font>
    <font>
      <sz val="10"/>
      <color rgb="FF6B7280"/>
      <name val="Calibri"/>
      <family val="2"/>
      <charset val="1"/>
    </font>
    <font>
      <b/>
      <sz val="10"/>
      <color rgb="FF16A34A"/>
      <name val="Calibri"/>
      <family val="2"/>
      <charset val="1"/>
    </font>
    <font>
      <b/>
      <sz val="10"/>
      <color rgb="FFDC2626"/>
      <name val="Calibri"/>
      <family val="2"/>
      <charset val="1"/>
    </font>
    <font>
      <b/>
      <sz val="11"/>
      <color rgb="FF111827"/>
      <name val="Calibri"/>
      <family val="2"/>
      <charset val="1"/>
    </font>
    <font>
      <b/>
      <sz val="11"/>
      <color rgb="FFFFFFFF"/>
      <name val="Arial"/>
      <family val="2"/>
    </font>
    <font>
      <sz val="11"/>
      <color rgb="FFFFFFFF"/>
      <name val="Arial"/>
      <family val="2"/>
    </font>
    <font>
      <sz val="11"/>
      <color rgb="FF111827"/>
      <name val="Arial"/>
      <family val="2"/>
    </font>
    <font>
      <b/>
      <sz val="11"/>
      <color rgb="FF2563EB"/>
      <name val="Arial"/>
      <family val="2"/>
    </font>
    <font>
      <b/>
      <sz val="11"/>
      <color rgb="FF111827"/>
      <name val="Arial"/>
      <family val="2"/>
    </font>
    <font>
      <sz val="10"/>
      <color rgb="FF111827"/>
      <name val="Arial"/>
      <family val="2"/>
    </font>
    <font>
      <b/>
      <sz val="10"/>
      <color rgb="FF2563EB"/>
      <name val="Arial"/>
      <family val="2"/>
    </font>
    <font>
      <sz val="10"/>
      <color rgb="FF6B7280"/>
      <name val="Arial"/>
      <family val="2"/>
    </font>
    <font>
      <b/>
      <sz val="11"/>
      <color theme="0"/>
      <name val="Arial"/>
      <family val="2"/>
    </font>
    <font>
      <sz val="11"/>
      <color theme="0"/>
      <name val="Calibri"/>
      <family val="2"/>
      <charset val="1"/>
    </font>
    <font>
      <sz val="11"/>
      <color theme="1"/>
      <name val="Arial"/>
      <family val="2"/>
    </font>
  </fonts>
  <fills count="11">
    <fill>
      <patternFill patternType="none"/>
    </fill>
    <fill>
      <patternFill patternType="gray125"/>
    </fill>
    <fill>
      <patternFill patternType="solid">
        <fgColor rgb="FF2563EB"/>
        <bgColor rgb="FF1D4ED8"/>
      </patternFill>
    </fill>
    <fill>
      <patternFill patternType="solid">
        <fgColor rgb="FFF9FAFB"/>
        <bgColor rgb="FFFFFFFF"/>
      </patternFill>
    </fill>
    <fill>
      <patternFill patternType="solid">
        <fgColor rgb="FFFFFFFF"/>
        <bgColor rgb="FFF9FAFB"/>
      </patternFill>
    </fill>
    <fill>
      <patternFill patternType="solid">
        <fgColor rgb="FFEFF6FF"/>
        <bgColor rgb="FFF9FAFB"/>
      </patternFill>
    </fill>
    <fill>
      <patternFill patternType="solid">
        <fgColor rgb="FFFEF9C3"/>
        <bgColor rgb="FFF9FAFB"/>
      </patternFill>
    </fill>
    <fill>
      <patternFill patternType="solid">
        <fgColor rgb="FF1D4ED8"/>
        <bgColor rgb="FF2563EB"/>
      </patternFill>
    </fill>
    <fill>
      <patternFill patternType="solid">
        <fgColor rgb="FF2563EB"/>
        <bgColor rgb="FFFFFFFF"/>
      </patternFill>
    </fill>
    <fill>
      <patternFill patternType="solid">
        <fgColor rgb="FF2563EB"/>
        <bgColor indexed="64"/>
      </patternFill>
    </fill>
    <fill>
      <patternFill patternType="solid">
        <fgColor rgb="FFFEF9C3"/>
        <bgColor rgb="FFE5E7EB"/>
      </patternFill>
    </fill>
  </fills>
  <borders count="7">
    <border>
      <left/>
      <right/>
      <top/>
      <bottom/>
      <diagonal/>
    </border>
    <border>
      <left/>
      <right/>
      <top/>
      <bottom style="thin">
        <color rgb="FFE5E7EB"/>
      </bottom>
      <diagonal/>
    </border>
    <border>
      <left style="thin">
        <color rgb="FFE5E7EB"/>
      </left>
      <right style="thin">
        <color rgb="FFE5E7EB"/>
      </right>
      <top style="thin">
        <color rgb="FFE5E7EB"/>
      </top>
      <bottom style="thin">
        <color rgb="FFE5E7EB"/>
      </bottom>
      <diagonal/>
    </border>
    <border>
      <left style="thin">
        <color rgb="FFFDE047"/>
      </left>
      <right style="thin">
        <color rgb="FFFDE047"/>
      </right>
      <top style="thin">
        <color rgb="FFFDE047"/>
      </top>
      <bottom style="thin">
        <color rgb="FFFDE047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0">
    <xf numFmtId="0" fontId="0" fillId="0" borderId="0" xfId="0"/>
    <xf numFmtId="0" fontId="3" fillId="3" borderId="2" xfId="0" applyFont="1" applyFill="1" applyBorder="1" applyAlignment="1">
      <alignment horizontal="center" vertical="center"/>
    </xf>
    <xf numFmtId="0" fontId="4" fillId="4" borderId="2" xfId="0" applyFont="1" applyFill="1" applyBorder="1" applyAlignment="1">
      <alignment horizontal="center" vertical="center"/>
    </xf>
    <xf numFmtId="0" fontId="5" fillId="4" borderId="2" xfId="0" applyFont="1" applyFill="1" applyBorder="1" applyAlignment="1">
      <alignment horizontal="left" vertical="center"/>
    </xf>
    <xf numFmtId="3" fontId="6" fillId="4" borderId="2" xfId="0" applyNumberFormat="1" applyFont="1" applyFill="1" applyBorder="1" applyAlignment="1">
      <alignment horizontal="center" vertical="center"/>
    </xf>
    <xf numFmtId="0" fontId="7" fillId="4" borderId="2" xfId="0" applyFont="1" applyFill="1" applyBorder="1" applyAlignment="1">
      <alignment horizontal="center" vertical="center"/>
    </xf>
    <xf numFmtId="0" fontId="4" fillId="5" borderId="2" xfId="0" applyFont="1" applyFill="1" applyBorder="1" applyAlignment="1">
      <alignment horizontal="center" vertical="center"/>
    </xf>
    <xf numFmtId="0" fontId="5" fillId="5" borderId="2" xfId="0" applyFont="1" applyFill="1" applyBorder="1" applyAlignment="1">
      <alignment horizontal="left" vertical="center"/>
    </xf>
    <xf numFmtId="3" fontId="6" fillId="5" borderId="2" xfId="0" applyNumberFormat="1" applyFont="1" applyFill="1" applyBorder="1" applyAlignment="1">
      <alignment horizontal="center" vertical="center"/>
    </xf>
    <xf numFmtId="0" fontId="7" fillId="5" borderId="2" xfId="0" applyFont="1" applyFill="1" applyBorder="1" applyAlignment="1">
      <alignment horizontal="center" vertical="center"/>
    </xf>
    <xf numFmtId="0" fontId="3" fillId="4" borderId="2" xfId="0" applyFont="1" applyFill="1" applyBorder="1" applyAlignment="1">
      <alignment horizontal="center" vertical="center"/>
    </xf>
    <xf numFmtId="3" fontId="5" fillId="4" borderId="2" xfId="0" applyNumberFormat="1" applyFont="1" applyFill="1" applyBorder="1" applyAlignment="1">
      <alignment horizontal="center" vertical="center"/>
    </xf>
    <xf numFmtId="0" fontId="8" fillId="4" borderId="2" xfId="0" applyFont="1" applyFill="1" applyBorder="1" applyAlignment="1">
      <alignment horizontal="center" vertical="center"/>
    </xf>
    <xf numFmtId="3" fontId="5" fillId="5" borderId="2" xfId="0" applyNumberFormat="1" applyFont="1" applyFill="1" applyBorder="1" applyAlignment="1">
      <alignment horizontal="center" vertical="center"/>
    </xf>
    <xf numFmtId="0" fontId="9" fillId="4" borderId="2" xfId="0" applyFont="1" applyFill="1" applyBorder="1" applyAlignment="1">
      <alignment horizontal="center" vertical="center"/>
    </xf>
    <xf numFmtId="0" fontId="0" fillId="0" borderId="1" xfId="0" applyBorder="1"/>
    <xf numFmtId="4" fontId="5" fillId="4" borderId="2" xfId="0" applyNumberFormat="1" applyFont="1" applyFill="1" applyBorder="1" applyAlignment="1">
      <alignment horizontal="center" vertical="center"/>
    </xf>
    <xf numFmtId="9" fontId="7" fillId="4" borderId="2" xfId="0" applyNumberFormat="1" applyFont="1" applyFill="1" applyBorder="1" applyAlignment="1">
      <alignment horizontal="center" vertical="center"/>
    </xf>
    <xf numFmtId="0" fontId="10" fillId="6" borderId="3" xfId="0" applyFont="1" applyFill="1" applyBorder="1" applyAlignment="1">
      <alignment vertical="center"/>
    </xf>
    <xf numFmtId="0" fontId="0" fillId="0" borderId="0" xfId="0" applyAlignment="1">
      <alignment horizontal="center" vertical="center"/>
    </xf>
    <xf numFmtId="0" fontId="11" fillId="2" borderId="4" xfId="0" applyFont="1" applyFill="1" applyBorder="1" applyAlignment="1">
      <alignment horizontal="center" vertical="center"/>
    </xf>
    <xf numFmtId="0" fontId="12" fillId="2" borderId="5" xfId="0" applyFont="1" applyFill="1" applyBorder="1" applyAlignment="1">
      <alignment horizontal="center" vertical="center"/>
    </xf>
    <xf numFmtId="0" fontId="11" fillId="7" borderId="6" xfId="0" applyFont="1" applyFill="1" applyBorder="1" applyAlignment="1">
      <alignment horizontal="center" vertical="center"/>
    </xf>
    <xf numFmtId="0" fontId="12" fillId="7" borderId="4" xfId="0" applyFont="1" applyFill="1" applyBorder="1" applyAlignment="1">
      <alignment horizontal="center" vertical="center"/>
    </xf>
    <xf numFmtId="0" fontId="11" fillId="2" borderId="0" xfId="0" applyFont="1" applyFill="1" applyAlignment="1">
      <alignment horizontal="center" vertical="center"/>
    </xf>
    <xf numFmtId="0" fontId="12" fillId="2" borderId="0" xfId="0" applyFont="1" applyFill="1" applyAlignment="1">
      <alignment horizontal="center" vertical="center"/>
    </xf>
    <xf numFmtId="0" fontId="13" fillId="4" borderId="0" xfId="0" applyFont="1" applyFill="1" applyAlignment="1">
      <alignment horizontal="center" vertical="center"/>
    </xf>
    <xf numFmtId="0" fontId="13" fillId="5" borderId="0" xfId="0" applyFont="1" applyFill="1" applyAlignment="1">
      <alignment horizontal="center" vertical="center"/>
    </xf>
    <xf numFmtId="0" fontId="14" fillId="5" borderId="0" xfId="0" applyFont="1" applyFill="1" applyAlignment="1">
      <alignment horizontal="center" vertical="center"/>
    </xf>
    <xf numFmtId="0" fontId="14" fillId="4" borderId="0" xfId="0" applyFont="1" applyFill="1" applyAlignment="1">
      <alignment horizontal="center" vertical="center"/>
    </xf>
    <xf numFmtId="0" fontId="15" fillId="6" borderId="0" xfId="0" applyFont="1" applyFill="1" applyAlignment="1">
      <alignment horizontal="center" vertical="center"/>
    </xf>
    <xf numFmtId="0" fontId="17" fillId="4" borderId="0" xfId="0" applyFont="1" applyFill="1" applyAlignment="1">
      <alignment horizontal="left" vertical="center"/>
    </xf>
    <xf numFmtId="0" fontId="17" fillId="5" borderId="0" xfId="0" applyFont="1" applyFill="1" applyAlignment="1">
      <alignment horizontal="left" vertical="center"/>
    </xf>
    <xf numFmtId="0" fontId="17" fillId="4" borderId="0" xfId="0" applyFont="1" applyFill="1" applyAlignment="1">
      <alignment horizontal="center" vertical="center"/>
    </xf>
    <xf numFmtId="0" fontId="18" fillId="4" borderId="0" xfId="0" applyFont="1" applyFill="1" applyAlignment="1">
      <alignment horizontal="center" vertical="center"/>
    </xf>
    <xf numFmtId="0" fontId="17" fillId="5" borderId="0" xfId="0" applyFont="1" applyFill="1" applyAlignment="1">
      <alignment horizontal="center" vertical="center"/>
    </xf>
    <xf numFmtId="0" fontId="18" fillId="5" borderId="0" xfId="0" applyFont="1" applyFill="1" applyAlignment="1">
      <alignment horizontal="center" vertical="center"/>
    </xf>
    <xf numFmtId="0" fontId="19" fillId="8" borderId="0" xfId="0" applyFont="1" applyFill="1" applyAlignment="1">
      <alignment horizontal="center" vertical="center"/>
    </xf>
    <xf numFmtId="0" fontId="20" fillId="9" borderId="0" xfId="0" applyFont="1" applyFill="1" applyAlignment="1">
      <alignment horizontal="center" vertical="center"/>
    </xf>
    <xf numFmtId="0" fontId="21" fillId="6" borderId="0" xfId="0" applyFont="1" applyFill="1" applyAlignment="1">
      <alignment horizontal="center" vertical="center"/>
    </xf>
    <xf numFmtId="0" fontId="21" fillId="10" borderId="0" xfId="0" applyFont="1" applyFill="1" applyAlignment="1">
      <alignment horizontal="center" vertical="center"/>
    </xf>
    <xf numFmtId="0" fontId="16" fillId="4" borderId="0" xfId="0" applyFont="1" applyFill="1" applyAlignment="1">
      <alignment horizontal="center" vertical="center"/>
    </xf>
    <xf numFmtId="0" fontId="16" fillId="5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16" fillId="4" borderId="0" xfId="0" applyFont="1" applyFill="1" applyAlignment="1">
      <alignment horizontal="center" vertical="center" wrapText="1"/>
    </xf>
    <xf numFmtId="0" fontId="16" fillId="3" borderId="0" xfId="0" applyFont="1" applyFill="1" applyAlignment="1">
      <alignment horizontal="center" vertical="center" wrapText="1"/>
    </xf>
    <xf numFmtId="0" fontId="11" fillId="2" borderId="0" xfId="0" applyFont="1" applyFill="1" applyAlignment="1">
      <alignment horizontal="center" vertical="center"/>
    </xf>
    <xf numFmtId="0" fontId="16" fillId="6" borderId="0" xfId="0" applyFont="1" applyFill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/>
    </xf>
    <xf numFmtId="0" fontId="15" fillId="6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DC2626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65F46"/>
      <rgbColor rgb="FFC0C0C0"/>
      <rgbColor rgb="FF808080"/>
      <rgbColor rgb="FF9999FF"/>
      <rgbColor rgb="FF993366"/>
      <rgbColor rgb="FFFEF9C3"/>
      <rgbColor rgb="FFEFF6FF"/>
      <rgbColor rgb="FF660066"/>
      <rgbColor rgb="FFFF8080"/>
      <rgbColor rgb="FF1D4ED8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5E7EB"/>
      <rgbColor rgb="FFD1FAE5"/>
      <rgbColor rgb="FFF9FAFB"/>
      <rgbColor rgb="FF99CCFF"/>
      <rgbColor rgb="FFFF99CC"/>
      <rgbColor rgb="FFCC99FF"/>
      <rgbColor rgb="FFFFCC99"/>
      <rgbColor rgb="FF2563EB"/>
      <rgbColor rgb="FF33CCCC"/>
      <rgbColor rgb="FF99CC00"/>
      <rgbColor rgb="FFFDE047"/>
      <rgbColor rgb="FFFF9900"/>
      <rgbColor rgb="FFFF6600"/>
      <rgbColor rgb="FF6B7280"/>
      <rgbColor rgb="FF969696"/>
      <rgbColor rgb="FF003366"/>
      <rgbColor rgb="FF16A34A"/>
      <rgbColor rgb="FF111827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FEF9C3"/>
      <color rgb="FF2563E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 /><Relationship Id="rId3" Type="http://schemas.openxmlformats.org/officeDocument/2006/relationships/worksheet" Target="worksheets/sheet3.xml" /><Relationship Id="rId7" Type="http://schemas.openxmlformats.org/officeDocument/2006/relationships/sharedStrings" Target="sharedStrings.xml" /><Relationship Id="rId2" Type="http://schemas.openxmlformats.org/officeDocument/2006/relationships/worksheet" Target="worksheets/sheet2.xml" /><Relationship Id="rId1" Type="http://schemas.openxmlformats.org/officeDocument/2006/relationships/worksheet" Target="worksheets/sheet1.xml" /><Relationship Id="rId6" Type="http://schemas.openxmlformats.org/officeDocument/2006/relationships/styles" Target="styles.xml" /><Relationship Id="rId5" Type="http://schemas.openxmlformats.org/officeDocument/2006/relationships/theme" Target="theme/theme1.xml" /><Relationship Id="rId4" Type="http://schemas.openxmlformats.org/officeDocument/2006/relationships/worksheet" Target="worksheets/sheet4.xml" 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 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 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3684</xdr:colOff>
      <xdr:row>0</xdr:row>
      <xdr:rowOff>0</xdr:rowOff>
    </xdr:from>
    <xdr:to>
      <xdr:col>12</xdr:col>
      <xdr:colOff>7619</xdr:colOff>
      <xdr:row>14</xdr:row>
      <xdr:rowOff>220980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2E92D745-7C89-1BCC-6DA8-5827818C170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143624" y="0"/>
          <a:ext cx="3989195" cy="342138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4008</xdr:colOff>
      <xdr:row>0</xdr:row>
      <xdr:rowOff>0</xdr:rowOff>
    </xdr:from>
    <xdr:to>
      <xdr:col>15</xdr:col>
      <xdr:colOff>0</xdr:colOff>
      <xdr:row>15</xdr:row>
      <xdr:rowOff>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7D82E026-AF8B-3ABE-BAEF-742670A3151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34348" y="0"/>
          <a:ext cx="4194612" cy="3429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</a:majorFont>
      <a:minorFont>
        <a:latin typeface="Calibri" panose="020F0502020204030204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 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4"/>
  <sheetViews>
    <sheetView zoomScaleNormal="100" workbookViewId="0">
      <selection activeCell="H6" sqref="H6"/>
    </sheetView>
  </sheetViews>
  <sheetFormatPr defaultColWidth="8.609375" defaultRowHeight="15" x14ac:dyDescent="0.2"/>
  <cols>
    <col min="1" max="1" width="22.05859375" style="19" customWidth="1"/>
    <col min="2" max="2" width="16.0078125" style="19" customWidth="1"/>
    <col min="3" max="3" width="18.0234375" style="19" customWidth="1"/>
    <col min="4" max="6" width="13.98828125" style="19" customWidth="1"/>
    <col min="7" max="16384" width="8.609375" style="19"/>
  </cols>
  <sheetData>
    <row r="1" spans="1:6" ht="30" customHeight="1" x14ac:dyDescent="0.2">
      <c r="A1" s="43" t="s">
        <v>65</v>
      </c>
      <c r="B1" s="43"/>
      <c r="C1" s="43"/>
      <c r="D1" s="43"/>
      <c r="E1" s="43"/>
      <c r="F1" s="43"/>
    </row>
    <row r="2" spans="1:6" x14ac:dyDescent="0.2">
      <c r="A2" s="46" t="s">
        <v>66</v>
      </c>
      <c r="B2" s="46"/>
      <c r="C2" s="46"/>
      <c r="D2" s="46"/>
      <c r="E2" s="46"/>
      <c r="F2" s="46"/>
    </row>
    <row r="3" spans="1:6" x14ac:dyDescent="0.2">
      <c r="A3" s="46"/>
      <c r="B3" s="46"/>
      <c r="C3" s="46"/>
      <c r="D3" s="46"/>
      <c r="E3" s="46"/>
      <c r="F3" s="46"/>
    </row>
    <row r="4" spans="1:6" ht="36.75" customHeight="1" x14ac:dyDescent="0.2">
      <c r="A4" s="44" t="s">
        <v>88</v>
      </c>
      <c r="B4" s="44"/>
      <c r="C4" s="44"/>
      <c r="D4" s="44"/>
      <c r="E4" s="44"/>
      <c r="F4" s="44"/>
    </row>
    <row r="5" spans="1:6" x14ac:dyDescent="0.2">
      <c r="A5" s="44"/>
      <c r="B5" s="44"/>
      <c r="C5" s="44"/>
      <c r="D5" s="44"/>
      <c r="E5" s="44"/>
      <c r="F5" s="44"/>
    </row>
    <row r="6" spans="1:6" ht="21" customHeight="1" x14ac:dyDescent="0.2">
      <c r="A6" s="44"/>
      <c r="B6" s="44"/>
      <c r="C6" s="44"/>
      <c r="D6" s="44"/>
      <c r="E6" s="44"/>
      <c r="F6" s="44"/>
    </row>
    <row r="7" spans="1:6" x14ac:dyDescent="0.2">
      <c r="A7" s="46" t="s">
        <v>67</v>
      </c>
      <c r="B7" s="46"/>
      <c r="C7" s="46"/>
      <c r="D7" s="46"/>
      <c r="E7" s="46"/>
      <c r="F7" s="46"/>
    </row>
    <row r="8" spans="1:6" x14ac:dyDescent="0.2">
      <c r="A8" s="46"/>
      <c r="B8" s="46"/>
      <c r="C8" s="46"/>
      <c r="D8" s="46"/>
      <c r="E8" s="46"/>
      <c r="F8" s="46"/>
    </row>
    <row r="9" spans="1:6" ht="52.5" customHeight="1" x14ac:dyDescent="0.2">
      <c r="A9" s="45" t="s">
        <v>68</v>
      </c>
      <c r="B9" s="45"/>
      <c r="C9" s="45"/>
      <c r="D9" s="45"/>
      <c r="E9" s="45"/>
      <c r="F9" s="45"/>
    </row>
    <row r="10" spans="1:6" x14ac:dyDescent="0.2">
      <c r="A10" s="33" t="s">
        <v>69</v>
      </c>
      <c r="B10" s="34" t="s">
        <v>70</v>
      </c>
      <c r="C10" s="41" t="s">
        <v>71</v>
      </c>
      <c r="D10" s="41"/>
      <c r="E10" s="41"/>
      <c r="F10" s="41"/>
    </row>
    <row r="11" spans="1:6" x14ac:dyDescent="0.2">
      <c r="A11" s="35" t="s">
        <v>69</v>
      </c>
      <c r="B11" s="36" t="s">
        <v>72</v>
      </c>
      <c r="C11" s="42" t="s">
        <v>73</v>
      </c>
      <c r="D11" s="42"/>
      <c r="E11" s="42"/>
      <c r="F11" s="42"/>
    </row>
    <row r="12" spans="1:6" x14ac:dyDescent="0.2">
      <c r="A12" s="33" t="s">
        <v>74</v>
      </c>
      <c r="B12" s="34" t="s">
        <v>70</v>
      </c>
      <c r="C12" s="41" t="s">
        <v>75</v>
      </c>
      <c r="D12" s="41"/>
      <c r="E12" s="41"/>
      <c r="F12" s="41"/>
    </row>
    <row r="13" spans="1:6" x14ac:dyDescent="0.2">
      <c r="A13" s="35" t="s">
        <v>74</v>
      </c>
      <c r="B13" s="36" t="s">
        <v>72</v>
      </c>
      <c r="C13" s="42" t="s">
        <v>76</v>
      </c>
      <c r="D13" s="42"/>
      <c r="E13" s="42"/>
      <c r="F13" s="42"/>
    </row>
    <row r="14" spans="1:6" x14ac:dyDescent="0.2">
      <c r="A14" s="46" t="s">
        <v>77</v>
      </c>
      <c r="B14" s="46"/>
      <c r="C14" s="46"/>
      <c r="D14" s="46"/>
      <c r="E14" s="46"/>
      <c r="F14" s="46"/>
    </row>
    <row r="15" spans="1:6" x14ac:dyDescent="0.2">
      <c r="A15" s="46"/>
      <c r="B15" s="46"/>
      <c r="C15" s="46"/>
      <c r="D15" s="46"/>
      <c r="E15" s="46"/>
      <c r="F15" s="46"/>
    </row>
    <row r="16" spans="1:6" x14ac:dyDescent="0.2">
      <c r="A16" s="31" t="s">
        <v>78</v>
      </c>
      <c r="B16" s="41" t="s">
        <v>79</v>
      </c>
      <c r="C16" s="41"/>
      <c r="D16" s="41"/>
      <c r="E16" s="41"/>
      <c r="F16" s="41"/>
    </row>
    <row r="17" spans="1:6" x14ac:dyDescent="0.2">
      <c r="A17" s="32" t="s">
        <v>80</v>
      </c>
      <c r="B17" s="42" t="s">
        <v>81</v>
      </c>
      <c r="C17" s="42"/>
      <c r="D17" s="42"/>
      <c r="E17" s="42"/>
      <c r="F17" s="42"/>
    </row>
    <row r="18" spans="1:6" x14ac:dyDescent="0.2">
      <c r="A18" s="31" t="s">
        <v>82</v>
      </c>
      <c r="B18" s="41" t="s">
        <v>83</v>
      </c>
      <c r="C18" s="41"/>
      <c r="D18" s="41"/>
      <c r="E18" s="41"/>
      <c r="F18" s="41"/>
    </row>
    <row r="19" spans="1:6" x14ac:dyDescent="0.2">
      <c r="A19" s="32" t="s">
        <v>84</v>
      </c>
      <c r="B19" s="42" t="s">
        <v>85</v>
      </c>
      <c r="C19" s="42"/>
      <c r="D19" s="42"/>
      <c r="E19" s="42"/>
      <c r="F19" s="42"/>
    </row>
    <row r="20" spans="1:6" x14ac:dyDescent="0.2">
      <c r="A20" s="46" t="s">
        <v>86</v>
      </c>
      <c r="B20" s="46"/>
      <c r="C20" s="46"/>
      <c r="D20" s="46"/>
      <c r="E20" s="46"/>
      <c r="F20" s="46"/>
    </row>
    <row r="21" spans="1:6" x14ac:dyDescent="0.2">
      <c r="A21" s="46"/>
      <c r="B21" s="46"/>
      <c r="C21" s="46"/>
      <c r="D21" s="46"/>
      <c r="E21" s="46"/>
      <c r="F21" s="46"/>
    </row>
    <row r="22" spans="1:6" x14ac:dyDescent="0.2">
      <c r="A22" s="47" t="s">
        <v>87</v>
      </c>
      <c r="B22" s="47"/>
      <c r="C22" s="47"/>
      <c r="D22" s="47"/>
      <c r="E22" s="47"/>
      <c r="F22" s="47"/>
    </row>
    <row r="23" spans="1:6" x14ac:dyDescent="0.2">
      <c r="A23" s="47"/>
      <c r="B23" s="47"/>
      <c r="C23" s="47"/>
      <c r="D23" s="47"/>
      <c r="E23" s="47"/>
      <c r="F23" s="47"/>
    </row>
    <row r="24" spans="1:6" x14ac:dyDescent="0.2">
      <c r="A24" s="47"/>
      <c r="B24" s="47"/>
      <c r="C24" s="47"/>
      <c r="D24" s="47"/>
      <c r="E24" s="47"/>
      <c r="F24" s="47"/>
    </row>
  </sheetData>
  <mergeCells count="16">
    <mergeCell ref="A22:F24"/>
    <mergeCell ref="C11:F11"/>
    <mergeCell ref="C12:F12"/>
    <mergeCell ref="C13:F13"/>
    <mergeCell ref="B16:F16"/>
    <mergeCell ref="B17:F17"/>
    <mergeCell ref="A14:F15"/>
    <mergeCell ref="A20:F21"/>
    <mergeCell ref="C10:F10"/>
    <mergeCell ref="B18:F18"/>
    <mergeCell ref="B19:F19"/>
    <mergeCell ref="A1:F1"/>
    <mergeCell ref="A4:F6"/>
    <mergeCell ref="A9:F9"/>
    <mergeCell ref="A2:F3"/>
    <mergeCell ref="A7:F8"/>
  </mergeCells>
  <pageMargins left="0.7" right="0.7" top="0.75" bottom="0.75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24"/>
  <sheetViews>
    <sheetView zoomScaleNormal="100" workbookViewId="0">
      <selection activeCell="B13" sqref="B13"/>
    </sheetView>
  </sheetViews>
  <sheetFormatPr defaultColWidth="8.609375" defaultRowHeight="15" x14ac:dyDescent="0.2"/>
  <cols>
    <col min="1" max="1" width="25.01953125" customWidth="1"/>
    <col min="2" max="5" width="20.71484375" customWidth="1"/>
  </cols>
  <sheetData>
    <row r="1" spans="1:5" x14ac:dyDescent="0.2">
      <c r="A1" s="48" t="s">
        <v>0</v>
      </c>
      <c r="B1" s="48"/>
      <c r="C1" s="48"/>
      <c r="D1" s="48"/>
      <c r="E1" s="48"/>
    </row>
    <row r="2" spans="1:5" x14ac:dyDescent="0.2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</row>
    <row r="3" spans="1:5" x14ac:dyDescent="0.2">
      <c r="A3" s="2" t="s">
        <v>6</v>
      </c>
      <c r="B3" s="3" t="s">
        <v>7</v>
      </c>
      <c r="C3" s="4">
        <v>18</v>
      </c>
      <c r="D3" s="5" t="s">
        <v>8</v>
      </c>
      <c r="E3" s="5" t="s">
        <v>9</v>
      </c>
    </row>
    <row r="4" spans="1:5" x14ac:dyDescent="0.2">
      <c r="A4" s="6" t="s">
        <v>10</v>
      </c>
      <c r="B4" s="7" t="s">
        <v>11</v>
      </c>
      <c r="C4" s="8">
        <v>12</v>
      </c>
      <c r="D4" s="9" t="s">
        <v>8</v>
      </c>
      <c r="E4" s="9" t="s">
        <v>12</v>
      </c>
    </row>
    <row r="5" spans="1:5" x14ac:dyDescent="0.2">
      <c r="A5" s="2" t="s">
        <v>13</v>
      </c>
      <c r="B5" s="3" t="s">
        <v>14</v>
      </c>
      <c r="C5" s="4">
        <v>7</v>
      </c>
      <c r="D5" s="5" t="s">
        <v>15</v>
      </c>
      <c r="E5" s="5" t="s">
        <v>9</v>
      </c>
    </row>
    <row r="6" spans="1:5" x14ac:dyDescent="0.2">
      <c r="A6" s="6" t="s">
        <v>16</v>
      </c>
      <c r="B6" s="7" t="s">
        <v>17</v>
      </c>
      <c r="C6" s="8">
        <v>8</v>
      </c>
      <c r="D6" s="9" t="s">
        <v>15</v>
      </c>
      <c r="E6" s="9" t="s">
        <v>12</v>
      </c>
    </row>
    <row r="9" spans="1:5" x14ac:dyDescent="0.2">
      <c r="A9" s="48" t="s">
        <v>18</v>
      </c>
      <c r="B9" s="48"/>
      <c r="C9" s="48"/>
      <c r="D9" s="48"/>
    </row>
    <row r="10" spans="1:5" x14ac:dyDescent="0.2">
      <c r="A10" s="1" t="s">
        <v>19</v>
      </c>
      <c r="B10" s="1" t="s">
        <v>20</v>
      </c>
      <c r="C10" s="1" t="s">
        <v>21</v>
      </c>
      <c r="D10" s="1" t="s">
        <v>22</v>
      </c>
      <c r="E10" s="10"/>
    </row>
    <row r="11" spans="1:5" x14ac:dyDescent="0.2">
      <c r="A11" s="3" t="s">
        <v>23</v>
      </c>
      <c r="B11" s="11">
        <f>C3+C4</f>
        <v>30</v>
      </c>
      <c r="C11" s="2" t="s">
        <v>24</v>
      </c>
      <c r="D11" s="11">
        <v>30</v>
      </c>
      <c r="E11" s="12"/>
    </row>
    <row r="12" spans="1:5" x14ac:dyDescent="0.2">
      <c r="A12" s="7" t="s">
        <v>25</v>
      </c>
      <c r="B12" s="13">
        <f>C5+C6</f>
        <v>15</v>
      </c>
      <c r="C12" s="6" t="s">
        <v>24</v>
      </c>
      <c r="D12" s="13">
        <v>15</v>
      </c>
      <c r="E12" s="12"/>
    </row>
    <row r="13" spans="1:5" x14ac:dyDescent="0.2">
      <c r="A13" s="3" t="s">
        <v>26</v>
      </c>
      <c r="B13" s="11">
        <f>C3+C5</f>
        <v>25</v>
      </c>
      <c r="C13" s="2" t="s">
        <v>24</v>
      </c>
      <c r="D13" s="11">
        <v>25</v>
      </c>
      <c r="E13" s="12"/>
    </row>
    <row r="14" spans="1:5" x14ac:dyDescent="0.2">
      <c r="A14" s="7" t="s">
        <v>27</v>
      </c>
      <c r="B14" s="13">
        <f>C4+C6</f>
        <v>20</v>
      </c>
      <c r="C14" s="6" t="s">
        <v>24</v>
      </c>
      <c r="D14" s="13">
        <v>20</v>
      </c>
      <c r="E14" s="14"/>
    </row>
    <row r="15" spans="1:5" x14ac:dyDescent="0.2">
      <c r="A15" s="3" t="s">
        <v>28</v>
      </c>
      <c r="B15" s="11">
        <f>C6</f>
        <v>8</v>
      </c>
      <c r="C15" s="2" t="s">
        <v>24</v>
      </c>
      <c r="D15" s="11">
        <v>8</v>
      </c>
      <c r="E15" s="12"/>
    </row>
    <row r="16" spans="1:5" x14ac:dyDescent="0.2">
      <c r="A16" s="7" t="s">
        <v>29</v>
      </c>
      <c r="B16" s="13">
        <f>C3</f>
        <v>18</v>
      </c>
      <c r="C16" s="6" t="s">
        <v>30</v>
      </c>
      <c r="D16" s="13">
        <v>10</v>
      </c>
      <c r="E16" s="12"/>
    </row>
    <row r="18" spans="1:5" x14ac:dyDescent="0.2">
      <c r="A18" s="48" t="s">
        <v>31</v>
      </c>
      <c r="B18" s="48"/>
    </row>
    <row r="19" spans="1:5" x14ac:dyDescent="0.2">
      <c r="A19" s="1" t="s">
        <v>1</v>
      </c>
      <c r="B19" s="1" t="s">
        <v>32</v>
      </c>
      <c r="E19" s="15"/>
    </row>
    <row r="20" spans="1:5" x14ac:dyDescent="0.2">
      <c r="A20" s="3" t="s">
        <v>33</v>
      </c>
      <c r="B20" s="11">
        <v>120</v>
      </c>
      <c r="E20" s="10"/>
    </row>
    <row r="21" spans="1:5" x14ac:dyDescent="0.2">
      <c r="A21" s="7" t="s">
        <v>34</v>
      </c>
      <c r="B21" s="13">
        <v>160</v>
      </c>
      <c r="C21" s="16"/>
      <c r="D21" s="4"/>
      <c r="E21" s="17"/>
    </row>
    <row r="22" spans="1:5" x14ac:dyDescent="0.2">
      <c r="A22" s="3" t="s">
        <v>35</v>
      </c>
      <c r="B22" s="11">
        <v>180</v>
      </c>
      <c r="C22" s="16"/>
      <c r="D22" s="11"/>
      <c r="E22" s="17"/>
    </row>
    <row r="23" spans="1:5" x14ac:dyDescent="0.2">
      <c r="A23" s="7" t="s">
        <v>36</v>
      </c>
      <c r="B23" s="13">
        <v>240</v>
      </c>
      <c r="C23" s="16"/>
      <c r="D23" s="4"/>
      <c r="E23" s="17"/>
    </row>
    <row r="24" spans="1:5" x14ac:dyDescent="0.2">
      <c r="A24" s="18" t="s">
        <v>37</v>
      </c>
      <c r="B24" s="19">
        <f>C3*B20+C4*B21+C5*B22+C6*B23</f>
        <v>7260</v>
      </c>
      <c r="C24" s="16"/>
      <c r="D24" s="4"/>
      <c r="E24" s="17"/>
    </row>
  </sheetData>
  <mergeCells count="3">
    <mergeCell ref="A1:E1"/>
    <mergeCell ref="A9:D9"/>
    <mergeCell ref="A18:B18"/>
  </mergeCells>
  <pageMargins left="0.7" right="0.7" top="0.75" bottom="0.75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K31"/>
  <sheetViews>
    <sheetView zoomScaleNormal="100" workbookViewId="0">
      <selection activeCell="N12" sqref="N12"/>
    </sheetView>
  </sheetViews>
  <sheetFormatPr defaultColWidth="8.609375" defaultRowHeight="15" x14ac:dyDescent="0.2"/>
  <cols>
    <col min="1" max="2" width="13.98828125" style="19" customWidth="1"/>
    <col min="3" max="3" width="18.0234375" style="19" customWidth="1"/>
    <col min="4" max="4" width="9.81640625" style="19" bestFit="1" customWidth="1"/>
    <col min="5" max="5" width="15.6015625" style="19" bestFit="1" customWidth="1"/>
    <col min="6" max="6" width="9.14453125" style="19" bestFit="1" customWidth="1"/>
    <col min="7" max="7" width="6.58984375" style="19" customWidth="1"/>
    <col min="8" max="10" width="16.94921875" style="19" bestFit="1" customWidth="1"/>
    <col min="11" max="11" width="15.6015625" style="19" bestFit="1" customWidth="1"/>
    <col min="12" max="16384" width="8.609375" style="19"/>
  </cols>
  <sheetData>
    <row r="1" spans="1:11" ht="19.5" customHeight="1" x14ac:dyDescent="0.2">
      <c r="A1" s="37" t="s">
        <v>42</v>
      </c>
      <c r="B1" s="37" t="s">
        <v>43</v>
      </c>
      <c r="C1" s="37" t="s">
        <v>44</v>
      </c>
      <c r="D1" s="37" t="s">
        <v>45</v>
      </c>
      <c r="E1" s="37" t="s">
        <v>46</v>
      </c>
      <c r="F1" s="37" t="s">
        <v>47</v>
      </c>
      <c r="G1" s="38"/>
      <c r="H1" s="37" t="s">
        <v>48</v>
      </c>
    </row>
    <row r="2" spans="1:11" ht="19.5" customHeight="1" x14ac:dyDescent="0.2">
      <c r="A2" s="26" t="s">
        <v>39</v>
      </c>
      <c r="B2" s="26" t="s">
        <v>49</v>
      </c>
      <c r="C2" s="26">
        <v>40</v>
      </c>
      <c r="D2" s="26">
        <v>0</v>
      </c>
      <c r="E2" s="26" t="s">
        <v>39</v>
      </c>
      <c r="F2" s="26">
        <f t="shared" ref="F2:F10" si="0">SUMIF(From,E2,GO)-SUMIF(To,E2,GO)</f>
        <v>0</v>
      </c>
      <c r="G2" s="29" t="s">
        <v>50</v>
      </c>
      <c r="H2" s="26">
        <f t="shared" ref="H2:H10" si="1">IF(E2=$F$11,1,IF(E2=$F$12,-1,0))</f>
        <v>0</v>
      </c>
    </row>
    <row r="3" spans="1:11" x14ac:dyDescent="0.2">
      <c r="A3" s="27" t="s">
        <v>39</v>
      </c>
      <c r="B3" s="27" t="s">
        <v>51</v>
      </c>
      <c r="C3" s="27">
        <v>16</v>
      </c>
      <c r="D3" s="28">
        <v>0</v>
      </c>
      <c r="E3" s="27" t="s">
        <v>49</v>
      </c>
      <c r="F3" s="27">
        <f t="shared" si="0"/>
        <v>0</v>
      </c>
      <c r="G3" s="28" t="s">
        <v>50</v>
      </c>
      <c r="H3" s="27">
        <f t="shared" si="1"/>
        <v>0</v>
      </c>
    </row>
    <row r="4" spans="1:11" ht="19.5" customHeight="1" x14ac:dyDescent="0.2">
      <c r="A4" s="26" t="s">
        <v>51</v>
      </c>
      <c r="B4" s="26" t="s">
        <v>39</v>
      </c>
      <c r="C4" s="26">
        <v>16</v>
      </c>
      <c r="D4" s="26">
        <v>0</v>
      </c>
      <c r="E4" s="26" t="s">
        <v>51</v>
      </c>
      <c r="F4" s="26">
        <f t="shared" si="0"/>
        <v>0</v>
      </c>
      <c r="G4" s="29" t="s">
        <v>50</v>
      </c>
      <c r="H4" s="26">
        <f t="shared" si="1"/>
        <v>0</v>
      </c>
    </row>
    <row r="5" spans="1:11" ht="18" customHeight="1" x14ac:dyDescent="0.2">
      <c r="A5" s="27" t="s">
        <v>51</v>
      </c>
      <c r="B5" s="27" t="s">
        <v>49</v>
      </c>
      <c r="C5" s="27">
        <v>13</v>
      </c>
      <c r="D5" s="27">
        <v>0</v>
      </c>
      <c r="E5" s="27" t="s">
        <v>52</v>
      </c>
      <c r="F5" s="27">
        <f t="shared" si="0"/>
        <v>0</v>
      </c>
      <c r="G5" s="28" t="s">
        <v>50</v>
      </c>
      <c r="H5" s="27">
        <f t="shared" si="1"/>
        <v>0</v>
      </c>
    </row>
    <row r="6" spans="1:11" ht="18" customHeight="1" x14ac:dyDescent="0.2">
      <c r="A6" s="26" t="s">
        <v>51</v>
      </c>
      <c r="B6" s="26" t="s">
        <v>52</v>
      </c>
      <c r="C6" s="26">
        <v>20</v>
      </c>
      <c r="D6" s="29">
        <v>0</v>
      </c>
      <c r="E6" s="26" t="s">
        <v>53</v>
      </c>
      <c r="F6" s="26">
        <f t="shared" si="0"/>
        <v>1</v>
      </c>
      <c r="G6" s="29" t="s">
        <v>50</v>
      </c>
      <c r="H6" s="26">
        <f t="shared" si="1"/>
        <v>1</v>
      </c>
    </row>
    <row r="7" spans="1:11" ht="18" customHeight="1" x14ac:dyDescent="0.2">
      <c r="A7" s="27" t="s">
        <v>51</v>
      </c>
      <c r="B7" s="27" t="s">
        <v>41</v>
      </c>
      <c r="C7" s="27">
        <v>40</v>
      </c>
      <c r="D7" s="27">
        <v>0</v>
      </c>
      <c r="E7" s="27" t="s">
        <v>41</v>
      </c>
      <c r="F7" s="27">
        <f t="shared" si="0"/>
        <v>0</v>
      </c>
      <c r="G7" s="28" t="s">
        <v>50</v>
      </c>
      <c r="H7" s="27">
        <f t="shared" si="1"/>
        <v>0</v>
      </c>
    </row>
    <row r="8" spans="1:11" ht="18" customHeight="1" x14ac:dyDescent="0.2">
      <c r="A8" s="26" t="s">
        <v>49</v>
      </c>
      <c r="B8" s="26" t="s">
        <v>53</v>
      </c>
      <c r="C8" s="26">
        <v>42</v>
      </c>
      <c r="D8" s="26">
        <v>0</v>
      </c>
      <c r="E8" s="26" t="s">
        <v>54</v>
      </c>
      <c r="F8" s="26">
        <f t="shared" si="0"/>
        <v>0</v>
      </c>
      <c r="G8" s="29" t="s">
        <v>50</v>
      </c>
      <c r="H8" s="26">
        <f t="shared" si="1"/>
        <v>0</v>
      </c>
    </row>
    <row r="9" spans="1:11" ht="18" customHeight="1" x14ac:dyDescent="0.2">
      <c r="A9" s="27" t="s">
        <v>49</v>
      </c>
      <c r="B9" s="27" t="s">
        <v>39</v>
      </c>
      <c r="C9" s="27">
        <v>40</v>
      </c>
      <c r="D9" s="27">
        <v>0</v>
      </c>
      <c r="E9" s="27" t="s">
        <v>55</v>
      </c>
      <c r="F9" s="27">
        <f t="shared" si="0"/>
        <v>0</v>
      </c>
      <c r="G9" s="28" t="s">
        <v>50</v>
      </c>
      <c r="H9" s="27">
        <f t="shared" si="1"/>
        <v>0</v>
      </c>
    </row>
    <row r="10" spans="1:11" ht="18" customHeight="1" x14ac:dyDescent="0.2">
      <c r="A10" s="26" t="s">
        <v>49</v>
      </c>
      <c r="B10" s="26" t="s">
        <v>51</v>
      </c>
      <c r="C10" s="26">
        <v>13</v>
      </c>
      <c r="D10" s="26">
        <v>0</v>
      </c>
      <c r="E10" s="26" t="s">
        <v>56</v>
      </c>
      <c r="F10" s="26">
        <f t="shared" si="0"/>
        <v>-1</v>
      </c>
      <c r="G10" s="29" t="s">
        <v>50</v>
      </c>
      <c r="H10" s="26">
        <f t="shared" si="1"/>
        <v>-1</v>
      </c>
    </row>
    <row r="11" spans="1:11" ht="18" customHeight="1" x14ac:dyDescent="0.2">
      <c r="A11" s="27" t="s">
        <v>52</v>
      </c>
      <c r="B11" s="27" t="s">
        <v>51</v>
      </c>
      <c r="C11" s="27">
        <v>20</v>
      </c>
      <c r="D11" s="27">
        <v>0</v>
      </c>
      <c r="E11" s="24" t="s">
        <v>38</v>
      </c>
      <c r="F11" s="25" t="s">
        <v>53</v>
      </c>
    </row>
    <row r="12" spans="1:11" ht="18" customHeight="1" x14ac:dyDescent="0.2">
      <c r="A12" s="26" t="s">
        <v>52</v>
      </c>
      <c r="B12" s="26" t="s">
        <v>41</v>
      </c>
      <c r="C12" s="26">
        <v>3</v>
      </c>
      <c r="D12" s="29">
        <v>0</v>
      </c>
      <c r="E12" s="24" t="s">
        <v>40</v>
      </c>
      <c r="F12" s="25" t="s">
        <v>56</v>
      </c>
    </row>
    <row r="13" spans="1:11" ht="18" customHeight="1" x14ac:dyDescent="0.2">
      <c r="A13" s="27" t="s">
        <v>53</v>
      </c>
      <c r="B13" s="27" t="s">
        <v>49</v>
      </c>
      <c r="C13" s="27">
        <v>42</v>
      </c>
      <c r="D13" s="27">
        <v>0</v>
      </c>
    </row>
    <row r="14" spans="1:11" ht="18" customHeight="1" x14ac:dyDescent="0.2">
      <c r="A14" s="26" t="s">
        <v>53</v>
      </c>
      <c r="B14" s="26" t="s">
        <v>41</v>
      </c>
      <c r="C14" s="26">
        <v>42</v>
      </c>
      <c r="D14" s="26">
        <v>1</v>
      </c>
    </row>
    <row r="15" spans="1:11" ht="18" customHeight="1" x14ac:dyDescent="0.2">
      <c r="A15" s="27" t="s">
        <v>53</v>
      </c>
      <c r="B15" s="27" t="s">
        <v>54</v>
      </c>
      <c r="C15" s="27">
        <v>30</v>
      </c>
      <c r="D15" s="27">
        <v>0</v>
      </c>
    </row>
    <row r="16" spans="1:11" ht="18" customHeight="1" x14ac:dyDescent="0.2">
      <c r="A16" s="26" t="s">
        <v>41</v>
      </c>
      <c r="B16" s="26" t="s">
        <v>52</v>
      </c>
      <c r="C16" s="26">
        <v>3</v>
      </c>
      <c r="D16" s="26">
        <v>0</v>
      </c>
      <c r="J16" s="30" t="s">
        <v>57</v>
      </c>
      <c r="K16" s="30">
        <f>SUMPRODUCT(Distance,GO)</f>
        <v>61</v>
      </c>
    </row>
    <row r="17" spans="1:4" ht="18" customHeight="1" x14ac:dyDescent="0.2">
      <c r="A17" s="27" t="s">
        <v>41</v>
      </c>
      <c r="B17" s="27" t="s">
        <v>51</v>
      </c>
      <c r="C17" s="27">
        <v>40</v>
      </c>
      <c r="D17" s="27">
        <v>0</v>
      </c>
    </row>
    <row r="18" spans="1:4" ht="18" customHeight="1" x14ac:dyDescent="0.2">
      <c r="A18" s="26" t="s">
        <v>41</v>
      </c>
      <c r="B18" s="26" t="s">
        <v>53</v>
      </c>
      <c r="C18" s="26">
        <v>42</v>
      </c>
      <c r="D18" s="26">
        <v>0</v>
      </c>
    </row>
    <row r="19" spans="1:4" ht="18" customHeight="1" x14ac:dyDescent="0.2">
      <c r="A19" s="27" t="s">
        <v>41</v>
      </c>
      <c r="B19" s="27" t="s">
        <v>55</v>
      </c>
      <c r="C19" s="27">
        <v>43</v>
      </c>
      <c r="D19" s="27">
        <v>0</v>
      </c>
    </row>
    <row r="20" spans="1:4" ht="18" customHeight="1" x14ac:dyDescent="0.2">
      <c r="A20" s="26" t="s">
        <v>41</v>
      </c>
      <c r="B20" s="26" t="s">
        <v>56</v>
      </c>
      <c r="C20" s="26">
        <v>19</v>
      </c>
      <c r="D20" s="26">
        <v>1</v>
      </c>
    </row>
    <row r="21" spans="1:4" ht="18" customHeight="1" x14ac:dyDescent="0.2">
      <c r="A21" s="27" t="s">
        <v>54</v>
      </c>
      <c r="B21" s="27" t="s">
        <v>53</v>
      </c>
      <c r="C21" s="27">
        <v>30</v>
      </c>
      <c r="D21" s="27">
        <v>0</v>
      </c>
    </row>
    <row r="22" spans="1:4" ht="18" customHeight="1" x14ac:dyDescent="0.2">
      <c r="A22" s="26" t="s">
        <v>54</v>
      </c>
      <c r="B22" s="26" t="s">
        <v>55</v>
      </c>
      <c r="C22" s="26">
        <v>45</v>
      </c>
      <c r="D22" s="26">
        <v>0</v>
      </c>
    </row>
    <row r="23" spans="1:4" ht="18" customHeight="1" x14ac:dyDescent="0.2">
      <c r="A23" s="27" t="s">
        <v>56</v>
      </c>
      <c r="B23" s="27" t="s">
        <v>55</v>
      </c>
      <c r="C23" s="27">
        <v>50</v>
      </c>
      <c r="D23" s="27">
        <v>0</v>
      </c>
    </row>
    <row r="24" spans="1:4" ht="18" customHeight="1" x14ac:dyDescent="0.2">
      <c r="A24" s="26" t="s">
        <v>56</v>
      </c>
      <c r="B24" s="26" t="s">
        <v>41</v>
      </c>
      <c r="C24" s="26">
        <v>19</v>
      </c>
      <c r="D24" s="26">
        <v>0</v>
      </c>
    </row>
    <row r="25" spans="1:4" ht="18" customHeight="1" x14ac:dyDescent="0.2">
      <c r="A25" s="27" t="s">
        <v>55</v>
      </c>
      <c r="B25" s="27" t="s">
        <v>56</v>
      </c>
      <c r="C25" s="27">
        <v>50</v>
      </c>
      <c r="D25" s="27">
        <v>0</v>
      </c>
    </row>
    <row r="26" spans="1:4" ht="18" customHeight="1" x14ac:dyDescent="0.2">
      <c r="A26" s="26" t="s">
        <v>55</v>
      </c>
      <c r="B26" s="26" t="s">
        <v>41</v>
      </c>
      <c r="C26" s="26">
        <v>43</v>
      </c>
      <c r="D26" s="26">
        <v>0</v>
      </c>
    </row>
    <row r="27" spans="1:4" ht="18" customHeight="1" x14ac:dyDescent="0.2">
      <c r="A27" s="27" t="s">
        <v>55</v>
      </c>
      <c r="B27" s="27" t="s">
        <v>54</v>
      </c>
      <c r="C27" s="27">
        <v>45</v>
      </c>
      <c r="D27" s="27">
        <v>0</v>
      </c>
    </row>
    <row r="28" spans="1:4" ht="18" customHeight="1" x14ac:dyDescent="0.2"/>
    <row r="29" spans="1:4" ht="18" customHeight="1" x14ac:dyDescent="0.2"/>
    <row r="30" spans="1:4" ht="18" customHeight="1" x14ac:dyDescent="0.2"/>
    <row r="31" spans="1:4" ht="18" customHeight="1" x14ac:dyDescent="0.2"/>
  </sheetData>
  <pageMargins left="0.7" right="0.7" top="0.75" bottom="0.75" header="0.511811023622047" footer="0.511811023622047"/>
  <pageSetup orientation="portrait" horizontalDpi="300" verticalDpi="300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M31"/>
  <sheetViews>
    <sheetView tabSelected="1" zoomScaleNormal="100" workbookViewId="0">
      <selection activeCell="Q8" sqref="Q8"/>
    </sheetView>
  </sheetViews>
  <sheetFormatPr defaultColWidth="8.609375" defaultRowHeight="15" x14ac:dyDescent="0.2"/>
  <cols>
    <col min="1" max="2" width="11.97265625" style="19" customWidth="1"/>
    <col min="3" max="3" width="9.4140625" style="19" customWidth="1"/>
    <col min="4" max="4" width="8.47265625" style="19" customWidth="1"/>
    <col min="5" max="5" width="10.35546875" style="19" customWidth="1"/>
    <col min="6" max="7" width="11.8359375" style="19" customWidth="1"/>
    <col min="8" max="8" width="2.28515625" style="19" bestFit="1" customWidth="1"/>
    <col min="9" max="9" width="16.94921875" style="19" bestFit="1" customWidth="1"/>
    <col min="10" max="10" width="17.484375" style="19" customWidth="1"/>
    <col min="11" max="11" width="9.14453125" style="19" bestFit="1" customWidth="1"/>
    <col min="12" max="16384" width="8.609375" style="19"/>
  </cols>
  <sheetData>
    <row r="1" spans="1:13" ht="19.5" customHeight="1" x14ac:dyDescent="0.2">
      <c r="A1" s="37" t="s">
        <v>58</v>
      </c>
      <c r="B1" s="37" t="s">
        <v>59</v>
      </c>
      <c r="C1" s="37" t="s">
        <v>60</v>
      </c>
      <c r="D1" s="37"/>
      <c r="E1" s="37" t="s">
        <v>61</v>
      </c>
      <c r="F1" s="37" t="s">
        <v>46</v>
      </c>
      <c r="G1" s="37" t="s">
        <v>47</v>
      </c>
      <c r="H1" s="37"/>
      <c r="I1" s="37" t="s">
        <v>48</v>
      </c>
    </row>
    <row r="2" spans="1:13" ht="19.5" customHeight="1" x14ac:dyDescent="0.2">
      <c r="A2" s="26" t="s">
        <v>39</v>
      </c>
      <c r="B2" s="26" t="s">
        <v>49</v>
      </c>
      <c r="C2" s="39">
        <v>0</v>
      </c>
      <c r="D2" s="29" t="s">
        <v>62</v>
      </c>
      <c r="E2" s="40">
        <v>40</v>
      </c>
      <c r="F2" s="26" t="s">
        <v>39</v>
      </c>
      <c r="G2" s="26">
        <f t="shared" ref="G2:G10" si="0">SUMIF(FROM2,F2,FLOW2)-SUMIF(TO_2,F2,FLOW2)</f>
        <v>0</v>
      </c>
      <c r="H2" s="29" t="s">
        <v>50</v>
      </c>
      <c r="I2" s="26">
        <f t="shared" ref="I2:I10" si="1">IF(OR(F2=$G$11, F2=$G$12), G2,0)</f>
        <v>0</v>
      </c>
    </row>
    <row r="3" spans="1:13" x14ac:dyDescent="0.2">
      <c r="A3" s="27" t="s">
        <v>39</v>
      </c>
      <c r="B3" s="27" t="s">
        <v>51</v>
      </c>
      <c r="C3" s="39">
        <v>16</v>
      </c>
      <c r="D3" s="28" t="s">
        <v>62</v>
      </c>
      <c r="E3" s="40">
        <v>16</v>
      </c>
      <c r="F3" s="27" t="s">
        <v>51</v>
      </c>
      <c r="G3" s="27">
        <f t="shared" si="0"/>
        <v>0</v>
      </c>
      <c r="H3" s="28" t="s">
        <v>50</v>
      </c>
      <c r="I3" s="27">
        <f t="shared" si="1"/>
        <v>0</v>
      </c>
    </row>
    <row r="4" spans="1:13" ht="19.5" customHeight="1" x14ac:dyDescent="0.2">
      <c r="A4" s="26" t="s">
        <v>51</v>
      </c>
      <c r="B4" s="26" t="s">
        <v>39</v>
      </c>
      <c r="C4" s="39">
        <v>0</v>
      </c>
      <c r="D4" s="29" t="s">
        <v>62</v>
      </c>
      <c r="E4" s="40">
        <v>16</v>
      </c>
      <c r="F4" s="26" t="s">
        <v>49</v>
      </c>
      <c r="G4" s="26">
        <f t="shared" si="0"/>
        <v>71</v>
      </c>
      <c r="H4" s="29" t="s">
        <v>50</v>
      </c>
      <c r="I4" s="26">
        <f t="shared" si="1"/>
        <v>71</v>
      </c>
    </row>
    <row r="5" spans="1:13" ht="18" customHeight="1" x14ac:dyDescent="0.2">
      <c r="A5" s="27" t="s">
        <v>51</v>
      </c>
      <c r="B5" s="27" t="s">
        <v>49</v>
      </c>
      <c r="C5" s="39">
        <v>0</v>
      </c>
      <c r="D5" s="28" t="s">
        <v>62</v>
      </c>
      <c r="E5" s="40">
        <v>13</v>
      </c>
      <c r="F5" s="27" t="s">
        <v>63</v>
      </c>
      <c r="G5" s="27">
        <f t="shared" si="0"/>
        <v>0</v>
      </c>
      <c r="H5" s="28" t="s">
        <v>50</v>
      </c>
      <c r="I5" s="27">
        <f t="shared" si="1"/>
        <v>0</v>
      </c>
    </row>
    <row r="6" spans="1:13" ht="18" customHeight="1" x14ac:dyDescent="0.2">
      <c r="A6" s="26" t="s">
        <v>51</v>
      </c>
      <c r="B6" s="26" t="s">
        <v>63</v>
      </c>
      <c r="C6" s="39">
        <v>0</v>
      </c>
      <c r="D6" s="29" t="s">
        <v>62</v>
      </c>
      <c r="E6" s="40">
        <v>20</v>
      </c>
      <c r="F6" s="26" t="s">
        <v>53</v>
      </c>
      <c r="G6" s="26">
        <f t="shared" si="0"/>
        <v>0</v>
      </c>
      <c r="H6" s="29" t="s">
        <v>50</v>
      </c>
      <c r="I6" s="26">
        <f t="shared" si="1"/>
        <v>0</v>
      </c>
    </row>
    <row r="7" spans="1:13" ht="18" customHeight="1" x14ac:dyDescent="0.2">
      <c r="A7" s="27" t="s">
        <v>51</v>
      </c>
      <c r="B7" s="27" t="s">
        <v>41</v>
      </c>
      <c r="C7" s="39">
        <v>29</v>
      </c>
      <c r="D7" s="28" t="s">
        <v>62</v>
      </c>
      <c r="E7" s="40">
        <v>40</v>
      </c>
      <c r="F7" s="27" t="s">
        <v>41</v>
      </c>
      <c r="G7" s="27">
        <f t="shared" si="0"/>
        <v>0</v>
      </c>
      <c r="H7" s="28" t="s">
        <v>50</v>
      </c>
      <c r="I7" s="27">
        <f t="shared" si="1"/>
        <v>0</v>
      </c>
    </row>
    <row r="8" spans="1:13" ht="18" customHeight="1" x14ac:dyDescent="0.2">
      <c r="A8" s="26" t="s">
        <v>49</v>
      </c>
      <c r="B8" s="26" t="s">
        <v>39</v>
      </c>
      <c r="C8" s="39">
        <v>16</v>
      </c>
      <c r="D8" s="29" t="s">
        <v>62</v>
      </c>
      <c r="E8" s="40">
        <v>40</v>
      </c>
      <c r="F8" s="26" t="s">
        <v>54</v>
      </c>
      <c r="G8" s="26">
        <f t="shared" si="0"/>
        <v>0</v>
      </c>
      <c r="H8" s="29" t="s">
        <v>50</v>
      </c>
      <c r="I8" s="26">
        <f t="shared" si="1"/>
        <v>0</v>
      </c>
    </row>
    <row r="9" spans="1:13" ht="18" customHeight="1" x14ac:dyDescent="0.2">
      <c r="A9" s="27" t="s">
        <v>49</v>
      </c>
      <c r="B9" s="27" t="s">
        <v>51</v>
      </c>
      <c r="C9" s="39">
        <v>13</v>
      </c>
      <c r="D9" s="28" t="s">
        <v>62</v>
      </c>
      <c r="E9" s="40">
        <v>13</v>
      </c>
      <c r="F9" s="27" t="s">
        <v>55</v>
      </c>
      <c r="G9" s="27">
        <f t="shared" si="0"/>
        <v>-71</v>
      </c>
      <c r="H9" s="28" t="s">
        <v>50</v>
      </c>
      <c r="I9" s="27">
        <f t="shared" si="1"/>
        <v>-71</v>
      </c>
    </row>
    <row r="10" spans="1:13" ht="18" customHeight="1" x14ac:dyDescent="0.2">
      <c r="A10" s="26" t="s">
        <v>49</v>
      </c>
      <c r="B10" s="26" t="s">
        <v>53</v>
      </c>
      <c r="C10" s="39">
        <v>42</v>
      </c>
      <c r="D10" s="29" t="s">
        <v>62</v>
      </c>
      <c r="E10" s="40">
        <v>42</v>
      </c>
      <c r="F10" s="26" t="s">
        <v>56</v>
      </c>
      <c r="G10" s="26">
        <f t="shared" si="0"/>
        <v>0</v>
      </c>
      <c r="H10" s="29" t="s">
        <v>50</v>
      </c>
      <c r="I10" s="26">
        <f t="shared" si="1"/>
        <v>0</v>
      </c>
    </row>
    <row r="11" spans="1:13" ht="18" customHeight="1" x14ac:dyDescent="0.2">
      <c r="A11" s="27" t="s">
        <v>63</v>
      </c>
      <c r="B11" s="27" t="s">
        <v>51</v>
      </c>
      <c r="C11" s="39">
        <v>0</v>
      </c>
      <c r="D11" s="28" t="s">
        <v>62</v>
      </c>
      <c r="E11" s="40">
        <v>20</v>
      </c>
      <c r="F11" s="20" t="s">
        <v>38</v>
      </c>
      <c r="G11" s="21" t="s">
        <v>49</v>
      </c>
    </row>
    <row r="12" spans="1:13" ht="18" customHeight="1" x14ac:dyDescent="0.2">
      <c r="A12" s="26" t="s">
        <v>63</v>
      </c>
      <c r="B12" s="26" t="s">
        <v>41</v>
      </c>
      <c r="C12" s="39">
        <v>0</v>
      </c>
      <c r="D12" s="29" t="s">
        <v>62</v>
      </c>
      <c r="E12" s="40">
        <v>3</v>
      </c>
      <c r="F12" s="22" t="s">
        <v>40</v>
      </c>
      <c r="G12" s="23" t="s">
        <v>55</v>
      </c>
    </row>
    <row r="13" spans="1:13" ht="18" customHeight="1" x14ac:dyDescent="0.2">
      <c r="A13" s="27" t="s">
        <v>53</v>
      </c>
      <c r="B13" s="27" t="s">
        <v>54</v>
      </c>
      <c r="C13" s="39">
        <v>30</v>
      </c>
      <c r="D13" s="28" t="s">
        <v>62</v>
      </c>
      <c r="E13" s="40">
        <v>30</v>
      </c>
    </row>
    <row r="14" spans="1:13" ht="18" customHeight="1" x14ac:dyDescent="0.2">
      <c r="A14" s="26" t="s">
        <v>53</v>
      </c>
      <c r="B14" s="26" t="s">
        <v>41</v>
      </c>
      <c r="C14" s="39">
        <v>12</v>
      </c>
      <c r="D14" s="29" t="s">
        <v>62</v>
      </c>
      <c r="E14" s="40">
        <v>42</v>
      </c>
    </row>
    <row r="15" spans="1:13" ht="18" customHeight="1" x14ac:dyDescent="0.2">
      <c r="A15" s="27" t="s">
        <v>53</v>
      </c>
      <c r="B15" s="27" t="s">
        <v>49</v>
      </c>
      <c r="C15" s="39">
        <v>0</v>
      </c>
      <c r="D15" s="28" t="s">
        <v>62</v>
      </c>
      <c r="E15" s="40">
        <v>42</v>
      </c>
    </row>
    <row r="16" spans="1:13" ht="18" customHeight="1" x14ac:dyDescent="0.2">
      <c r="A16" s="26" t="s">
        <v>41</v>
      </c>
      <c r="B16" s="26" t="s">
        <v>63</v>
      </c>
      <c r="C16" s="39">
        <v>0</v>
      </c>
      <c r="D16" s="29" t="s">
        <v>62</v>
      </c>
      <c r="E16" s="40">
        <v>3</v>
      </c>
      <c r="K16" s="49" t="s">
        <v>64</v>
      </c>
      <c r="L16" s="49"/>
      <c r="M16" s="30">
        <f>INDEX(G2:G10,MATCH($G$11,F2:F10,0))</f>
        <v>71</v>
      </c>
    </row>
    <row r="17" spans="1:5" ht="18" customHeight="1" x14ac:dyDescent="0.2">
      <c r="A17" s="27" t="s">
        <v>41</v>
      </c>
      <c r="B17" s="27" t="s">
        <v>51</v>
      </c>
      <c r="C17" s="39">
        <v>0</v>
      </c>
      <c r="D17" s="28" t="s">
        <v>62</v>
      </c>
      <c r="E17" s="40">
        <v>40</v>
      </c>
    </row>
    <row r="18" spans="1:5" ht="18" customHeight="1" x14ac:dyDescent="0.2">
      <c r="A18" s="26" t="s">
        <v>41</v>
      </c>
      <c r="B18" s="26" t="s">
        <v>53</v>
      </c>
      <c r="C18" s="39">
        <v>0</v>
      </c>
      <c r="D18" s="29" t="s">
        <v>62</v>
      </c>
      <c r="E18" s="40">
        <v>42</v>
      </c>
    </row>
    <row r="19" spans="1:5" ht="18" customHeight="1" x14ac:dyDescent="0.2">
      <c r="A19" s="27" t="s">
        <v>41</v>
      </c>
      <c r="B19" s="27" t="s">
        <v>55</v>
      </c>
      <c r="C19" s="39">
        <v>41</v>
      </c>
      <c r="D19" s="28" t="s">
        <v>62</v>
      </c>
      <c r="E19" s="40">
        <v>43</v>
      </c>
    </row>
    <row r="20" spans="1:5" ht="18" customHeight="1" x14ac:dyDescent="0.2">
      <c r="A20" s="26" t="s">
        <v>41</v>
      </c>
      <c r="B20" s="26" t="s">
        <v>56</v>
      </c>
      <c r="C20" s="39">
        <v>0</v>
      </c>
      <c r="D20" s="29" t="s">
        <v>62</v>
      </c>
      <c r="E20" s="40">
        <v>19</v>
      </c>
    </row>
    <row r="21" spans="1:5" ht="18" customHeight="1" x14ac:dyDescent="0.2">
      <c r="A21" s="27" t="s">
        <v>54</v>
      </c>
      <c r="B21" s="27" t="s">
        <v>55</v>
      </c>
      <c r="C21" s="39">
        <v>30</v>
      </c>
      <c r="D21" s="28" t="s">
        <v>62</v>
      </c>
      <c r="E21" s="40">
        <v>45</v>
      </c>
    </row>
    <row r="22" spans="1:5" ht="18" customHeight="1" x14ac:dyDescent="0.2">
      <c r="A22" s="26" t="s">
        <v>54</v>
      </c>
      <c r="B22" s="26" t="s">
        <v>53</v>
      </c>
      <c r="C22" s="39">
        <v>0</v>
      </c>
      <c r="D22" s="29" t="s">
        <v>62</v>
      </c>
      <c r="E22" s="40">
        <v>30</v>
      </c>
    </row>
    <row r="23" spans="1:5" ht="18" customHeight="1" x14ac:dyDescent="0.2">
      <c r="A23" s="27" t="s">
        <v>55</v>
      </c>
      <c r="B23" s="27" t="s">
        <v>54</v>
      </c>
      <c r="C23" s="39">
        <v>0</v>
      </c>
      <c r="D23" s="28" t="s">
        <v>62</v>
      </c>
      <c r="E23" s="40">
        <v>45</v>
      </c>
    </row>
    <row r="24" spans="1:5" ht="18" customHeight="1" x14ac:dyDescent="0.2">
      <c r="A24" s="26" t="s">
        <v>55</v>
      </c>
      <c r="B24" s="26" t="s">
        <v>41</v>
      </c>
      <c r="C24" s="39">
        <v>0</v>
      </c>
      <c r="D24" s="29" t="s">
        <v>62</v>
      </c>
      <c r="E24" s="40">
        <v>43</v>
      </c>
    </row>
    <row r="25" spans="1:5" ht="18" customHeight="1" x14ac:dyDescent="0.2">
      <c r="A25" s="27" t="s">
        <v>55</v>
      </c>
      <c r="B25" s="27" t="s">
        <v>56</v>
      </c>
      <c r="C25" s="39">
        <v>0</v>
      </c>
      <c r="D25" s="28" t="s">
        <v>62</v>
      </c>
      <c r="E25" s="40">
        <v>50</v>
      </c>
    </row>
    <row r="26" spans="1:5" ht="18" customHeight="1" x14ac:dyDescent="0.2">
      <c r="A26" s="26" t="s">
        <v>56</v>
      </c>
      <c r="B26" s="26" t="s">
        <v>55</v>
      </c>
      <c r="C26" s="39">
        <v>0</v>
      </c>
      <c r="D26" s="29" t="s">
        <v>62</v>
      </c>
      <c r="E26" s="40">
        <v>50</v>
      </c>
    </row>
    <row r="27" spans="1:5" ht="18" customHeight="1" x14ac:dyDescent="0.2">
      <c r="A27" s="27" t="s">
        <v>56</v>
      </c>
      <c r="B27" s="27" t="s">
        <v>41</v>
      </c>
      <c r="C27" s="39">
        <v>0</v>
      </c>
      <c r="D27" s="28" t="s">
        <v>62</v>
      </c>
      <c r="E27" s="40">
        <v>19</v>
      </c>
    </row>
    <row r="28" spans="1:5" ht="18" customHeight="1" x14ac:dyDescent="0.2"/>
    <row r="29" spans="1:5" ht="18" customHeight="1" x14ac:dyDescent="0.2"/>
    <row r="30" spans="1:5" ht="18" customHeight="1" x14ac:dyDescent="0.2"/>
    <row r="31" spans="1:5" ht="18" customHeight="1" x14ac:dyDescent="0.2"/>
  </sheetData>
  <mergeCells count="1">
    <mergeCell ref="K16:L16"/>
  </mergeCells>
  <pageMargins left="0.7" right="0.7" top="0.75" bottom="0.75" header="0.511811023622047" footer="0.511811023622047"/>
  <pageSetup paperSize="9" orientation="portrait" horizontalDpi="300" verticalDpi="30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Excel Android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9</vt:i4>
      </vt:variant>
    </vt:vector>
  </HeadingPairs>
  <TitlesOfParts>
    <vt:vector size="13" baseType="lpstr">
      <vt:lpstr>Introduction</vt:lpstr>
      <vt:lpstr>Objective</vt:lpstr>
      <vt:lpstr>Shortest Path</vt:lpstr>
      <vt:lpstr>Maximal Flow</vt:lpstr>
      <vt:lpstr>Capacity2</vt:lpstr>
      <vt:lpstr>Demand</vt:lpstr>
      <vt:lpstr>Distance</vt:lpstr>
      <vt:lpstr>FLOW2</vt:lpstr>
      <vt:lpstr>From</vt:lpstr>
      <vt:lpstr>FROM2</vt:lpstr>
      <vt:lpstr>GO</vt:lpstr>
      <vt:lpstr>To</vt:lpstr>
      <vt:lpstr>TO_2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Amena Kaderi</dc:creator>
  <dc:description/>
  <cp:lastModifiedBy>Amena Kaderi</cp:lastModifiedBy>
  <cp:revision>0</cp:revision>
  <dcterms:created xsi:type="dcterms:W3CDTF">2026-05-19T12:35:09Z</dcterms:created>
  <dcterms:modified xsi:type="dcterms:W3CDTF">2026-05-20T18:25:58Z</dcterms:modified>
  <dc:language>en-US</dc:language>
</cp:coreProperties>
</file>