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backupFile="1" defaultThemeVersion="124226"/>
  <bookViews>
    <workbookView xWindow="-15" yWindow="-15" windowWidth="28860" windowHeight="6225" tabRatio="705"/>
  </bookViews>
  <sheets>
    <sheet name="部品ｻﾝﾌﾟﾙ検査依頼票" sheetId="21" r:id="rId1"/>
    <sheet name="検査依頼票" sheetId="19" r:id="rId2"/>
    <sheet name="測定データ CAV1 " sheetId="20" r:id="rId3"/>
    <sheet name="測定データ CAV2" sheetId="15" r:id="rId4"/>
    <sheet name="図面" sheetId="17" r:id="rId5"/>
  </sheets>
  <definedNames>
    <definedName name="_xlnm.Print_Area" localSheetId="0">部品ｻﾝﾌﾟﾙ検査依頼票!$B$2:$Q$47</definedName>
  </definedNames>
  <calcPr calcId="125725"/>
</workbook>
</file>

<file path=xl/calcChain.xml><?xml version="1.0" encoding="utf-8"?>
<calcChain xmlns="http://schemas.openxmlformats.org/spreadsheetml/2006/main">
  <c r="AD115" i="20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AD114"/>
  <c r="AD116" s="1"/>
  <c r="AC114"/>
  <c r="AC116" s="1"/>
  <c r="AB114"/>
  <c r="AB116" s="1"/>
  <c r="AA114"/>
  <c r="AA116" s="1"/>
  <c r="Z114"/>
  <c r="Z116" s="1"/>
  <c r="Y114"/>
  <c r="Y116" s="1"/>
  <c r="X114"/>
  <c r="X116" s="1"/>
  <c r="W114"/>
  <c r="W116" s="1"/>
  <c r="V114"/>
  <c r="V116" s="1"/>
  <c r="U114"/>
  <c r="U116" s="1"/>
  <c r="T114"/>
  <c r="T116" s="1"/>
  <c r="S114"/>
  <c r="S116" s="1"/>
  <c r="R114"/>
  <c r="R116" s="1"/>
  <c r="Q114"/>
  <c r="Q116" s="1"/>
  <c r="P114"/>
  <c r="P116" s="1"/>
  <c r="O114"/>
  <c r="O116" s="1"/>
  <c r="N114"/>
  <c r="N116" s="1"/>
  <c r="M114"/>
  <c r="M116" s="1"/>
  <c r="L114"/>
  <c r="L116" s="1"/>
  <c r="K114"/>
  <c r="K116" s="1"/>
  <c r="J114"/>
  <c r="J116" s="1"/>
  <c r="I114"/>
  <c r="I116" s="1"/>
  <c r="H114"/>
  <c r="H116" s="1"/>
  <c r="G114"/>
  <c r="G116" s="1"/>
  <c r="F114"/>
  <c r="F116" s="1"/>
  <c r="E114"/>
  <c r="E116" s="1"/>
  <c r="D114"/>
  <c r="D116" s="1"/>
  <c r="C114"/>
  <c r="C116" s="1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AD88"/>
  <c r="AD90" s="1"/>
  <c r="AC88"/>
  <c r="AC90" s="1"/>
  <c r="AB88"/>
  <c r="AB90" s="1"/>
  <c r="AD87"/>
  <c r="AC87"/>
  <c r="AB87"/>
  <c r="AD86"/>
  <c r="AC86"/>
  <c r="AB86"/>
  <c r="AA86"/>
  <c r="AA87" s="1"/>
  <c r="Z86"/>
  <c r="Z87" s="1"/>
  <c r="Y86"/>
  <c r="Y87" s="1"/>
  <c r="X86"/>
  <c r="X87" s="1"/>
  <c r="W86"/>
  <c r="W87" s="1"/>
  <c r="V86"/>
  <c r="V87" s="1"/>
  <c r="U86"/>
  <c r="U87" s="1"/>
  <c r="T86"/>
  <c r="T87" s="1"/>
  <c r="S86"/>
  <c r="S87" s="1"/>
  <c r="R86"/>
  <c r="R87" s="1"/>
  <c r="Q86"/>
  <c r="Q87" s="1"/>
  <c r="P86"/>
  <c r="P87" s="1"/>
  <c r="O86"/>
  <c r="O87" s="1"/>
  <c r="N86"/>
  <c r="N87" s="1"/>
  <c r="M86"/>
  <c r="M87" s="1"/>
  <c r="L86"/>
  <c r="L87" s="1"/>
  <c r="K86"/>
  <c r="K87" s="1"/>
  <c r="J86"/>
  <c r="J87" s="1"/>
  <c r="I86"/>
  <c r="I87" s="1"/>
  <c r="H86"/>
  <c r="H87" s="1"/>
  <c r="G86"/>
  <c r="G87" s="1"/>
  <c r="F86"/>
  <c r="F87" s="1"/>
  <c r="E86"/>
  <c r="E87" s="1"/>
  <c r="D86"/>
  <c r="D87" s="1"/>
  <c r="C86"/>
  <c r="C87" s="1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AD84"/>
  <c r="AC84"/>
  <c r="AB84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AD82"/>
  <c r="AC82"/>
  <c r="AB82"/>
  <c r="AA82"/>
  <c r="AA84" s="1"/>
  <c r="Z82"/>
  <c r="Z84" s="1"/>
  <c r="Y82"/>
  <c r="Y84" s="1"/>
  <c r="X82"/>
  <c r="X84" s="1"/>
  <c r="W82"/>
  <c r="V82"/>
  <c r="U82"/>
  <c r="U84" s="1"/>
  <c r="T82"/>
  <c r="S82"/>
  <c r="R82"/>
  <c r="Q82"/>
  <c r="Q84" s="1"/>
  <c r="P82"/>
  <c r="P84" s="1"/>
  <c r="O82"/>
  <c r="N82"/>
  <c r="M82"/>
  <c r="M84" s="1"/>
  <c r="L82"/>
  <c r="L84" s="1"/>
  <c r="K82"/>
  <c r="J82"/>
  <c r="I82"/>
  <c r="H82"/>
  <c r="H84" s="1"/>
  <c r="G82"/>
  <c r="F82"/>
  <c r="F84" s="1"/>
  <c r="E82"/>
  <c r="E84" s="1"/>
  <c r="D82"/>
  <c r="C82"/>
  <c r="AD81"/>
  <c r="AC81"/>
  <c r="AB81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AD79"/>
  <c r="AC79"/>
  <c r="AB79"/>
  <c r="AA79"/>
  <c r="Z79"/>
  <c r="Z81" s="1"/>
  <c r="Y79"/>
  <c r="Y81" s="1"/>
  <c r="X79"/>
  <c r="W79"/>
  <c r="V79"/>
  <c r="V81" s="1"/>
  <c r="U79"/>
  <c r="U81" s="1"/>
  <c r="T79"/>
  <c r="T81" s="1"/>
  <c r="S79"/>
  <c r="R79"/>
  <c r="R81" s="1"/>
  <c r="Q79"/>
  <c r="P79"/>
  <c r="O79"/>
  <c r="N79"/>
  <c r="M79"/>
  <c r="M81" s="1"/>
  <c r="L79"/>
  <c r="L81" s="1"/>
  <c r="K79"/>
  <c r="J79"/>
  <c r="J81" s="1"/>
  <c r="I79"/>
  <c r="H79"/>
  <c r="H81" s="1"/>
  <c r="G79"/>
  <c r="F79"/>
  <c r="F81" s="1"/>
  <c r="E79"/>
  <c r="E81" s="1"/>
  <c r="D79"/>
  <c r="C79"/>
  <c r="AD73"/>
  <c r="AC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AB65"/>
  <c r="D65"/>
  <c r="AB64"/>
  <c r="D64"/>
  <c r="AB62"/>
  <c r="AB61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AD54"/>
  <c r="AD55" s="1"/>
  <c r="AC54"/>
  <c r="AC55" s="1"/>
  <c r="AB54"/>
  <c r="AB55" s="1"/>
  <c r="AA54"/>
  <c r="AA55" s="1"/>
  <c r="Z54"/>
  <c r="Z55" s="1"/>
  <c r="Y54"/>
  <c r="Y55" s="1"/>
  <c r="X54"/>
  <c r="X55" s="1"/>
  <c r="W54"/>
  <c r="W55" s="1"/>
  <c r="V54"/>
  <c r="V55" s="1"/>
  <c r="U54"/>
  <c r="U55" s="1"/>
  <c r="T54"/>
  <c r="T55" s="1"/>
  <c r="S54"/>
  <c r="S55" s="1"/>
  <c r="R54"/>
  <c r="R55" s="1"/>
  <c r="Q54"/>
  <c r="Q55" s="1"/>
  <c r="P54"/>
  <c r="P55" s="1"/>
  <c r="O54"/>
  <c r="O55" s="1"/>
  <c r="N54"/>
  <c r="N55" s="1"/>
  <c r="M54"/>
  <c r="M55" s="1"/>
  <c r="L54"/>
  <c r="L55" s="1"/>
  <c r="K54"/>
  <c r="K55" s="1"/>
  <c r="J54"/>
  <c r="J55" s="1"/>
  <c r="I54"/>
  <c r="I55" s="1"/>
  <c r="H54"/>
  <c r="H55" s="1"/>
  <c r="G54"/>
  <c r="G55" s="1"/>
  <c r="F54"/>
  <c r="F55" s="1"/>
  <c r="E54"/>
  <c r="E55" s="1"/>
  <c r="D54"/>
  <c r="D55" s="1"/>
  <c r="C54"/>
  <c r="C55" s="1"/>
  <c r="AD53"/>
  <c r="AC53"/>
  <c r="AB53"/>
  <c r="AA53"/>
  <c r="Z53"/>
  <c r="Y53"/>
  <c r="X53"/>
  <c r="W53"/>
  <c r="W56" s="1"/>
  <c r="W58" s="1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E52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D50"/>
  <c r="AD52" s="1"/>
  <c r="AC50"/>
  <c r="AB50"/>
  <c r="AB52" s="1"/>
  <c r="AA50"/>
  <c r="AA52" s="1"/>
  <c r="Z50"/>
  <c r="Y50"/>
  <c r="Y52" s="1"/>
  <c r="X50"/>
  <c r="X52" s="1"/>
  <c r="W50"/>
  <c r="W52" s="1"/>
  <c r="V50"/>
  <c r="V52" s="1"/>
  <c r="U50"/>
  <c r="T50"/>
  <c r="T52" s="1"/>
  <c r="S50"/>
  <c r="S52" s="1"/>
  <c r="R50"/>
  <c r="Q50"/>
  <c r="Q52" s="1"/>
  <c r="P50"/>
  <c r="P52" s="1"/>
  <c r="O50"/>
  <c r="N50"/>
  <c r="N52" s="1"/>
  <c r="M50"/>
  <c r="M52" s="1"/>
  <c r="L50"/>
  <c r="L52" s="1"/>
  <c r="K50"/>
  <c r="K52" s="1"/>
  <c r="J50"/>
  <c r="J52" s="1"/>
  <c r="I50"/>
  <c r="I52" s="1"/>
  <c r="H50"/>
  <c r="H52" s="1"/>
  <c r="G50"/>
  <c r="G52" s="1"/>
  <c r="F50"/>
  <c r="F52" s="1"/>
  <c r="E50"/>
  <c r="D50"/>
  <c r="D52" s="1"/>
  <c r="C50"/>
  <c r="C52" s="1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D47"/>
  <c r="AD49" s="1"/>
  <c r="AC47"/>
  <c r="AC49" s="1"/>
  <c r="AB47"/>
  <c r="AA47"/>
  <c r="Z47"/>
  <c r="Y47"/>
  <c r="X47"/>
  <c r="X49" s="1"/>
  <c r="W47"/>
  <c r="V47"/>
  <c r="V49" s="1"/>
  <c r="U47"/>
  <c r="T47"/>
  <c r="T49" s="1"/>
  <c r="S47"/>
  <c r="S49" s="1"/>
  <c r="R47"/>
  <c r="Q47"/>
  <c r="Q49" s="1"/>
  <c r="P47"/>
  <c r="O47"/>
  <c r="O49" s="1"/>
  <c r="N47"/>
  <c r="M47"/>
  <c r="M49" s="1"/>
  <c r="L47"/>
  <c r="L49" s="1"/>
  <c r="K47"/>
  <c r="J47"/>
  <c r="I47"/>
  <c r="H47"/>
  <c r="H49" s="1"/>
  <c r="G47"/>
  <c r="F47"/>
  <c r="F49" s="1"/>
  <c r="E47"/>
  <c r="D47"/>
  <c r="D49" s="1"/>
  <c r="C47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D28"/>
  <c r="AD29" s="1"/>
  <c r="AC28"/>
  <c r="AC29" s="1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C28"/>
  <c r="C29" s="1"/>
  <c r="AD27"/>
  <c r="AC27"/>
  <c r="AB27"/>
  <c r="AA27"/>
  <c r="Z27"/>
  <c r="Y27"/>
  <c r="X27"/>
  <c r="W27"/>
  <c r="V27"/>
  <c r="U27"/>
  <c r="T27"/>
  <c r="S27"/>
  <c r="S29" s="1"/>
  <c r="R27"/>
  <c r="Q27"/>
  <c r="P27"/>
  <c r="O27"/>
  <c r="N27"/>
  <c r="M27"/>
  <c r="L27"/>
  <c r="K27"/>
  <c r="J27"/>
  <c r="I27"/>
  <c r="H27"/>
  <c r="G27"/>
  <c r="F27"/>
  <c r="E27"/>
  <c r="D27"/>
  <c r="C27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D24"/>
  <c r="AD26" s="1"/>
  <c r="AC24"/>
  <c r="AB24"/>
  <c r="AB26" s="1"/>
  <c r="AA24"/>
  <c r="Z24"/>
  <c r="Z26" s="1"/>
  <c r="Y24"/>
  <c r="Y26" s="1"/>
  <c r="X24"/>
  <c r="W24"/>
  <c r="V24"/>
  <c r="V26" s="1"/>
  <c r="U24"/>
  <c r="T24"/>
  <c r="T26" s="1"/>
  <c r="S24"/>
  <c r="S26" s="1"/>
  <c r="R24"/>
  <c r="Q24"/>
  <c r="Q26" s="1"/>
  <c r="P24"/>
  <c r="O24"/>
  <c r="O26" s="1"/>
  <c r="N24"/>
  <c r="M24"/>
  <c r="M26" s="1"/>
  <c r="L24"/>
  <c r="K24"/>
  <c r="J24"/>
  <c r="I24"/>
  <c r="I26" s="1"/>
  <c r="H24"/>
  <c r="G24"/>
  <c r="F24"/>
  <c r="F26" s="1"/>
  <c r="E24"/>
  <c r="D24"/>
  <c r="D26" s="1"/>
  <c r="C24"/>
  <c r="C26" s="1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AD21"/>
  <c r="AD23" s="1"/>
  <c r="AC21"/>
  <c r="AC23" s="1"/>
  <c r="AB21"/>
  <c r="AA21"/>
  <c r="AA23" s="1"/>
  <c r="Z21"/>
  <c r="Z23" s="1"/>
  <c r="Y21"/>
  <c r="Y23" s="1"/>
  <c r="X21"/>
  <c r="X23" s="1"/>
  <c r="W21"/>
  <c r="V21"/>
  <c r="V23" s="1"/>
  <c r="U21"/>
  <c r="T21"/>
  <c r="S21"/>
  <c r="R21"/>
  <c r="Q21"/>
  <c r="P21"/>
  <c r="P23" s="1"/>
  <c r="O21"/>
  <c r="O23" s="1"/>
  <c r="N21"/>
  <c r="N23" s="1"/>
  <c r="M21"/>
  <c r="L21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K22" s="1"/>
  <c r="J15"/>
  <c r="J22" s="1"/>
  <c r="I15"/>
  <c r="I22" s="1"/>
  <c r="H15"/>
  <c r="H22" s="1"/>
  <c r="G15"/>
  <c r="G21" s="1"/>
  <c r="F15"/>
  <c r="F22" s="1"/>
  <c r="E15"/>
  <c r="E22" s="1"/>
  <c r="D15"/>
  <c r="D22" s="1"/>
  <c r="C15"/>
  <c r="C22" s="1"/>
  <c r="AB4"/>
  <c r="K21" l="1"/>
  <c r="K23" s="1"/>
  <c r="E21"/>
  <c r="E23" s="1"/>
  <c r="D21"/>
  <c r="D23" s="1"/>
  <c r="G22"/>
  <c r="G23" s="1"/>
  <c r="I21"/>
  <c r="I23" s="1"/>
  <c r="H21"/>
  <c r="H23" s="1"/>
  <c r="C21"/>
  <c r="C23" s="1"/>
  <c r="F21"/>
  <c r="F23" s="1"/>
  <c r="J21"/>
  <c r="J23" s="1"/>
  <c r="H26"/>
  <c r="G26"/>
  <c r="V84"/>
  <c r="U88"/>
  <c r="U90" s="1"/>
  <c r="E26"/>
  <c r="P26"/>
  <c r="K84"/>
  <c r="I88"/>
  <c r="I90" s="1"/>
  <c r="P49"/>
  <c r="D84"/>
  <c r="N49"/>
  <c r="W23"/>
  <c r="T23"/>
  <c r="AB23"/>
  <c r="C88"/>
  <c r="C90" s="1"/>
  <c r="G49"/>
  <c r="I84"/>
  <c r="D81"/>
  <c r="AD56"/>
  <c r="AD58" s="1"/>
  <c r="T84"/>
  <c r="Q81"/>
  <c r="O88"/>
  <c r="O90" s="1"/>
  <c r="I81"/>
  <c r="G88"/>
  <c r="G90" s="1"/>
  <c r="O52"/>
  <c r="N56"/>
  <c r="N58" s="1"/>
  <c r="O81"/>
  <c r="N84"/>
  <c r="K88"/>
  <c r="K90" s="1"/>
  <c r="J84"/>
  <c r="U49"/>
  <c r="T56"/>
  <c r="T58" s="1"/>
  <c r="R49"/>
  <c r="AC26"/>
  <c r="AA26"/>
  <c r="AC52"/>
  <c r="AB49"/>
  <c r="U23"/>
  <c r="U26"/>
  <c r="AA88"/>
  <c r="AA90" s="1"/>
  <c r="S88"/>
  <c r="S90" s="1"/>
  <c r="P81"/>
  <c r="R84"/>
  <c r="L26"/>
  <c r="W84"/>
  <c r="X81"/>
  <c r="S23"/>
  <c r="AA81"/>
  <c r="Z88"/>
  <c r="Z90" s="1"/>
  <c r="Y88"/>
  <c r="Y90" s="1"/>
  <c r="X88"/>
  <c r="X90" s="1"/>
  <c r="W81"/>
  <c r="W88"/>
  <c r="W90" s="1"/>
  <c r="V88"/>
  <c r="V90" s="1"/>
  <c r="T88"/>
  <c r="T90" s="1"/>
  <c r="S84"/>
  <c r="S81"/>
  <c r="R88"/>
  <c r="R90" s="1"/>
  <c r="Q88"/>
  <c r="Q90" s="1"/>
  <c r="P88"/>
  <c r="P90" s="1"/>
  <c r="O84"/>
  <c r="N88"/>
  <c r="N90" s="1"/>
  <c r="N81"/>
  <c r="M88"/>
  <c r="M90" s="1"/>
  <c r="L88"/>
  <c r="L90" s="1"/>
  <c r="K81"/>
  <c r="J88"/>
  <c r="J90" s="1"/>
  <c r="H88"/>
  <c r="H90" s="1"/>
  <c r="G84"/>
  <c r="G81"/>
  <c r="F88"/>
  <c r="F90" s="1"/>
  <c r="E88"/>
  <c r="E90" s="1"/>
  <c r="D88"/>
  <c r="D90" s="1"/>
  <c r="C84"/>
  <c r="C81"/>
  <c r="AC56"/>
  <c r="AC58" s="1"/>
  <c r="AB56"/>
  <c r="AB58" s="1"/>
  <c r="AA49"/>
  <c r="AA56"/>
  <c r="AA58" s="1"/>
  <c r="Z49"/>
  <c r="Z52"/>
  <c r="Z56"/>
  <c r="Z58" s="1"/>
  <c r="Y56"/>
  <c r="Y58" s="1"/>
  <c r="Y49"/>
  <c r="X56"/>
  <c r="X58" s="1"/>
  <c r="W49"/>
  <c r="V56"/>
  <c r="V58" s="1"/>
  <c r="U52"/>
  <c r="U56"/>
  <c r="U58" s="1"/>
  <c r="S56"/>
  <c r="S58" s="1"/>
  <c r="R52"/>
  <c r="R56"/>
  <c r="R58" s="1"/>
  <c r="Q56"/>
  <c r="Q58" s="1"/>
  <c r="P56"/>
  <c r="P58" s="1"/>
  <c r="O56"/>
  <c r="O58" s="1"/>
  <c r="M56"/>
  <c r="M58" s="1"/>
  <c r="L56"/>
  <c r="L58" s="1"/>
  <c r="K49"/>
  <c r="K56"/>
  <c r="K58" s="1"/>
  <c r="J49"/>
  <c r="J56"/>
  <c r="J58" s="1"/>
  <c r="I49"/>
  <c r="I56"/>
  <c r="I58" s="1"/>
  <c r="H56"/>
  <c r="H58" s="1"/>
  <c r="G56"/>
  <c r="G58" s="1"/>
  <c r="F56"/>
  <c r="F58" s="1"/>
  <c r="E49"/>
  <c r="E56"/>
  <c r="E58" s="1"/>
  <c r="D56"/>
  <c r="D58" s="1"/>
  <c r="C49"/>
  <c r="C56"/>
  <c r="C58" s="1"/>
  <c r="AD30"/>
  <c r="AD32" s="1"/>
  <c r="AC30"/>
  <c r="AC32" s="1"/>
  <c r="AB30"/>
  <c r="AB32" s="1"/>
  <c r="AA30"/>
  <c r="AA32" s="1"/>
  <c r="Z30"/>
  <c r="Z32" s="1"/>
  <c r="Y30"/>
  <c r="Y32" s="1"/>
  <c r="X30"/>
  <c r="X32" s="1"/>
  <c r="X26"/>
  <c r="W26"/>
  <c r="W30"/>
  <c r="W32" s="1"/>
  <c r="V30"/>
  <c r="V32" s="1"/>
  <c r="U30"/>
  <c r="U32" s="1"/>
  <c r="T30"/>
  <c r="T32" s="1"/>
  <c r="S30"/>
  <c r="S32" s="1"/>
  <c r="R23"/>
  <c r="R26"/>
  <c r="R30"/>
  <c r="R32" s="1"/>
  <c r="Q23"/>
  <c r="Q30"/>
  <c r="Q32" s="1"/>
  <c r="P30"/>
  <c r="P32" s="1"/>
  <c r="O30"/>
  <c r="O32" s="1"/>
  <c r="N26"/>
  <c r="N30"/>
  <c r="N32" s="1"/>
  <c r="M23"/>
  <c r="M30"/>
  <c r="M32" s="1"/>
  <c r="L23"/>
  <c r="L30"/>
  <c r="L32" s="1"/>
  <c r="K26"/>
  <c r="K30"/>
  <c r="K32" s="1"/>
  <c r="J26"/>
  <c r="J30"/>
  <c r="J32" s="1"/>
  <c r="I30"/>
  <c r="I32" s="1"/>
  <c r="H30"/>
  <c r="H32" s="1"/>
  <c r="G30"/>
  <c r="G32" s="1"/>
  <c r="F30"/>
  <c r="F32" s="1"/>
  <c r="E30"/>
  <c r="E32" s="1"/>
  <c r="D30"/>
  <c r="D32" s="1"/>
  <c r="C30"/>
  <c r="C32" s="1"/>
  <c r="D65" i="15"/>
  <c r="D64" l="1"/>
  <c r="AB65"/>
  <c r="AB64"/>
  <c r="AB61"/>
  <c r="Z73"/>
  <c r="AA73"/>
  <c r="S31"/>
  <c r="S28"/>
  <c r="AB4"/>
  <c r="AB62" s="1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X113"/>
  <c r="AD112"/>
  <c r="AD113"/>
  <c r="AC112"/>
  <c r="AC113"/>
  <c r="AB112"/>
  <c r="AB113"/>
  <c r="AA112"/>
  <c r="AA113"/>
  <c r="Z112"/>
  <c r="Z113"/>
  <c r="Y112"/>
  <c r="Y113"/>
  <c r="X112"/>
  <c r="W112"/>
  <c r="W113"/>
  <c r="V112"/>
  <c r="V113"/>
  <c r="U112"/>
  <c r="U113"/>
  <c r="T112"/>
  <c r="T113"/>
  <c r="S112"/>
  <c r="S113"/>
  <c r="R112"/>
  <c r="R113"/>
  <c r="Q112"/>
  <c r="Q113"/>
  <c r="Q114"/>
  <c r="Q116"/>
  <c r="P112"/>
  <c r="P113"/>
  <c r="P114"/>
  <c r="P116"/>
  <c r="O112"/>
  <c r="O113"/>
  <c r="O114"/>
  <c r="O116"/>
  <c r="N112"/>
  <c r="N113"/>
  <c r="N114"/>
  <c r="N116"/>
  <c r="M112"/>
  <c r="M113"/>
  <c r="M114"/>
  <c r="M116"/>
  <c r="L112"/>
  <c r="L113"/>
  <c r="L114"/>
  <c r="L116"/>
  <c r="K112"/>
  <c r="K113"/>
  <c r="J112"/>
  <c r="J113"/>
  <c r="J114"/>
  <c r="J116"/>
  <c r="I112"/>
  <c r="I113"/>
  <c r="I114"/>
  <c r="I116"/>
  <c r="H112"/>
  <c r="H113"/>
  <c r="H114"/>
  <c r="H116"/>
  <c r="G112"/>
  <c r="G113"/>
  <c r="F112"/>
  <c r="F113"/>
  <c r="F114"/>
  <c r="F116"/>
  <c r="E112"/>
  <c r="E113"/>
  <c r="D112"/>
  <c r="D113"/>
  <c r="D114"/>
  <c r="D116"/>
  <c r="C112"/>
  <c r="C113"/>
  <c r="AD111"/>
  <c r="AD114"/>
  <c r="AD116"/>
  <c r="AC111"/>
  <c r="AC114"/>
  <c r="AC116"/>
  <c r="AB111"/>
  <c r="AA111"/>
  <c r="Z111"/>
  <c r="Z114"/>
  <c r="Z116"/>
  <c r="Y111"/>
  <c r="Y114"/>
  <c r="Y116"/>
  <c r="X111"/>
  <c r="X114"/>
  <c r="X116"/>
  <c r="W111"/>
  <c r="V111"/>
  <c r="V114"/>
  <c r="V116"/>
  <c r="U111"/>
  <c r="U114"/>
  <c r="U116"/>
  <c r="T111"/>
  <c r="S111"/>
  <c r="R111"/>
  <c r="R114"/>
  <c r="R116"/>
  <c r="Q111"/>
  <c r="P111"/>
  <c r="O111"/>
  <c r="N111"/>
  <c r="M111"/>
  <c r="L111"/>
  <c r="K111"/>
  <c r="K114"/>
  <c r="K116"/>
  <c r="J111"/>
  <c r="I111"/>
  <c r="H111"/>
  <c r="G111"/>
  <c r="F111"/>
  <c r="E111"/>
  <c r="D111"/>
  <c r="C111"/>
  <c r="AD109"/>
  <c r="AC109"/>
  <c r="AB109"/>
  <c r="AA109"/>
  <c r="Z109"/>
  <c r="Y109"/>
  <c r="X109"/>
  <c r="W109"/>
  <c r="V109"/>
  <c r="U109"/>
  <c r="T109"/>
  <c r="S109"/>
  <c r="R109"/>
  <c r="Q109"/>
  <c r="Q110"/>
  <c r="P109"/>
  <c r="O109"/>
  <c r="N109"/>
  <c r="M109"/>
  <c r="M110"/>
  <c r="L109"/>
  <c r="K109"/>
  <c r="J109"/>
  <c r="I109"/>
  <c r="I110"/>
  <c r="H109"/>
  <c r="G109"/>
  <c r="F109"/>
  <c r="E109"/>
  <c r="E110"/>
  <c r="D109"/>
  <c r="C109"/>
  <c r="AD108"/>
  <c r="AD110"/>
  <c r="AC108"/>
  <c r="AC110"/>
  <c r="AB108"/>
  <c r="AB110"/>
  <c r="AA108"/>
  <c r="AA110"/>
  <c r="Z108"/>
  <c r="Z110"/>
  <c r="Y108"/>
  <c r="Y110"/>
  <c r="X108"/>
  <c r="X110"/>
  <c r="W108"/>
  <c r="W110"/>
  <c r="V108"/>
  <c r="V110"/>
  <c r="U108"/>
  <c r="U110"/>
  <c r="T108"/>
  <c r="T110"/>
  <c r="S108"/>
  <c r="S110"/>
  <c r="R108"/>
  <c r="R110"/>
  <c r="Q108"/>
  <c r="P108"/>
  <c r="P110"/>
  <c r="O108"/>
  <c r="O110"/>
  <c r="N108"/>
  <c r="N110"/>
  <c r="M108"/>
  <c r="L108"/>
  <c r="L110"/>
  <c r="K108"/>
  <c r="K110"/>
  <c r="J108"/>
  <c r="J110"/>
  <c r="I108"/>
  <c r="H108"/>
  <c r="H110"/>
  <c r="G108"/>
  <c r="G110"/>
  <c r="F108"/>
  <c r="F110"/>
  <c r="E108"/>
  <c r="D108"/>
  <c r="D110"/>
  <c r="C108"/>
  <c r="C110"/>
  <c r="AB106"/>
  <c r="AA106"/>
  <c r="T106"/>
  <c r="D106"/>
  <c r="X105"/>
  <c r="W105"/>
  <c r="AD99"/>
  <c r="AD106"/>
  <c r="AC99"/>
  <c r="AC106"/>
  <c r="AB99"/>
  <c r="AB105"/>
  <c r="AB107"/>
  <c r="AA99"/>
  <c r="AA105"/>
  <c r="AA107"/>
  <c r="Z99"/>
  <c r="Z106"/>
  <c r="Y99"/>
  <c r="Y106"/>
  <c r="X99"/>
  <c r="X106"/>
  <c r="W99"/>
  <c r="W106"/>
  <c r="V99"/>
  <c r="V106"/>
  <c r="U99"/>
  <c r="U106"/>
  <c r="T99"/>
  <c r="T105"/>
  <c r="T107"/>
  <c r="S99"/>
  <c r="S106"/>
  <c r="R99"/>
  <c r="R106"/>
  <c r="Q99"/>
  <c r="Q106"/>
  <c r="P99"/>
  <c r="P105"/>
  <c r="O99"/>
  <c r="O106"/>
  <c r="N99"/>
  <c r="N106"/>
  <c r="M99"/>
  <c r="M106"/>
  <c r="L99"/>
  <c r="L106"/>
  <c r="L105"/>
  <c r="K99"/>
  <c r="K106"/>
  <c r="J99"/>
  <c r="J106"/>
  <c r="I99"/>
  <c r="I106"/>
  <c r="H99"/>
  <c r="H106"/>
  <c r="G99"/>
  <c r="G106"/>
  <c r="F99"/>
  <c r="F106"/>
  <c r="E99"/>
  <c r="E106"/>
  <c r="D99"/>
  <c r="D105"/>
  <c r="C99"/>
  <c r="C105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AD86"/>
  <c r="AD87"/>
  <c r="AC86"/>
  <c r="AC87"/>
  <c r="AC88"/>
  <c r="AC90"/>
  <c r="AB86"/>
  <c r="AB87"/>
  <c r="AB88"/>
  <c r="AB90"/>
  <c r="AA86"/>
  <c r="AA87"/>
  <c r="Z86"/>
  <c r="Z87" s="1"/>
  <c r="Y86"/>
  <c r="Y87" s="1"/>
  <c r="Y88" s="1"/>
  <c r="Y90" s="1"/>
  <c r="X86"/>
  <c r="X87" s="1"/>
  <c r="W86"/>
  <c r="W87" s="1"/>
  <c r="V86"/>
  <c r="V87" s="1"/>
  <c r="U86"/>
  <c r="U87" s="1"/>
  <c r="T86"/>
  <c r="T87" s="1"/>
  <c r="S86"/>
  <c r="S87" s="1"/>
  <c r="R86"/>
  <c r="R87" s="1"/>
  <c r="Q86"/>
  <c r="Q87" s="1"/>
  <c r="P86"/>
  <c r="P87" s="1"/>
  <c r="O86"/>
  <c r="O87" s="1"/>
  <c r="N86"/>
  <c r="N87" s="1"/>
  <c r="M86"/>
  <c r="M87" s="1"/>
  <c r="L86"/>
  <c r="L87" s="1"/>
  <c r="K86"/>
  <c r="K87" s="1"/>
  <c r="J86"/>
  <c r="J87" s="1"/>
  <c r="I86"/>
  <c r="I87" s="1"/>
  <c r="H86"/>
  <c r="H87" s="1"/>
  <c r="G86"/>
  <c r="G87" s="1"/>
  <c r="F86"/>
  <c r="F87" s="1"/>
  <c r="E86"/>
  <c r="E87" s="1"/>
  <c r="D86"/>
  <c r="D87" s="1"/>
  <c r="C86"/>
  <c r="C87" s="1"/>
  <c r="AD85"/>
  <c r="AD88"/>
  <c r="AD90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AD83"/>
  <c r="AC83"/>
  <c r="AC84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AD82"/>
  <c r="AD84"/>
  <c r="AC82"/>
  <c r="AB82"/>
  <c r="AB84"/>
  <c r="AA82"/>
  <c r="Z82"/>
  <c r="Y82"/>
  <c r="X82"/>
  <c r="W82"/>
  <c r="V82"/>
  <c r="U82"/>
  <c r="T82"/>
  <c r="S82"/>
  <c r="R82"/>
  <c r="Q82"/>
  <c r="P82"/>
  <c r="O82"/>
  <c r="O84" s="1"/>
  <c r="N82"/>
  <c r="M82"/>
  <c r="L82"/>
  <c r="K82"/>
  <c r="J82"/>
  <c r="I82"/>
  <c r="H82"/>
  <c r="G82"/>
  <c r="F82"/>
  <c r="E82"/>
  <c r="D82"/>
  <c r="C82"/>
  <c r="AD73"/>
  <c r="AD80"/>
  <c r="AC73"/>
  <c r="AC80"/>
  <c r="AB80"/>
  <c r="AA79"/>
  <c r="Z80"/>
  <c r="Y73"/>
  <c r="Y80"/>
  <c r="X73"/>
  <c r="X80"/>
  <c r="W73"/>
  <c r="W80"/>
  <c r="V73"/>
  <c r="V79"/>
  <c r="U73"/>
  <c r="U79"/>
  <c r="T73"/>
  <c r="T80"/>
  <c r="S73"/>
  <c r="S79"/>
  <c r="R73"/>
  <c r="R80"/>
  <c r="Q73"/>
  <c r="Q80"/>
  <c r="P73"/>
  <c r="P80"/>
  <c r="O73"/>
  <c r="O80"/>
  <c r="N73"/>
  <c r="N79"/>
  <c r="M73"/>
  <c r="M79"/>
  <c r="L73"/>
  <c r="L80"/>
  <c r="K73"/>
  <c r="K80"/>
  <c r="J73"/>
  <c r="J80"/>
  <c r="I73"/>
  <c r="I80"/>
  <c r="H73"/>
  <c r="H80"/>
  <c r="G73"/>
  <c r="G80"/>
  <c r="F73"/>
  <c r="F79"/>
  <c r="E73"/>
  <c r="E79"/>
  <c r="D73"/>
  <c r="D80"/>
  <c r="C73"/>
  <c r="C79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AD54"/>
  <c r="AD55" s="1"/>
  <c r="AC54"/>
  <c r="AC55" s="1"/>
  <c r="AB54"/>
  <c r="AB55" s="1"/>
  <c r="AA54"/>
  <c r="AA55" s="1"/>
  <c r="Z54"/>
  <c r="Z55" s="1"/>
  <c r="Y54"/>
  <c r="Y55" s="1"/>
  <c r="X54"/>
  <c r="X55" s="1"/>
  <c r="W54"/>
  <c r="W55" s="1"/>
  <c r="V54"/>
  <c r="V55" s="1"/>
  <c r="U54"/>
  <c r="U55" s="1"/>
  <c r="T54"/>
  <c r="T55" s="1"/>
  <c r="S54"/>
  <c r="S55" s="1"/>
  <c r="R54"/>
  <c r="R55" s="1"/>
  <c r="Q54"/>
  <c r="Q55" s="1"/>
  <c r="P54"/>
  <c r="P55" s="1"/>
  <c r="O54"/>
  <c r="O55" s="1"/>
  <c r="N54"/>
  <c r="N55" s="1"/>
  <c r="M54"/>
  <c r="M55" s="1"/>
  <c r="L54"/>
  <c r="L55" s="1"/>
  <c r="K54"/>
  <c r="K55" s="1"/>
  <c r="J54"/>
  <c r="J55" s="1"/>
  <c r="I54"/>
  <c r="I55" s="1"/>
  <c r="H54"/>
  <c r="H55" s="1"/>
  <c r="G54"/>
  <c r="G55" s="1"/>
  <c r="F54"/>
  <c r="F55" s="1"/>
  <c r="E54"/>
  <c r="E55" s="1"/>
  <c r="D54"/>
  <c r="D55" s="1"/>
  <c r="C54"/>
  <c r="C55" s="1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D50"/>
  <c r="AC50"/>
  <c r="AB50"/>
  <c r="AB52" s="1"/>
  <c r="AA50"/>
  <c r="Z50"/>
  <c r="Y50"/>
  <c r="X50"/>
  <c r="W50"/>
  <c r="V50"/>
  <c r="U50"/>
  <c r="T50"/>
  <c r="S50"/>
  <c r="R50"/>
  <c r="Q50"/>
  <c r="P50"/>
  <c r="O50"/>
  <c r="N50"/>
  <c r="M50"/>
  <c r="L50"/>
  <c r="L52" s="1"/>
  <c r="K50"/>
  <c r="K52" s="1"/>
  <c r="J50"/>
  <c r="I50"/>
  <c r="H50"/>
  <c r="H52" s="1"/>
  <c r="G50"/>
  <c r="F50"/>
  <c r="E50"/>
  <c r="D50"/>
  <c r="D52" s="1"/>
  <c r="C50"/>
  <c r="AD41"/>
  <c r="AD48"/>
  <c r="AC41"/>
  <c r="AC48"/>
  <c r="AB41"/>
  <c r="AB48"/>
  <c r="AA41"/>
  <c r="AA48"/>
  <c r="Z41"/>
  <c r="Z48"/>
  <c r="Y41"/>
  <c r="Y48"/>
  <c r="X41"/>
  <c r="X48"/>
  <c r="W41"/>
  <c r="W48"/>
  <c r="V41"/>
  <c r="V48"/>
  <c r="U41"/>
  <c r="U48"/>
  <c r="T41"/>
  <c r="T48"/>
  <c r="S41"/>
  <c r="S47"/>
  <c r="S49" s="1"/>
  <c r="R41"/>
  <c r="R48"/>
  <c r="Q41"/>
  <c r="Q48"/>
  <c r="P41"/>
  <c r="P48"/>
  <c r="O41"/>
  <c r="O48"/>
  <c r="N41"/>
  <c r="N48"/>
  <c r="M41"/>
  <c r="M48"/>
  <c r="L41"/>
  <c r="L48"/>
  <c r="K41"/>
  <c r="K48"/>
  <c r="J41"/>
  <c r="J48"/>
  <c r="I41"/>
  <c r="I48"/>
  <c r="H41"/>
  <c r="H48"/>
  <c r="G41"/>
  <c r="G47"/>
  <c r="F41"/>
  <c r="F48"/>
  <c r="E41"/>
  <c r="E48"/>
  <c r="D41"/>
  <c r="D48"/>
  <c r="C41"/>
  <c r="C48"/>
  <c r="AD31"/>
  <c r="AC31"/>
  <c r="AB31"/>
  <c r="AA31"/>
  <c r="Z31"/>
  <c r="Y31"/>
  <c r="X31"/>
  <c r="W31"/>
  <c r="V31"/>
  <c r="U31"/>
  <c r="AD28"/>
  <c r="AD29" s="1"/>
  <c r="AC28"/>
  <c r="AC29" s="1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AD27"/>
  <c r="AC27"/>
  <c r="AB27"/>
  <c r="AA27"/>
  <c r="Z27"/>
  <c r="Y27"/>
  <c r="X27"/>
  <c r="W27"/>
  <c r="V27"/>
  <c r="U27"/>
  <c r="AD25"/>
  <c r="AC25"/>
  <c r="AB25"/>
  <c r="AA25"/>
  <c r="Z25"/>
  <c r="Y25"/>
  <c r="X25"/>
  <c r="W25"/>
  <c r="V25"/>
  <c r="U25"/>
  <c r="AD24"/>
  <c r="AC24"/>
  <c r="AB24"/>
  <c r="AB26" s="1"/>
  <c r="AA24"/>
  <c r="Z24"/>
  <c r="Y24"/>
  <c r="X24"/>
  <c r="W24"/>
  <c r="V24"/>
  <c r="U24"/>
  <c r="AD15"/>
  <c r="AD22"/>
  <c r="AC15"/>
  <c r="AC22"/>
  <c r="AB15"/>
  <c r="AB21"/>
  <c r="AA15"/>
  <c r="AA21"/>
  <c r="Z15"/>
  <c r="Z22"/>
  <c r="Y15"/>
  <c r="Y22"/>
  <c r="X15"/>
  <c r="X21"/>
  <c r="W15"/>
  <c r="W21"/>
  <c r="V15"/>
  <c r="V22"/>
  <c r="U15"/>
  <c r="U22"/>
  <c r="E24"/>
  <c r="F24"/>
  <c r="G24"/>
  <c r="H24"/>
  <c r="I24"/>
  <c r="J24"/>
  <c r="K24"/>
  <c r="L24"/>
  <c r="M24"/>
  <c r="N24"/>
  <c r="O24"/>
  <c r="P24"/>
  <c r="Q24"/>
  <c r="R24"/>
  <c r="S24"/>
  <c r="T24"/>
  <c r="E25"/>
  <c r="F25"/>
  <c r="G25"/>
  <c r="H25"/>
  <c r="H26" s="1"/>
  <c r="I25"/>
  <c r="J25"/>
  <c r="K25"/>
  <c r="L25"/>
  <c r="M25"/>
  <c r="N25"/>
  <c r="O25"/>
  <c r="P25"/>
  <c r="Q25"/>
  <c r="R25"/>
  <c r="S25"/>
  <c r="S26" s="1"/>
  <c r="T25"/>
  <c r="E27"/>
  <c r="F27"/>
  <c r="G27"/>
  <c r="H27"/>
  <c r="I27"/>
  <c r="J27"/>
  <c r="K27"/>
  <c r="L27"/>
  <c r="M27"/>
  <c r="N27"/>
  <c r="O27"/>
  <c r="P27"/>
  <c r="Q27"/>
  <c r="R27"/>
  <c r="S27"/>
  <c r="T27"/>
  <c r="E28"/>
  <c r="E29" s="1"/>
  <c r="E30" s="1"/>
  <c r="E32" s="1"/>
  <c r="F28"/>
  <c r="F29" s="1"/>
  <c r="G28"/>
  <c r="G29" s="1"/>
  <c r="G30" s="1"/>
  <c r="G32" s="1"/>
  <c r="H28"/>
  <c r="H29" s="1"/>
  <c r="I28"/>
  <c r="I29" s="1"/>
  <c r="J28"/>
  <c r="J29" s="1"/>
  <c r="K28"/>
  <c r="K29" s="1"/>
  <c r="L28"/>
  <c r="L29" s="1"/>
  <c r="M28"/>
  <c r="M29" s="1"/>
  <c r="N28"/>
  <c r="N29" s="1"/>
  <c r="O28"/>
  <c r="O29" s="1"/>
  <c r="P28"/>
  <c r="P29" s="1"/>
  <c r="Q28"/>
  <c r="Q29" s="1"/>
  <c r="R28"/>
  <c r="R29" s="1"/>
  <c r="T28"/>
  <c r="T29" s="1"/>
  <c r="E31"/>
  <c r="F31"/>
  <c r="G31"/>
  <c r="H31"/>
  <c r="I31"/>
  <c r="J31"/>
  <c r="K31"/>
  <c r="L31"/>
  <c r="M31"/>
  <c r="N31"/>
  <c r="O31"/>
  <c r="P31"/>
  <c r="Q31"/>
  <c r="R31"/>
  <c r="T31"/>
  <c r="C28"/>
  <c r="C29" s="1"/>
  <c r="C27"/>
  <c r="C25"/>
  <c r="C24"/>
  <c r="C31"/>
  <c r="D31"/>
  <c r="D28"/>
  <c r="D29" s="1"/>
  <c r="D27"/>
  <c r="D25"/>
  <c r="D24"/>
  <c r="T15"/>
  <c r="T22"/>
  <c r="S15"/>
  <c r="R15"/>
  <c r="R21"/>
  <c r="Q15"/>
  <c r="Q21"/>
  <c r="P15"/>
  <c r="P22"/>
  <c r="O15"/>
  <c r="O22"/>
  <c r="N15"/>
  <c r="N21"/>
  <c r="M15"/>
  <c r="M21"/>
  <c r="L15"/>
  <c r="L22"/>
  <c r="K15"/>
  <c r="K22"/>
  <c r="J15"/>
  <c r="J21"/>
  <c r="I15"/>
  <c r="I21"/>
  <c r="H15"/>
  <c r="H22"/>
  <c r="G15"/>
  <c r="G22"/>
  <c r="F15"/>
  <c r="F21"/>
  <c r="E15"/>
  <c r="E21"/>
  <c r="D15"/>
  <c r="D22"/>
  <c r="C15"/>
  <c r="C22"/>
  <c r="G105"/>
  <c r="H105"/>
  <c r="W114"/>
  <c r="W116"/>
  <c r="AA114"/>
  <c r="AA116"/>
  <c r="T114"/>
  <c r="T116"/>
  <c r="AB114"/>
  <c r="AB116"/>
  <c r="S114"/>
  <c r="S116"/>
  <c r="W107"/>
  <c r="X107"/>
  <c r="I79"/>
  <c r="I81" s="1"/>
  <c r="Q79"/>
  <c r="Y79"/>
  <c r="E80"/>
  <c r="M80"/>
  <c r="U80"/>
  <c r="F80"/>
  <c r="N80"/>
  <c r="G79"/>
  <c r="O79"/>
  <c r="W79"/>
  <c r="C80"/>
  <c r="S80"/>
  <c r="AA80"/>
  <c r="AC79"/>
  <c r="AC81"/>
  <c r="K79"/>
  <c r="K81" s="1"/>
  <c r="D79"/>
  <c r="T79"/>
  <c r="T81" s="1"/>
  <c r="E105"/>
  <c r="I105"/>
  <c r="I107"/>
  <c r="M105"/>
  <c r="M107"/>
  <c r="Q105"/>
  <c r="U105"/>
  <c r="U107"/>
  <c r="Y105"/>
  <c r="Y107"/>
  <c r="AC105"/>
  <c r="AC107"/>
  <c r="J105"/>
  <c r="J107"/>
  <c r="N105"/>
  <c r="R105"/>
  <c r="R107"/>
  <c r="V105"/>
  <c r="V107"/>
  <c r="Z105"/>
  <c r="Z107"/>
  <c r="AD105"/>
  <c r="AD107"/>
  <c r="O47"/>
  <c r="AA47"/>
  <c r="G48"/>
  <c r="S48"/>
  <c r="D47"/>
  <c r="D49" s="1"/>
  <c r="H47"/>
  <c r="L47"/>
  <c r="P47"/>
  <c r="T47"/>
  <c r="X47"/>
  <c r="AB47"/>
  <c r="C47"/>
  <c r="K47"/>
  <c r="W47"/>
  <c r="E47"/>
  <c r="I47"/>
  <c r="M47"/>
  <c r="Q47"/>
  <c r="U47"/>
  <c r="Y47"/>
  <c r="AC47"/>
  <c r="F47"/>
  <c r="F49" s="1"/>
  <c r="J47"/>
  <c r="N47"/>
  <c r="R47"/>
  <c r="R49" s="1"/>
  <c r="V47"/>
  <c r="Z47"/>
  <c r="AD47"/>
  <c r="U21"/>
  <c r="Y21"/>
  <c r="AC21"/>
  <c r="W22"/>
  <c r="AA22"/>
  <c r="AD21"/>
  <c r="C21"/>
  <c r="K21"/>
  <c r="K23" s="1"/>
  <c r="E22"/>
  <c r="M22"/>
  <c r="D21"/>
  <c r="H21"/>
  <c r="L21"/>
  <c r="L23" s="1"/>
  <c r="P21"/>
  <c r="P23" s="1"/>
  <c r="J22"/>
  <c r="R22"/>
  <c r="Q22"/>
  <c r="N107"/>
  <c r="C106"/>
  <c r="O105"/>
  <c r="O107"/>
  <c r="F105"/>
  <c r="F107"/>
  <c r="G107"/>
  <c r="K105"/>
  <c r="P106"/>
  <c r="P107"/>
  <c r="P79"/>
  <c r="AB79"/>
  <c r="AB81"/>
  <c r="L79"/>
  <c r="L81" s="1"/>
  <c r="AD79"/>
  <c r="AD81"/>
  <c r="V80"/>
  <c r="V81" s="1"/>
  <c r="R79"/>
  <c r="Z79"/>
  <c r="X79"/>
  <c r="X81" s="1"/>
  <c r="H79"/>
  <c r="J79"/>
  <c r="J81" s="1"/>
  <c r="Q107"/>
  <c r="K107"/>
  <c r="E107"/>
  <c r="E114"/>
  <c r="E116"/>
  <c r="C114"/>
  <c r="C116"/>
  <c r="G114"/>
  <c r="G116"/>
  <c r="D107"/>
  <c r="C107"/>
  <c r="H107"/>
  <c r="L107"/>
  <c r="S105"/>
  <c r="S107"/>
  <c r="Z21"/>
  <c r="T21"/>
  <c r="V21"/>
  <c r="AB22"/>
  <c r="X22"/>
  <c r="S21"/>
  <c r="S22"/>
  <c r="N22"/>
  <c r="G21"/>
  <c r="G23" s="1"/>
  <c r="O21"/>
  <c r="F22"/>
  <c r="I22"/>
  <c r="G26"/>
  <c r="N84" l="1"/>
  <c r="M88"/>
  <c r="M90" s="1"/>
  <c r="N88"/>
  <c r="N90" s="1"/>
  <c r="M84"/>
  <c r="L84"/>
  <c r="V88"/>
  <c r="V90" s="1"/>
  <c r="C26"/>
  <c r="R23"/>
  <c r="D26"/>
  <c r="J26"/>
  <c r="U84"/>
  <c r="X84"/>
  <c r="D23"/>
  <c r="D30"/>
  <c r="D32" s="1"/>
  <c r="C30"/>
  <c r="C32" s="1"/>
  <c r="G81"/>
  <c r="M49"/>
  <c r="Z23"/>
  <c r="T88"/>
  <c r="T90" s="1"/>
  <c r="C81"/>
  <c r="T49"/>
  <c r="H84"/>
  <c r="F84"/>
  <c r="F88"/>
  <c r="F90" s="1"/>
  <c r="Y26"/>
  <c r="AC52"/>
  <c r="AA88"/>
  <c r="AA90" s="1"/>
  <c r="P88"/>
  <c r="P90" s="1"/>
  <c r="Z81"/>
  <c r="Z84"/>
  <c r="I26"/>
  <c r="H23"/>
  <c r="W81"/>
  <c r="U81"/>
  <c r="X88"/>
  <c r="X90" s="1"/>
  <c r="P26"/>
  <c r="O23"/>
  <c r="C23"/>
  <c r="K26"/>
  <c r="M23"/>
  <c r="AC23"/>
  <c r="Z26"/>
  <c r="AC49"/>
  <c r="T84"/>
  <c r="S84"/>
  <c r="P81"/>
  <c r="P84"/>
  <c r="F52"/>
  <c r="V49"/>
  <c r="V56"/>
  <c r="V58" s="1"/>
  <c r="T52"/>
  <c r="F81"/>
  <c r="Q49"/>
  <c r="D81"/>
  <c r="C84"/>
  <c r="Y23"/>
  <c r="X26"/>
  <c r="W26"/>
  <c r="K49"/>
  <c r="AA49"/>
  <c r="V23"/>
  <c r="V26"/>
  <c r="J49"/>
  <c r="X49"/>
  <c r="V52"/>
  <c r="J84"/>
  <c r="I88"/>
  <c r="I90" s="1"/>
  <c r="I84"/>
  <c r="S56"/>
  <c r="S58" s="1"/>
  <c r="AD23"/>
  <c r="E84"/>
  <c r="O49"/>
  <c r="C88"/>
  <c r="C90" s="1"/>
  <c r="N56"/>
  <c r="N58" s="1"/>
  <c r="Z49"/>
  <c r="T23"/>
  <c r="I56"/>
  <c r="I58" s="1"/>
  <c r="Y56"/>
  <c r="Y58" s="1"/>
  <c r="S52"/>
  <c r="T56"/>
  <c r="T58" s="1"/>
  <c r="O52"/>
  <c r="G56"/>
  <c r="G58" s="1"/>
  <c r="W52"/>
  <c r="K84"/>
  <c r="U56"/>
  <c r="U58" s="1"/>
  <c r="E49"/>
  <c r="H81"/>
  <c r="R52"/>
  <c r="G84"/>
  <c r="G88"/>
  <c r="G90" s="1"/>
  <c r="Q52"/>
  <c r="AC26"/>
  <c r="AC30"/>
  <c r="AC32" s="1"/>
  <c r="P52"/>
  <c r="P49"/>
  <c r="P56"/>
  <c r="P58" s="1"/>
  <c r="E81"/>
  <c r="AA26"/>
  <c r="AA23"/>
  <c r="C56"/>
  <c r="C58" s="1"/>
  <c r="C49"/>
  <c r="D88"/>
  <c r="D90" s="1"/>
  <c r="D84"/>
  <c r="AD52"/>
  <c r="AD49"/>
  <c r="AA52"/>
  <c r="J56"/>
  <c r="J58" s="1"/>
  <c r="Z52"/>
  <c r="Z56"/>
  <c r="Z58" s="1"/>
  <c r="U23"/>
  <c r="U26"/>
  <c r="I49"/>
  <c r="I52"/>
  <c r="Y49"/>
  <c r="Y52"/>
  <c r="H49"/>
  <c r="G49"/>
  <c r="G52"/>
  <c r="W56"/>
  <c r="W58" s="1"/>
  <c r="W49"/>
  <c r="K88"/>
  <c r="K90" s="1"/>
  <c r="F56"/>
  <c r="F58" s="1"/>
  <c r="J88"/>
  <c r="J90" s="1"/>
  <c r="E52"/>
  <c r="E56"/>
  <c r="E58" s="1"/>
  <c r="U52"/>
  <c r="U49"/>
  <c r="D56"/>
  <c r="D58" s="1"/>
  <c r="C52"/>
  <c r="AD30"/>
  <c r="AD32" s="1"/>
  <c r="AD26"/>
  <c r="R56"/>
  <c r="R58" s="1"/>
  <c r="E88"/>
  <c r="E90" s="1"/>
  <c r="AB23"/>
  <c r="AA30"/>
  <c r="AA32" s="1"/>
  <c r="O56"/>
  <c r="O58" s="1"/>
  <c r="Z30"/>
  <c r="Z32" s="1"/>
  <c r="N52"/>
  <c r="N49"/>
  <c r="M52"/>
  <c r="M56"/>
  <c r="M58" s="1"/>
  <c r="AC56"/>
  <c r="AC58" s="1"/>
  <c r="X30"/>
  <c r="X32" s="1"/>
  <c r="X23"/>
  <c r="L56"/>
  <c r="L58" s="1"/>
  <c r="L49"/>
  <c r="AB49"/>
  <c r="W30"/>
  <c r="W32" s="1"/>
  <c r="W23"/>
  <c r="K56"/>
  <c r="K58" s="1"/>
  <c r="AA56"/>
  <c r="AA58" s="1"/>
  <c r="V30"/>
  <c r="V32" s="1"/>
  <c r="J52"/>
  <c r="U30"/>
  <c r="U32" s="1"/>
  <c r="T26"/>
  <c r="H56"/>
  <c r="H58" s="1"/>
  <c r="X52"/>
  <c r="X56"/>
  <c r="X58" s="1"/>
  <c r="H88"/>
  <c r="H90" s="1"/>
  <c r="Q56"/>
  <c r="Q58" s="1"/>
  <c r="AB30"/>
  <c r="AB32" s="1"/>
  <c r="AD56"/>
  <c r="AD58" s="1"/>
  <c r="Y30"/>
  <c r="Y32" s="1"/>
  <c r="AB56"/>
  <c r="AB58" s="1"/>
  <c r="T30"/>
  <c r="T32" s="1"/>
  <c r="AA81"/>
  <c r="AA84"/>
  <c r="Z88"/>
  <c r="Z90" s="1"/>
  <c r="Y84"/>
  <c r="Y81"/>
  <c r="W88"/>
  <c r="W90" s="1"/>
  <c r="W84"/>
  <c r="V84"/>
  <c r="U88"/>
  <c r="U90" s="1"/>
  <c r="S88"/>
  <c r="S90" s="1"/>
  <c r="S81"/>
  <c r="R84"/>
  <c r="R81"/>
  <c r="R88"/>
  <c r="R90" s="1"/>
  <c r="Q84"/>
  <c r="Q81"/>
  <c r="Q88"/>
  <c r="Q90" s="1"/>
  <c r="O88"/>
  <c r="O90" s="1"/>
  <c r="O81"/>
  <c r="N81"/>
  <c r="M81"/>
  <c r="L88"/>
  <c r="L90" s="1"/>
  <c r="S29"/>
  <c r="S23"/>
  <c r="S30"/>
  <c r="S32" s="1"/>
  <c r="R26"/>
  <c r="R30"/>
  <c r="R32" s="1"/>
  <c r="Q23"/>
  <c r="Q26"/>
  <c r="Q30"/>
  <c r="Q32" s="1"/>
  <c r="P30"/>
  <c r="P32" s="1"/>
  <c r="O30"/>
  <c r="O32" s="1"/>
  <c r="O26"/>
  <c r="N30"/>
  <c r="N32" s="1"/>
  <c r="N23"/>
  <c r="N26"/>
  <c r="M26"/>
  <c r="M30"/>
  <c r="M32" s="1"/>
  <c r="L30"/>
  <c r="L32" s="1"/>
  <c r="L26"/>
  <c r="K30"/>
  <c r="K32" s="1"/>
  <c r="J23"/>
  <c r="J30"/>
  <c r="J32" s="1"/>
  <c r="I23"/>
  <c r="I30"/>
  <c r="I32" s="1"/>
  <c r="H30"/>
  <c r="H32" s="1"/>
  <c r="F26"/>
  <c r="E26"/>
  <c r="E23"/>
  <c r="F23"/>
  <c r="F30"/>
  <c r="F32" s="1"/>
</calcChain>
</file>

<file path=xl/sharedStrings.xml><?xml version="1.0" encoding="utf-8"?>
<sst xmlns="http://schemas.openxmlformats.org/spreadsheetml/2006/main" count="641" uniqueCount="152">
  <si>
    <t>検  査  成  績  書</t>
    <phoneticPr fontId="1"/>
  </si>
  <si>
    <t>メーカー名：</t>
  </si>
  <si>
    <t>材料コード　Material Code No.：</t>
    <rPh sb="0" eb="2">
      <t>ザイリョウ</t>
    </rPh>
    <phoneticPr fontId="1"/>
  </si>
  <si>
    <t>Suppliear   ：</t>
    <phoneticPr fontId="1"/>
  </si>
  <si>
    <t>測定項目                       ITEM</t>
    <rPh sb="0" eb="2">
      <t>ソクテイ</t>
    </rPh>
    <rPh sb="2" eb="4">
      <t>コウモク</t>
    </rPh>
    <phoneticPr fontId="1"/>
  </si>
  <si>
    <t>測定器具     　　 Measure</t>
    <rPh sb="0" eb="2">
      <t>ソクテイ</t>
    </rPh>
    <rPh sb="2" eb="4">
      <t>キグ</t>
    </rPh>
    <phoneticPr fontId="1"/>
  </si>
  <si>
    <t>基準値    DIMENSION</t>
    <rPh sb="0" eb="3">
      <t>キジュンチ</t>
    </rPh>
    <phoneticPr fontId="1"/>
  </si>
  <si>
    <t>公差　　　　　　Tolerance</t>
    <rPh sb="0" eb="2">
      <t>コウサ</t>
    </rPh>
    <phoneticPr fontId="1"/>
  </si>
  <si>
    <t>センター値</t>
    <rPh sb="4" eb="5">
      <t>チ</t>
    </rPh>
    <phoneticPr fontId="1"/>
  </si>
  <si>
    <t>Inspection  Form</t>
    <phoneticPr fontId="1"/>
  </si>
  <si>
    <t>Ｍ／Ｐ／Ｎ　Product Code No.：</t>
    <phoneticPr fontId="1"/>
  </si>
  <si>
    <t>＋</t>
    <phoneticPr fontId="1"/>
  </si>
  <si>
    <t>－</t>
    <phoneticPr fontId="1"/>
  </si>
  <si>
    <t>メーカー</t>
    <phoneticPr fontId="1"/>
  </si>
  <si>
    <t>Judgment(50％)</t>
    <phoneticPr fontId="1"/>
  </si>
  <si>
    <t xml:space="preserve">検査日 : </t>
    <rPh sb="0" eb="2">
      <t>ケンサ</t>
    </rPh>
    <rPh sb="2" eb="3">
      <t>ビ</t>
    </rPh>
    <phoneticPr fontId="1"/>
  </si>
  <si>
    <t xml:space="preserve">DATE  : </t>
    <phoneticPr fontId="1"/>
  </si>
  <si>
    <t>％tolerance</t>
    <phoneticPr fontId="1"/>
  </si>
  <si>
    <t>UPPER</t>
    <phoneticPr fontId="1"/>
  </si>
  <si>
    <t>LOWER</t>
    <phoneticPr fontId="1"/>
  </si>
  <si>
    <t>ミツイ精密㈱</t>
    <rPh sb="3" eb="5">
      <t>セイミツ</t>
    </rPh>
    <phoneticPr fontId="1"/>
  </si>
  <si>
    <t>MAX</t>
  </si>
  <si>
    <t>MIN</t>
  </si>
  <si>
    <t>R</t>
  </si>
  <si>
    <t>AVE</t>
  </si>
  <si>
    <t>σn-1</t>
  </si>
  <si>
    <t>Cp</t>
  </si>
  <si>
    <t>Cpk</t>
  </si>
  <si>
    <t>ＣＰＫ判定</t>
    <rPh sb="3" eb="5">
      <t>ハンテイ</t>
    </rPh>
    <phoneticPr fontId="2"/>
  </si>
  <si>
    <t>Spec</t>
  </si>
  <si>
    <t>Ｃａｖｔｙ№１</t>
    <phoneticPr fontId="1"/>
  </si>
  <si>
    <t>Ｃａｖｔｙ№2</t>
    <phoneticPr fontId="1"/>
  </si>
  <si>
    <t>Ｃａｖｔｙ№3</t>
    <phoneticPr fontId="1"/>
  </si>
  <si>
    <t>Ｃａｖｔｙ№4</t>
    <phoneticPr fontId="1"/>
  </si>
  <si>
    <t>Ｃａｖｔｙ№5</t>
    <phoneticPr fontId="1"/>
  </si>
  <si>
    <t>5-1</t>
  </si>
  <si>
    <t>5-2</t>
  </si>
  <si>
    <t>12-1</t>
  </si>
  <si>
    <t>12-2</t>
  </si>
  <si>
    <t>13-1</t>
  </si>
  <si>
    <t>13-2</t>
  </si>
  <si>
    <t>14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</si>
  <si>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</si>
  <si>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</si>
  <si>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</si>
  <si>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</si>
  <si>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</si>
  <si>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</si>
  <si>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</si>
  <si>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</si>
  <si>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</si>
  <si>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</si>
  <si>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</si>
  <si>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S</t>
  </si>
  <si>
    <t>15-12</t>
  </si>
  <si>
    <t>15-13</t>
  </si>
  <si>
    <t>15-14</t>
  </si>
  <si>
    <t>15-15</t>
  </si>
  <si>
    <t>15-16</t>
  </si>
  <si>
    <t>16-1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</si>
  <si>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</si>
  <si>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</si>
  <si>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</si>
  <si>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</si>
  <si>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</si>
  <si>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</si>
  <si>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</si>
  <si>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</si>
  <si>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</si>
  <si>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</si>
  <si>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</si>
  <si>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</si>
  <si>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</si>
  <si>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</si>
  <si>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</si>
  <si>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17-1</t>
  </si>
  <si>
    <t>17-2</t>
  </si>
  <si>
    <t>17-3</t>
  </si>
  <si>
    <t>17-4</t>
  </si>
  <si>
    <t>17-5</t>
  </si>
  <si>
    <t>17-6</t>
  </si>
  <si>
    <t>17-7</t>
  </si>
  <si>
    <t>D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</si>
  <si>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</si>
  <si>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</si>
  <si>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</si>
  <si>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</si>
  <si>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</si>
  <si>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</si>
  <si>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</si>
  <si>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</si>
  <si>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</si>
  <si>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18左</t>
    <rPh sb="2" eb="3">
      <t>ヒダリ</t>
    </rPh>
    <phoneticPr fontId="1"/>
  </si>
  <si>
    <t>18中</t>
    <rPh sb="2" eb="3">
      <t>チュウ</t>
    </rPh>
    <phoneticPr fontId="1"/>
  </si>
  <si>
    <t>18右</t>
    <rPh sb="2" eb="3">
      <t>ミギ</t>
    </rPh>
    <phoneticPr fontId="1"/>
  </si>
  <si>
    <t>M</t>
  </si>
  <si>
    <t>19左</t>
    <rPh sb="2" eb="3">
      <t>ヒダリ</t>
    </rPh>
    <phoneticPr fontId="1"/>
  </si>
  <si>
    <t>19中</t>
    <rPh sb="2" eb="3">
      <t>チュウ</t>
    </rPh>
    <phoneticPr fontId="1"/>
  </si>
  <si>
    <t>19右</t>
    <rPh sb="2" eb="3">
      <t>ミギ</t>
    </rPh>
    <phoneticPr fontId="1"/>
  </si>
  <si>
    <t>20左</t>
  </si>
  <si>
    <t>20中</t>
    <phoneticPr fontId="1"/>
  </si>
  <si>
    <t>20右</t>
    <phoneticPr fontId="1"/>
  </si>
  <si>
    <t>S</t>
    <phoneticPr fontId="1"/>
  </si>
  <si>
    <t>D</t>
    <phoneticPr fontId="1"/>
  </si>
  <si>
    <t>24左</t>
    <rPh sb="2" eb="3">
      <t>ヒダリ</t>
    </rPh>
    <phoneticPr fontId="1"/>
  </si>
  <si>
    <t>24右</t>
    <rPh sb="2" eb="3">
      <t>ミギ</t>
    </rPh>
    <phoneticPr fontId="1"/>
  </si>
  <si>
    <t>射出速度</t>
    <rPh sb="0" eb="2">
      <t>シャシュツ</t>
    </rPh>
    <rPh sb="2" eb="4">
      <t>ソクド</t>
    </rPh>
    <phoneticPr fontId="1"/>
  </si>
  <si>
    <t>一次保圧</t>
    <rPh sb="0" eb="2">
      <t>イチジ</t>
    </rPh>
    <rPh sb="2" eb="4">
      <t>ホアツ</t>
    </rPh>
    <phoneticPr fontId="1"/>
  </si>
  <si>
    <t>保圧時間</t>
    <rPh sb="0" eb="4">
      <t>ホアツジカン</t>
    </rPh>
    <phoneticPr fontId="1"/>
  </si>
  <si>
    <t>冷却時間</t>
    <rPh sb="0" eb="2">
      <t>レイキャク</t>
    </rPh>
    <rPh sb="2" eb="4">
      <t>ジカン</t>
    </rPh>
    <phoneticPr fontId="1"/>
  </si>
  <si>
    <t>NY0689-P01</t>
    <phoneticPr fontId="1"/>
  </si>
  <si>
    <t>PU06QA</t>
    <phoneticPr fontId="1"/>
  </si>
  <si>
    <t>成形条件</t>
    <rPh sb="0" eb="2">
      <t>セイケイ</t>
    </rPh>
    <rPh sb="2" eb="4">
      <t>ジョウケン</t>
    </rPh>
    <phoneticPr fontId="1"/>
  </si>
  <si>
    <t xml:space="preserve"> </t>
    <phoneticPr fontId="1"/>
  </si>
  <si>
    <t>＊</t>
    <phoneticPr fontId="1"/>
  </si>
  <si>
    <t>MITSUI SEIMITSU CO.,LTD</t>
    <phoneticPr fontId="1"/>
  </si>
  <si>
    <t>　</t>
    <phoneticPr fontId="1"/>
  </si>
  <si>
    <t>【CAV 1】</t>
    <phoneticPr fontId="1"/>
  </si>
  <si>
    <t>【CAV 2】</t>
    <phoneticPr fontId="1"/>
  </si>
  <si>
    <t xml:space="preserve">日本メクトロン株式会社　　　　　　　　　　    　　　　　後工程製造部　御中　　　　　　
TO:NIPPON MEKTORON, LTD.  　　　　　　　　　　　　　　　   Back End Process production Dept.    </t>
    <phoneticPr fontId="1"/>
  </si>
  <si>
    <t xml:space="preserve">  製 品 サ ン プ ル 検 査 依 頼 票　　　　　　　　　　　　　　A product sample inspection request vote</t>
    <rPh sb="2" eb="3">
      <t>セイ</t>
    </rPh>
    <rPh sb="4" eb="5">
      <t>シナ</t>
    </rPh>
    <rPh sb="14" eb="15">
      <t>ケン</t>
    </rPh>
    <rPh sb="16" eb="17">
      <t>サ</t>
    </rPh>
    <rPh sb="18" eb="19">
      <t>ヤスシ</t>
    </rPh>
    <rPh sb="20" eb="21">
      <t>ヨリ</t>
    </rPh>
    <rPh sb="22" eb="23">
      <t>ヒョウ</t>
    </rPh>
    <phoneticPr fontId="1"/>
  </si>
  <si>
    <t>品　番　　Product Code No.</t>
    <rPh sb="0" eb="1">
      <t>シナ</t>
    </rPh>
    <rPh sb="2" eb="3">
      <t>バン</t>
    </rPh>
    <phoneticPr fontId="1"/>
  </si>
  <si>
    <t>発行日 ： Date</t>
    <rPh sb="0" eb="2">
      <t>ハッコウ</t>
    </rPh>
    <rPh sb="2" eb="3">
      <t>ヒ</t>
    </rPh>
    <phoneticPr fontId="1"/>
  </si>
  <si>
    <t>納入メーカー名  ：  Supplier</t>
    <rPh sb="0" eb="2">
      <t>ノウニュウ</t>
    </rPh>
    <rPh sb="6" eb="7">
      <t>ナ</t>
    </rPh>
    <phoneticPr fontId="1"/>
  </si>
  <si>
    <t>材料コードMaterial    Code No.</t>
    <rPh sb="0" eb="2">
      <t>ザイリョウ</t>
    </rPh>
    <phoneticPr fontId="1"/>
  </si>
  <si>
    <t>材　質　　Material</t>
    <rPh sb="0" eb="1">
      <t>ザイ</t>
    </rPh>
    <rPh sb="2" eb="3">
      <t>シツ</t>
    </rPh>
    <phoneticPr fontId="1"/>
  </si>
  <si>
    <t>PP+PE</t>
    <phoneticPr fontId="1"/>
  </si>
  <si>
    <t>判定：Judgment</t>
    <rPh sb="0" eb="2">
      <t>ハンテイ</t>
    </rPh>
    <phoneticPr fontId="1"/>
  </si>
  <si>
    <t>担当：Inspector</t>
    <rPh sb="0" eb="2">
      <t>タントウ</t>
    </rPh>
    <phoneticPr fontId="1"/>
  </si>
  <si>
    <t>承認：Approved by</t>
    <rPh sb="0" eb="2">
      <t>ショウニン</t>
    </rPh>
    <phoneticPr fontId="1"/>
  </si>
  <si>
    <t>合格</t>
    <rPh sb="0" eb="2">
      <t>ゴウカク</t>
    </rPh>
    <phoneticPr fontId="1"/>
  </si>
  <si>
    <t>個 取 りCav.Size</t>
    <rPh sb="0" eb="1">
      <t>コ</t>
    </rPh>
    <rPh sb="2" eb="3">
      <t>ト</t>
    </rPh>
    <phoneticPr fontId="1"/>
  </si>
  <si>
    <t>注文</t>
    <phoneticPr fontId="1"/>
  </si>
  <si>
    <t xml:space="preserve"> 1.新規　 2.設変                   3.増面(　　 ）                    4.その他（　　　　）</t>
    <rPh sb="3" eb="5">
      <t>シンキ</t>
    </rPh>
    <rPh sb="9" eb="10">
      <t>セツ</t>
    </rPh>
    <rPh sb="10" eb="11">
      <t>ヘン</t>
    </rPh>
    <rPh sb="32" eb="33">
      <t>ゾウ</t>
    </rPh>
    <rPh sb="33" eb="34">
      <t>メン</t>
    </rPh>
    <rPh sb="63" eb="64">
      <t>タ</t>
    </rPh>
    <phoneticPr fontId="1"/>
  </si>
  <si>
    <t>Order</t>
    <phoneticPr fontId="1"/>
  </si>
  <si>
    <t xml:space="preserve"> 1.New　 2.Changed a design   3.Increase mold(Mold №     ）   4.Others（　　　　　　　）     　　　      　　</t>
    <phoneticPr fontId="1"/>
  </si>
  <si>
    <t>加工方法</t>
    <rPh sb="2" eb="4">
      <t>ホウホウ</t>
    </rPh>
    <phoneticPr fontId="1"/>
  </si>
  <si>
    <t xml:space="preserve"> 1.型新造　　2.型改造　 3.型修理　 4.ワイヤーカット   5.ＮＣ  6.プレス</t>
    <rPh sb="3" eb="4">
      <t>カタ</t>
    </rPh>
    <rPh sb="4" eb="6">
      <t>シンゾウ</t>
    </rPh>
    <rPh sb="10" eb="11">
      <t>カタ</t>
    </rPh>
    <rPh sb="11" eb="13">
      <t>カイゾウ</t>
    </rPh>
    <rPh sb="17" eb="18">
      <t>カタ</t>
    </rPh>
    <rPh sb="18" eb="20">
      <t>シュウリ</t>
    </rPh>
    <phoneticPr fontId="1"/>
  </si>
  <si>
    <t xml:space="preserve"> 7.ルーター   8.エッチング   9.レーザー   10.その他（   　     　　）</t>
    <rPh sb="34" eb="35">
      <t>タ</t>
    </rPh>
    <phoneticPr fontId="1"/>
  </si>
  <si>
    <t>Processing method</t>
    <phoneticPr fontId="1"/>
  </si>
  <si>
    <t xml:space="preserve"> 1.New mold　　2.Model reconstruction　3.Repair of a model   4.Wire cut  </t>
    <phoneticPr fontId="1"/>
  </si>
  <si>
    <t xml:space="preserve"> 5.ＮＣ  6.Press  7.Router   8.Etching   9.Laser   10.Otsers（   　     　　）</t>
    <phoneticPr fontId="1"/>
  </si>
  <si>
    <t>備考 ： Remarks</t>
    <phoneticPr fontId="1"/>
  </si>
  <si>
    <t>材料 №</t>
    <rPh sb="0" eb="2">
      <t>ザイリョウ</t>
    </rPh>
    <phoneticPr fontId="1"/>
  </si>
  <si>
    <t>住友化学　AY564　白</t>
    <rPh sb="0" eb="2">
      <t>スミトモ</t>
    </rPh>
    <rPh sb="2" eb="4">
      <t>カガク</t>
    </rPh>
    <rPh sb="11" eb="12">
      <t>シロ</t>
    </rPh>
    <phoneticPr fontId="1"/>
  </si>
  <si>
    <t xml:space="preserve">日本メクトロン株式会社　　　　　　　　　　    　　　　　後工程製造部　御中　　　　　　
TO:NIPPON MEKTORON, LTD.  　　　　　　　　　　　　　　　   Back End Process production Dept.  </t>
    <phoneticPr fontId="1"/>
  </si>
  <si>
    <t>備考 ： Remarks</t>
    <rPh sb="0" eb="2">
      <t>ビコウ</t>
    </rPh>
    <phoneticPr fontId="1"/>
  </si>
  <si>
    <t>TT02-A01/01</t>
    <phoneticPr fontId="1"/>
  </si>
  <si>
    <t>32042010</t>
    <phoneticPr fontId="1"/>
  </si>
  <si>
    <t>2/2</t>
    <phoneticPr fontId="1"/>
  </si>
  <si>
    <t>PU06QA</t>
    <phoneticPr fontId="1"/>
  </si>
  <si>
    <t>　2021年　　7月　　22日</t>
    <rPh sb="5" eb="6">
      <t>ネン</t>
    </rPh>
    <rPh sb="9" eb="10">
      <t>ガツ</t>
    </rPh>
    <rPh sb="14" eb="15">
      <t>ニチ</t>
    </rPh>
    <phoneticPr fontId="1"/>
  </si>
</sst>
</file>

<file path=xl/styles.xml><?xml version="1.0" encoding="utf-8"?>
<styleSheet xmlns="http://schemas.openxmlformats.org/spreadsheetml/2006/main">
  <numFmts count="7">
    <numFmt numFmtId="176" formatCode="[$-409]d\-mmm\-yy;@"/>
    <numFmt numFmtId="177" formatCode="0.000"/>
    <numFmt numFmtId="178" formatCode="0.0%"/>
    <numFmt numFmtId="179" formatCode="[$-F800]dddd\,\ mmmm\ dd\,\ yyyy"/>
    <numFmt numFmtId="180" formatCode="#,##0.0_ "/>
    <numFmt numFmtId="181" formatCode="#,##0.00_ "/>
    <numFmt numFmtId="182" formatCode="dd\-mmm\-yyyy"/>
  </numFmts>
  <fonts count="44">
    <font>
      <sz val="11"/>
      <name val="明朝"/>
      <family val="1"/>
      <charset val="128"/>
    </font>
    <font>
      <sz val="6"/>
      <name val="明朝"/>
      <family val="1"/>
      <charset val="128"/>
    </font>
    <font>
      <sz val="18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Ｐ明朝"/>
      <family val="1"/>
      <charset val="128"/>
    </font>
    <font>
      <sz val="8"/>
      <name val="明朝"/>
      <family val="1"/>
      <charset val="128"/>
    </font>
    <font>
      <b/>
      <sz val="8"/>
      <name val="ＭＳ Ｐ明朝"/>
      <family val="1"/>
      <charset val="128"/>
    </font>
    <font>
      <sz val="8"/>
      <name val="明朝"/>
      <family val="1"/>
      <charset val="128"/>
    </font>
    <font>
      <sz val="8"/>
      <color indexed="8"/>
      <name val="ＭＳ Ｐ明朝"/>
      <family val="1"/>
      <charset val="128"/>
    </font>
    <font>
      <sz val="8"/>
      <color indexed="10"/>
      <name val="ＭＳ Ｐ明朝"/>
      <family val="1"/>
      <charset val="128"/>
    </font>
    <font>
      <b/>
      <sz val="8"/>
      <color indexed="12"/>
      <name val="ＭＳ Ｐ明朝"/>
      <family val="1"/>
      <charset val="128"/>
    </font>
    <font>
      <b/>
      <sz val="8"/>
      <color indexed="8"/>
      <name val="ＭＳ Ｐ明朝"/>
      <family val="1"/>
      <charset val="128"/>
    </font>
    <font>
      <sz val="8"/>
      <color indexed="12"/>
      <name val="ＭＳ Ｐ明朝"/>
      <family val="1"/>
      <charset val="128"/>
    </font>
    <font>
      <b/>
      <sz val="8"/>
      <color indexed="12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  <scheme val="major"/>
    </font>
    <font>
      <b/>
      <sz val="11"/>
      <color indexed="8"/>
      <name val="ＭＳ Ｐ明朝"/>
      <family val="1"/>
      <charset val="128"/>
    </font>
    <font>
      <b/>
      <sz val="18"/>
      <color indexed="8"/>
      <name val="ＭＳ Ｐ明朝"/>
      <family val="1"/>
      <charset val="128"/>
    </font>
    <font>
      <b/>
      <sz val="16"/>
      <color indexed="8"/>
      <name val="ＭＳ Ｐ明朝"/>
      <family val="1"/>
      <charset val="128"/>
    </font>
    <font>
      <b/>
      <sz val="10"/>
      <color indexed="8"/>
      <name val="ＭＳ Ｐ明朝"/>
      <family val="1"/>
      <charset val="128"/>
    </font>
    <font>
      <b/>
      <sz val="24"/>
      <color indexed="8"/>
      <name val="ＭＳ Ｐ明朝"/>
      <family val="1"/>
      <charset val="128"/>
    </font>
    <font>
      <b/>
      <sz val="20"/>
      <color indexed="8"/>
      <name val="ＭＳ Ｐ明朝"/>
      <family val="1"/>
      <charset val="128"/>
    </font>
    <font>
      <b/>
      <sz val="14"/>
      <color indexed="8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5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21" fillId="4" borderId="0" applyNumberFormat="0" applyBorder="0" applyAlignment="0" applyProtection="0">
      <alignment vertical="center"/>
    </xf>
  </cellStyleXfs>
  <cellXfs count="239">
    <xf numFmtId="0" fontId="0" fillId="0" borderId="0" xfId="0"/>
    <xf numFmtId="0" fontId="22" fillId="0" borderId="0" xfId="0" applyFont="1" applyBorder="1" applyProtection="1"/>
    <xf numFmtId="0" fontId="22" fillId="0" borderId="0" xfId="0" applyFont="1" applyProtection="1"/>
    <xf numFmtId="0" fontId="23" fillId="0" borderId="0" xfId="0" applyFont="1"/>
    <xf numFmtId="0" fontId="24" fillId="0" borderId="0" xfId="0" quotePrefix="1" applyFont="1" applyBorder="1" applyAlignment="1" applyProtection="1"/>
    <xf numFmtId="0" fontId="22" fillId="0" borderId="0" xfId="0" quotePrefix="1" applyFont="1" applyBorder="1" applyAlignment="1" applyProtection="1"/>
    <xf numFmtId="0" fontId="22" fillId="0" borderId="0" xfId="0" quotePrefix="1" applyFont="1" applyBorder="1" applyAlignment="1" applyProtection="1">
      <alignment horizontal="center"/>
    </xf>
    <xf numFmtId="0" fontId="24" fillId="0" borderId="10" xfId="0" applyFont="1" applyBorder="1" applyProtection="1"/>
    <xf numFmtId="0" fontId="24" fillId="0" borderId="0" xfId="0" applyFont="1" applyAlignment="1" applyProtection="1"/>
    <xf numFmtId="0" fontId="22" fillId="0" borderId="0" xfId="0" applyFont="1" applyProtection="1">
      <protection locked="0"/>
    </xf>
    <xf numFmtId="0" fontId="22" fillId="0" borderId="10" xfId="0" applyFont="1" applyBorder="1" applyProtection="1"/>
    <xf numFmtId="0" fontId="27" fillId="0" borderId="10" xfId="0" applyFont="1" applyFill="1" applyBorder="1" applyAlignment="1" applyProtection="1"/>
    <xf numFmtId="0" fontId="28" fillId="0" borderId="0" xfId="0" quotePrefix="1" applyFont="1" applyBorder="1" applyAlignment="1" applyProtection="1">
      <alignment horizontal="center" vertical="center"/>
    </xf>
    <xf numFmtId="0" fontId="27" fillId="0" borderId="11" xfId="0" applyFont="1" applyFill="1" applyBorder="1" applyAlignment="1" applyProtection="1"/>
    <xf numFmtId="0" fontId="27" fillId="0" borderId="0" xfId="0" applyFont="1" applyFill="1" applyBorder="1" applyAlignment="1" applyProtection="1"/>
    <xf numFmtId="0" fontId="23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77" fontId="26" fillId="0" borderId="12" xfId="0" applyNumberFormat="1" applyFont="1" applyBorder="1" applyAlignment="1" applyProtection="1">
      <alignment horizontal="center" vertical="center"/>
      <protection locked="0"/>
    </xf>
    <xf numFmtId="177" fontId="26" fillId="0" borderId="12" xfId="0" applyNumberFormat="1" applyFont="1" applyBorder="1" applyProtection="1">
      <protection locked="0"/>
    </xf>
    <xf numFmtId="0" fontId="29" fillId="0" borderId="12" xfId="0" applyFont="1" applyBorder="1" applyAlignment="1" applyProtection="1">
      <alignment horizontal="center" vertical="center" wrapText="1" shrinkToFit="1"/>
    </xf>
    <xf numFmtId="0" fontId="29" fillId="0" borderId="13" xfId="0" applyFont="1" applyBorder="1" applyAlignment="1" applyProtection="1">
      <alignment horizontal="center" vertical="center"/>
    </xf>
    <xf numFmtId="177" fontId="26" fillId="0" borderId="13" xfId="0" applyNumberFormat="1" applyFont="1" applyBorder="1" applyProtection="1">
      <protection locked="0"/>
    </xf>
    <xf numFmtId="177" fontId="28" fillId="0" borderId="14" xfId="0" applyNumberFormat="1" applyFont="1" applyBorder="1" applyProtection="1"/>
    <xf numFmtId="177" fontId="28" fillId="0" borderId="15" xfId="0" applyNumberFormat="1" applyFont="1" applyBorder="1" applyProtection="1"/>
    <xf numFmtId="0" fontId="29" fillId="0" borderId="16" xfId="0" applyFont="1" applyBorder="1" applyAlignment="1" applyProtection="1">
      <alignment vertical="center" shrinkToFit="1"/>
    </xf>
    <xf numFmtId="177" fontId="30" fillId="0" borderId="12" xfId="0" applyNumberFormat="1" applyFont="1" applyBorder="1" applyProtection="1">
      <protection locked="0"/>
    </xf>
    <xf numFmtId="0" fontId="29" fillId="0" borderId="15" xfId="0" applyFont="1" applyBorder="1" applyAlignment="1" applyProtection="1">
      <alignment vertical="center" shrinkToFit="1"/>
    </xf>
    <xf numFmtId="178" fontId="31" fillId="0" borderId="14" xfId="0" applyNumberFormat="1" applyFont="1" applyBorder="1" applyAlignment="1" applyProtection="1">
      <alignment horizontal="center" vertical="center" shrinkToFit="1"/>
    </xf>
    <xf numFmtId="178" fontId="31" fillId="0" borderId="15" xfId="0" applyNumberFormat="1" applyFont="1" applyBorder="1" applyAlignment="1" applyProtection="1">
      <alignment horizontal="center" vertical="center" shrinkToFit="1"/>
    </xf>
    <xf numFmtId="177" fontId="28" fillId="0" borderId="14" xfId="0" applyNumberFormat="1" applyFont="1" applyBorder="1" applyAlignment="1" applyProtection="1">
      <alignment horizontal="center" vertical="center" wrapText="1" shrinkToFit="1"/>
    </xf>
    <xf numFmtId="177" fontId="28" fillId="0" borderId="15" xfId="0" applyNumberFormat="1" applyFont="1" applyBorder="1" applyAlignment="1" applyProtection="1">
      <alignment horizontal="center" vertical="center" wrapText="1" shrinkToFit="1"/>
    </xf>
    <xf numFmtId="0" fontId="24" fillId="0" borderId="0" xfId="0" applyFont="1" applyBorder="1" applyProtection="1"/>
    <xf numFmtId="0" fontId="24" fillId="0" borderId="0" xfId="0" applyFont="1" applyFill="1" applyAlignment="1" applyProtection="1">
      <alignment horizontal="center"/>
    </xf>
    <xf numFmtId="0" fontId="22" fillId="0" borderId="0" xfId="0" applyFont="1" applyFill="1" applyProtection="1"/>
    <xf numFmtId="0" fontId="22" fillId="0" borderId="0" xfId="0" applyFont="1" applyFill="1" applyBorder="1" applyAlignment="1" applyProtection="1">
      <alignment horizontal="center"/>
    </xf>
    <xf numFmtId="0" fontId="34" fillId="26" borderId="0" xfId="0" applyFont="1" applyFill="1"/>
    <xf numFmtId="0" fontId="34" fillId="0" borderId="0" xfId="0" applyFont="1"/>
    <xf numFmtId="180" fontId="24" fillId="0" borderId="0" xfId="0" applyNumberFormat="1" applyFont="1" applyBorder="1" applyProtection="1"/>
    <xf numFmtId="180" fontId="24" fillId="0" borderId="0" xfId="0" applyNumberFormat="1" applyFont="1" applyProtection="1"/>
    <xf numFmtId="181" fontId="24" fillId="0" borderId="0" xfId="0" applyNumberFormat="1" applyFont="1" applyProtection="1"/>
    <xf numFmtId="177" fontId="26" fillId="25" borderId="13" xfId="0" applyNumberFormat="1" applyFont="1" applyFill="1" applyBorder="1" applyProtection="1">
      <protection locked="0"/>
    </xf>
    <xf numFmtId="0" fontId="22" fillId="24" borderId="0" xfId="0" applyFont="1" applyFill="1" applyBorder="1" applyProtection="1"/>
    <xf numFmtId="0" fontId="22" fillId="24" borderId="0" xfId="0" applyFont="1" applyFill="1" applyProtection="1"/>
    <xf numFmtId="0" fontId="22" fillId="0" borderId="0" xfId="0" applyFont="1" applyAlignment="1" applyProtection="1">
      <alignment horizontal="center"/>
    </xf>
    <xf numFmtId="0" fontId="2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3" fillId="0" borderId="0" xfId="0" applyFont="1" applyFill="1" applyBorder="1" applyAlignment="1" applyProtection="1">
      <alignment horizontal="center"/>
    </xf>
    <xf numFmtId="0" fontId="22" fillId="27" borderId="0" xfId="0" applyFont="1" applyFill="1" applyBorder="1" applyAlignment="1" applyProtection="1">
      <alignment horizontal="center"/>
    </xf>
    <xf numFmtId="0" fontId="29" fillId="0" borderId="12" xfId="0" applyFont="1" applyBorder="1" applyAlignment="1" applyProtection="1">
      <alignment horizontal="center" vertical="center" wrapText="1" shrinkToFit="1"/>
    </xf>
    <xf numFmtId="0" fontId="35" fillId="0" borderId="0" xfId="0" applyFont="1" applyBorder="1" applyProtection="1"/>
    <xf numFmtId="0" fontId="35" fillId="0" borderId="0" xfId="0" applyFont="1" applyProtection="1"/>
    <xf numFmtId="0" fontId="35" fillId="0" borderId="0" xfId="0" applyFont="1" applyBorder="1" applyAlignment="1" applyProtection="1">
      <alignment horizontal="left"/>
    </xf>
    <xf numFmtId="0" fontId="29" fillId="0" borderId="0" xfId="0" applyFont="1" applyBorder="1" applyAlignment="1" applyProtection="1">
      <alignment horizontal="center" vertical="center" wrapText="1"/>
    </xf>
    <xf numFmtId="0" fontId="35" fillId="0" borderId="24" xfId="0" quotePrefix="1" applyFont="1" applyBorder="1" applyAlignment="1" applyProtection="1">
      <alignment horizontal="left"/>
    </xf>
    <xf numFmtId="0" fontId="35" fillId="0" borderId="24" xfId="0" applyFont="1" applyBorder="1" applyProtection="1"/>
    <xf numFmtId="0" fontId="35" fillId="0" borderId="0" xfId="0" applyFont="1" applyBorder="1" applyAlignment="1" applyProtection="1">
      <alignment horizontal="center" vertical="top"/>
    </xf>
    <xf numFmtId="0" fontId="35" fillId="0" borderId="19" xfId="0" applyFont="1" applyBorder="1" applyProtection="1">
      <protection locked="0"/>
    </xf>
    <xf numFmtId="0" fontId="35" fillId="0" borderId="22" xfId="0" applyFont="1" applyBorder="1" applyProtection="1">
      <protection locked="0"/>
    </xf>
    <xf numFmtId="0" fontId="35" fillId="0" borderId="0" xfId="0" applyFont="1" applyBorder="1" applyAlignment="1" applyProtection="1">
      <alignment vertical="top"/>
    </xf>
    <xf numFmtId="0" fontId="35" fillId="0" borderId="20" xfId="0" applyFont="1" applyBorder="1" applyAlignment="1" applyProtection="1">
      <alignment vertical="top"/>
    </xf>
    <xf numFmtId="0" fontId="37" fillId="0" borderId="0" xfId="0" applyFont="1" applyBorder="1" applyAlignment="1" applyProtection="1">
      <alignment vertical="top"/>
      <protection locked="0"/>
    </xf>
    <xf numFmtId="0" fontId="35" fillId="0" borderId="0" xfId="0" applyFont="1" applyBorder="1" applyAlignment="1" applyProtection="1">
      <alignment vertical="top"/>
      <protection locked="0"/>
    </xf>
    <xf numFmtId="49" fontId="37" fillId="0" borderId="0" xfId="0" applyNumberFormat="1" applyFont="1" applyBorder="1" applyAlignment="1" applyProtection="1">
      <alignment horizontal="left" vertical="top"/>
      <protection locked="0"/>
    </xf>
    <xf numFmtId="0" fontId="35" fillId="0" borderId="0" xfId="0" quotePrefix="1" applyFont="1" applyBorder="1" applyAlignment="1" applyProtection="1">
      <alignment horizontal="left" vertical="top"/>
      <protection locked="0"/>
    </xf>
    <xf numFmtId="0" fontId="37" fillId="0" borderId="0" xfId="0" quotePrefix="1" applyFont="1" applyBorder="1" applyAlignment="1" applyProtection="1">
      <alignment horizontal="left" vertical="top"/>
      <protection locked="0"/>
    </xf>
    <xf numFmtId="0" fontId="35" fillId="0" borderId="24" xfId="0" applyFont="1" applyBorder="1" applyAlignment="1" applyProtection="1">
      <alignment vertical="top"/>
      <protection locked="0"/>
    </xf>
    <xf numFmtId="0" fontId="35" fillId="0" borderId="20" xfId="0" applyFont="1" applyBorder="1" applyProtection="1"/>
    <xf numFmtId="0" fontId="35" fillId="0" borderId="0" xfId="0" quotePrefix="1" applyFont="1" applyBorder="1" applyAlignment="1" applyProtection="1">
      <alignment horizontal="left"/>
      <protection locked="0"/>
    </xf>
    <xf numFmtId="0" fontId="35" fillId="0" borderId="0" xfId="0" applyFont="1" applyBorder="1" applyAlignment="1" applyProtection="1">
      <alignment horizontal="left"/>
      <protection locked="0"/>
    </xf>
    <xf numFmtId="0" fontId="35" fillId="0" borderId="24" xfId="0" quotePrefix="1" applyFont="1" applyBorder="1" applyAlignment="1" applyProtection="1">
      <alignment horizontal="left"/>
      <protection locked="0"/>
    </xf>
    <xf numFmtId="0" fontId="35" fillId="0" borderId="0" xfId="0" quotePrefix="1" applyFont="1" applyBorder="1" applyAlignment="1" applyProtection="1">
      <alignment horizontal="left"/>
    </xf>
    <xf numFmtId="0" fontId="37" fillId="0" borderId="0" xfId="0" applyFont="1" applyBorder="1" applyProtection="1">
      <protection locked="0"/>
    </xf>
    <xf numFmtId="0" fontId="35" fillId="0" borderId="0" xfId="0" applyFont="1" applyBorder="1" applyProtection="1">
      <protection locked="0"/>
    </xf>
    <xf numFmtId="0" fontId="41" fillId="0" borderId="0" xfId="0" quotePrefix="1" applyFont="1" applyBorder="1" applyAlignment="1" applyProtection="1">
      <alignment horizontal="left"/>
      <protection locked="0"/>
    </xf>
    <xf numFmtId="0" fontId="35" fillId="0" borderId="24" xfId="0" applyFont="1" applyBorder="1" applyProtection="1">
      <protection locked="0"/>
    </xf>
    <xf numFmtId="0" fontId="41" fillId="0" borderId="0" xfId="0" applyFont="1" applyBorder="1" applyAlignment="1" applyProtection="1">
      <alignment vertical="top"/>
      <protection locked="0"/>
    </xf>
    <xf numFmtId="0" fontId="36" fillId="0" borderId="0" xfId="0" applyFont="1" applyBorder="1" applyAlignment="1" applyProtection="1">
      <alignment vertical="top"/>
      <protection locked="0"/>
    </xf>
    <xf numFmtId="0" fontId="41" fillId="0" borderId="24" xfId="0" applyFont="1" applyBorder="1" applyAlignment="1" applyProtection="1">
      <alignment vertical="top"/>
      <protection locked="0"/>
    </xf>
    <xf numFmtId="0" fontId="41" fillId="0" borderId="0" xfId="0" applyFont="1" applyBorder="1" applyAlignment="1" applyProtection="1">
      <alignment vertical="top"/>
    </xf>
    <xf numFmtId="0" fontId="35" fillId="0" borderId="21" xfId="0" applyFont="1" applyBorder="1" applyProtection="1"/>
    <xf numFmtId="0" fontId="35" fillId="0" borderId="10" xfId="0" applyFont="1" applyBorder="1" applyProtection="1"/>
    <xf numFmtId="0" fontId="35" fillId="0" borderId="10" xfId="0" applyFont="1" applyBorder="1" applyProtection="1">
      <protection locked="0"/>
    </xf>
    <xf numFmtId="0" fontId="35" fillId="0" borderId="23" xfId="0" applyFont="1" applyBorder="1" applyProtection="1">
      <protection locked="0"/>
    </xf>
    <xf numFmtId="0" fontId="42" fillId="0" borderId="0" xfId="0" applyFont="1" applyBorder="1" applyAlignment="1" applyProtection="1">
      <alignment vertical="top"/>
    </xf>
    <xf numFmtId="0" fontId="35" fillId="0" borderId="0" xfId="0" quotePrefix="1" applyFont="1" applyBorder="1" applyAlignment="1" applyProtection="1">
      <alignment horizontal="left" vertical="top"/>
    </xf>
    <xf numFmtId="0" fontId="37" fillId="0" borderId="0" xfId="0" quotePrefix="1" applyFont="1" applyBorder="1" applyAlignment="1" applyProtection="1">
      <alignment horizontal="left" vertical="top"/>
    </xf>
    <xf numFmtId="0" fontId="35" fillId="0" borderId="13" xfId="0" quotePrefix="1" applyFont="1" applyBorder="1" applyAlignment="1" applyProtection="1">
      <alignment horizontal="left" vertical="top"/>
    </xf>
    <xf numFmtId="0" fontId="37" fillId="0" borderId="19" xfId="0" quotePrefix="1" applyFont="1" applyBorder="1" applyAlignment="1" applyProtection="1">
      <alignment horizontal="left" vertical="top"/>
    </xf>
    <xf numFmtId="0" fontId="35" fillId="0" borderId="19" xfId="0" applyFont="1" applyBorder="1" applyAlignment="1" applyProtection="1">
      <alignment vertical="top"/>
    </xf>
    <xf numFmtId="0" fontId="35" fillId="0" borderId="22" xfId="0" applyFont="1" applyBorder="1" applyProtection="1"/>
    <xf numFmtId="0" fontId="35" fillId="0" borderId="19" xfId="0" applyFont="1" applyBorder="1" applyProtection="1"/>
    <xf numFmtId="0" fontId="35" fillId="0" borderId="23" xfId="0" applyFont="1" applyBorder="1" applyProtection="1"/>
    <xf numFmtId="0" fontId="35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left" vertical="center" wrapText="1"/>
    </xf>
    <xf numFmtId="0" fontId="33" fillId="0" borderId="10" xfId="0" applyFont="1" applyBorder="1" applyAlignment="1" applyProtection="1">
      <alignment horizontal="left" vertical="center" wrapText="1"/>
    </xf>
    <xf numFmtId="0" fontId="36" fillId="0" borderId="0" xfId="0" quotePrefix="1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</xf>
    <xf numFmtId="0" fontId="35" fillId="0" borderId="19" xfId="0" applyFont="1" applyBorder="1" applyAlignment="1" applyProtection="1">
      <alignment horizontal="center" vertical="center" wrapText="1"/>
    </xf>
    <xf numFmtId="0" fontId="35" fillId="0" borderId="22" xfId="0" applyFont="1" applyBorder="1" applyAlignment="1" applyProtection="1">
      <alignment horizontal="center" vertical="center" wrapText="1"/>
    </xf>
    <xf numFmtId="0" fontId="35" fillId="0" borderId="21" xfId="0" applyFont="1" applyBorder="1" applyAlignment="1" applyProtection="1">
      <alignment horizontal="center" vertical="center" wrapText="1"/>
    </xf>
    <xf numFmtId="0" fontId="35" fillId="0" borderId="10" xfId="0" applyFont="1" applyBorder="1" applyAlignment="1" applyProtection="1">
      <alignment horizontal="center" vertical="center" wrapText="1"/>
    </xf>
    <xf numFmtId="0" fontId="35" fillId="0" borderId="23" xfId="0" applyFont="1" applyBorder="1" applyAlignment="1" applyProtection="1">
      <alignment horizontal="center" vertical="center" wrapText="1"/>
    </xf>
    <xf numFmtId="0" fontId="37" fillId="0" borderId="13" xfId="0" applyFont="1" applyBorder="1" applyAlignment="1" applyProtection="1">
      <alignment horizontal="center" vertical="center"/>
      <protection locked="0"/>
    </xf>
    <xf numFmtId="0" fontId="37" fillId="0" borderId="19" xfId="0" applyFont="1" applyBorder="1" applyAlignment="1" applyProtection="1">
      <alignment horizontal="center" vertical="center"/>
      <protection locked="0"/>
    </xf>
    <xf numFmtId="0" fontId="37" fillId="0" borderId="22" xfId="0" applyFont="1" applyBorder="1" applyAlignment="1" applyProtection="1">
      <alignment horizontal="center" vertical="center"/>
      <protection locked="0"/>
    </xf>
    <xf numFmtId="0" fontId="37" fillId="0" borderId="21" xfId="0" applyFont="1" applyBorder="1" applyAlignment="1" applyProtection="1">
      <alignment horizontal="center" vertical="center"/>
      <protection locked="0"/>
    </xf>
    <xf numFmtId="0" fontId="37" fillId="0" borderId="10" xfId="0" applyFont="1" applyBorder="1" applyAlignment="1" applyProtection="1">
      <alignment horizontal="center" vertical="center"/>
      <protection locked="0"/>
    </xf>
    <xf numFmtId="0" fontId="37" fillId="0" borderId="23" xfId="0" applyFont="1" applyBorder="1" applyAlignment="1" applyProtection="1">
      <alignment horizontal="center" vertical="center"/>
      <protection locked="0"/>
    </xf>
    <xf numFmtId="0" fontId="38" fillId="0" borderId="14" xfId="0" applyFont="1" applyBorder="1" applyAlignment="1" applyProtection="1">
      <alignment horizontal="center" vertical="center"/>
      <protection locked="0"/>
    </xf>
    <xf numFmtId="0" fontId="38" fillId="0" borderId="11" xfId="0" applyFont="1" applyBorder="1" applyAlignment="1" applyProtection="1">
      <alignment horizontal="center" vertical="center"/>
      <protection locked="0"/>
    </xf>
    <xf numFmtId="182" fontId="38" fillId="0" borderId="11" xfId="0" applyNumberFormat="1" applyFont="1" applyBorder="1" applyAlignment="1" applyProtection="1">
      <alignment horizontal="left" vertical="center"/>
      <protection locked="0"/>
    </xf>
    <xf numFmtId="182" fontId="38" fillId="0" borderId="16" xfId="0" applyNumberFormat="1" applyFont="1" applyBorder="1" applyAlignment="1" applyProtection="1">
      <alignment horizontal="left" vertical="center"/>
      <protection locked="0"/>
    </xf>
    <xf numFmtId="0" fontId="35" fillId="0" borderId="14" xfId="0" applyFont="1" applyBorder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/>
    </xf>
    <xf numFmtId="0" fontId="35" fillId="0" borderId="16" xfId="0" applyFont="1" applyBorder="1" applyAlignment="1" applyProtection="1">
      <alignment horizontal="center" vertical="center"/>
    </xf>
    <xf numFmtId="0" fontId="38" fillId="0" borderId="13" xfId="0" applyNumberFormat="1" applyFont="1" applyBorder="1" applyAlignment="1" applyProtection="1">
      <alignment horizontal="center" vertical="center" wrapText="1"/>
    </xf>
    <xf numFmtId="0" fontId="38" fillId="0" borderId="19" xfId="0" applyNumberFormat="1" applyFont="1" applyBorder="1" applyAlignment="1" applyProtection="1">
      <alignment horizontal="center" vertical="center" wrapText="1"/>
    </xf>
    <xf numFmtId="0" fontId="38" fillId="0" borderId="22" xfId="0" applyNumberFormat="1" applyFont="1" applyBorder="1" applyAlignment="1" applyProtection="1">
      <alignment horizontal="center" vertical="center" wrapText="1"/>
    </xf>
    <xf numFmtId="0" fontId="38" fillId="0" borderId="21" xfId="0" applyNumberFormat="1" applyFont="1" applyBorder="1" applyAlignment="1" applyProtection="1">
      <alignment horizontal="center" vertical="center" wrapText="1"/>
    </xf>
    <xf numFmtId="0" fontId="38" fillId="0" borderId="10" xfId="0" applyNumberFormat="1" applyFont="1" applyBorder="1" applyAlignment="1" applyProtection="1">
      <alignment horizontal="center" vertical="center" wrapText="1"/>
    </xf>
    <xf numFmtId="0" fontId="38" fillId="0" borderId="23" xfId="0" applyNumberFormat="1" applyFont="1" applyBorder="1" applyAlignment="1" applyProtection="1">
      <alignment horizontal="center" vertical="center" wrapText="1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37" fillId="0" borderId="19" xfId="0" applyFont="1" applyBorder="1" applyAlignment="1" applyProtection="1">
      <alignment horizontal="center" vertical="center" wrapText="1"/>
      <protection locked="0"/>
    </xf>
    <xf numFmtId="0" fontId="37" fillId="0" borderId="22" xfId="0" applyFont="1" applyBorder="1" applyAlignment="1" applyProtection="1">
      <alignment horizontal="center" vertical="center" wrapText="1"/>
      <protection locked="0"/>
    </xf>
    <xf numFmtId="0" fontId="37" fillId="0" borderId="21" xfId="0" applyFont="1" applyBorder="1" applyAlignment="1" applyProtection="1">
      <alignment horizontal="center" vertical="center" wrapText="1"/>
      <protection locked="0"/>
    </xf>
    <xf numFmtId="0" fontId="37" fillId="0" borderId="10" xfId="0" applyFont="1" applyBorder="1" applyAlignment="1" applyProtection="1">
      <alignment horizontal="center" vertical="center" wrapText="1"/>
      <protection locked="0"/>
    </xf>
    <xf numFmtId="0" fontId="37" fillId="0" borderId="23" xfId="0" applyFont="1" applyBorder="1" applyAlignment="1" applyProtection="1">
      <alignment horizontal="center" vertical="center" wrapText="1"/>
      <protection locked="0"/>
    </xf>
    <xf numFmtId="0" fontId="35" fillId="0" borderId="14" xfId="0" applyFont="1" applyBorder="1" applyAlignment="1" applyProtection="1">
      <alignment horizontal="center" vertical="center" shrinkToFit="1"/>
    </xf>
    <xf numFmtId="0" fontId="35" fillId="0" borderId="16" xfId="0" applyFont="1" applyBorder="1" applyAlignment="1" applyProtection="1">
      <alignment horizontal="center" vertical="center" shrinkToFit="1"/>
    </xf>
    <xf numFmtId="0" fontId="35" fillId="0" borderId="15" xfId="0" applyFont="1" applyBorder="1" applyAlignment="1" applyProtection="1">
      <alignment horizontal="center" vertical="center" shrinkToFit="1"/>
    </xf>
    <xf numFmtId="0" fontId="39" fillId="0" borderId="12" xfId="0" applyFont="1" applyBorder="1" applyAlignment="1" applyProtection="1">
      <alignment horizontal="center" vertical="center"/>
      <protection locked="0"/>
    </xf>
    <xf numFmtId="0" fontId="39" fillId="0" borderId="25" xfId="0" applyFont="1" applyBorder="1" applyAlignment="1" applyProtection="1">
      <alignment horizontal="center" vertical="center"/>
      <protection locked="0"/>
    </xf>
    <xf numFmtId="0" fontId="39" fillId="0" borderId="18" xfId="0" applyFont="1" applyBorder="1" applyAlignment="1" applyProtection="1">
      <alignment horizontal="center" vertical="center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25" xfId="0" applyFont="1" applyBorder="1" applyAlignment="1" applyProtection="1">
      <alignment horizontal="center" vertical="center" wrapText="1"/>
      <protection locked="0"/>
    </xf>
    <xf numFmtId="0" fontId="40" fillId="0" borderId="18" xfId="0" applyFont="1" applyBorder="1" applyAlignment="1" applyProtection="1">
      <alignment horizontal="center" vertical="center" wrapText="1"/>
      <protection locked="0"/>
    </xf>
    <xf numFmtId="56" fontId="37" fillId="0" borderId="13" xfId="0" quotePrefix="1" applyNumberFormat="1" applyFont="1" applyBorder="1" applyAlignment="1" applyProtection="1">
      <alignment horizontal="center" vertical="center"/>
      <protection locked="0"/>
    </xf>
    <xf numFmtId="0" fontId="38" fillId="0" borderId="13" xfId="0" quotePrefix="1" applyFont="1" applyBorder="1" applyAlignment="1" applyProtection="1">
      <alignment horizontal="left" vertical="center" wrapText="1"/>
    </xf>
    <xf numFmtId="0" fontId="38" fillId="0" borderId="19" xfId="0" quotePrefix="1" applyFont="1" applyBorder="1" applyAlignment="1" applyProtection="1">
      <alignment horizontal="left" vertical="center" wrapText="1"/>
    </xf>
    <xf numFmtId="0" fontId="38" fillId="0" borderId="22" xfId="0" quotePrefix="1" applyFont="1" applyBorder="1" applyAlignment="1" applyProtection="1">
      <alignment horizontal="left" vertical="center" wrapText="1"/>
    </xf>
    <xf numFmtId="0" fontId="35" fillId="0" borderId="13" xfId="0" applyFont="1" applyBorder="1" applyAlignment="1" applyProtection="1">
      <alignment horizontal="left" vertical="center"/>
    </xf>
    <xf numFmtId="0" fontId="35" fillId="0" borderId="19" xfId="0" applyFont="1" applyBorder="1" applyAlignment="1" applyProtection="1">
      <alignment horizontal="left" vertical="center"/>
    </xf>
    <xf numFmtId="0" fontId="43" fillId="0" borderId="13" xfId="0" applyFont="1" applyBorder="1" applyAlignment="1" applyProtection="1">
      <alignment horizontal="left" vertical="center" wrapText="1"/>
    </xf>
    <xf numFmtId="0" fontId="43" fillId="0" borderId="19" xfId="0" applyFont="1" applyBorder="1" applyAlignment="1" applyProtection="1">
      <alignment horizontal="left" vertical="center" wrapText="1"/>
    </xf>
    <xf numFmtId="0" fontId="43" fillId="0" borderId="22" xfId="0" applyFont="1" applyBorder="1" applyAlignment="1" applyProtection="1">
      <alignment horizontal="left" vertical="center" wrapText="1"/>
    </xf>
    <xf numFmtId="0" fontId="43" fillId="0" borderId="20" xfId="0" applyFont="1" applyBorder="1" applyAlignment="1" applyProtection="1">
      <alignment horizontal="left" vertical="center" wrapText="1"/>
    </xf>
    <xf numFmtId="0" fontId="43" fillId="0" borderId="0" xfId="0" applyFont="1" applyBorder="1" applyAlignment="1" applyProtection="1">
      <alignment horizontal="left" vertical="center" wrapText="1"/>
    </xf>
    <xf numFmtId="0" fontId="43" fillId="0" borderId="24" xfId="0" applyFont="1" applyBorder="1" applyAlignment="1" applyProtection="1">
      <alignment horizontal="left" vertical="center" wrapText="1"/>
    </xf>
    <xf numFmtId="0" fontId="43" fillId="0" borderId="21" xfId="0" applyFont="1" applyBorder="1" applyAlignment="1" applyProtection="1">
      <alignment horizontal="left" vertical="center" wrapText="1"/>
    </xf>
    <xf numFmtId="0" fontId="43" fillId="0" borderId="10" xfId="0" applyFont="1" applyBorder="1" applyAlignment="1" applyProtection="1">
      <alignment horizontal="left" vertical="center" wrapText="1"/>
    </xf>
    <xf numFmtId="0" fontId="43" fillId="0" borderId="23" xfId="0" applyFont="1" applyBorder="1" applyAlignment="1" applyProtection="1">
      <alignment horizontal="left" vertical="center" wrapText="1"/>
    </xf>
    <xf numFmtId="0" fontId="41" fillId="0" borderId="14" xfId="0" quotePrefix="1" applyFont="1" applyBorder="1" applyAlignment="1" applyProtection="1">
      <alignment horizontal="center" vertical="center"/>
    </xf>
    <xf numFmtId="0" fontId="41" fillId="0" borderId="11" xfId="0" quotePrefix="1" applyFont="1" applyBorder="1" applyAlignment="1" applyProtection="1">
      <alignment horizontal="center" vertical="center"/>
    </xf>
    <xf numFmtId="0" fontId="41" fillId="0" borderId="16" xfId="0" quotePrefix="1" applyFont="1" applyBorder="1" applyAlignment="1" applyProtection="1">
      <alignment horizontal="center" vertical="center"/>
    </xf>
    <xf numFmtId="0" fontId="41" fillId="0" borderId="13" xfId="0" applyFont="1" applyBorder="1" applyAlignment="1" applyProtection="1">
      <alignment horizontal="center" vertical="center" wrapText="1"/>
    </xf>
    <xf numFmtId="0" fontId="41" fillId="0" borderId="19" xfId="0" applyFont="1" applyBorder="1" applyAlignment="1" applyProtection="1">
      <alignment horizontal="center" vertical="center" wrapText="1"/>
    </xf>
    <xf numFmtId="0" fontId="37" fillId="0" borderId="19" xfId="0" applyFont="1" applyBorder="1" applyAlignment="1" applyProtection="1">
      <alignment horizontal="center" vertical="center" wrapText="1"/>
    </xf>
    <xf numFmtId="0" fontId="37" fillId="0" borderId="22" xfId="0" applyFont="1" applyBorder="1" applyAlignment="1" applyProtection="1">
      <alignment horizontal="center" vertical="center" wrapText="1"/>
    </xf>
    <xf numFmtId="0" fontId="37" fillId="0" borderId="20" xfId="0" applyFont="1" applyBorder="1" applyAlignment="1" applyProtection="1">
      <alignment horizontal="center" vertical="center" wrapText="1"/>
    </xf>
    <xf numFmtId="0" fontId="37" fillId="0" borderId="0" xfId="0" applyFont="1" applyBorder="1" applyAlignment="1" applyProtection="1">
      <alignment horizontal="center" vertical="center" wrapText="1"/>
    </xf>
    <xf numFmtId="0" fontId="37" fillId="0" borderId="24" xfId="0" applyFont="1" applyBorder="1" applyAlignment="1" applyProtection="1">
      <alignment horizontal="center" vertical="center" wrapText="1"/>
    </xf>
    <xf numFmtId="0" fontId="37" fillId="0" borderId="21" xfId="0" applyFont="1" applyBorder="1" applyAlignment="1" applyProtection="1">
      <alignment horizontal="center" vertical="center" wrapText="1"/>
    </xf>
    <xf numFmtId="0" fontId="37" fillId="0" borderId="10" xfId="0" applyFont="1" applyBorder="1" applyAlignment="1" applyProtection="1">
      <alignment horizontal="center" vertical="center" wrapText="1"/>
    </xf>
    <xf numFmtId="0" fontId="37" fillId="0" borderId="23" xfId="0" applyFont="1" applyBorder="1" applyAlignment="1" applyProtection="1">
      <alignment horizontal="center" vertical="center" wrapText="1"/>
    </xf>
    <xf numFmtId="0" fontId="38" fillId="0" borderId="14" xfId="0" applyFont="1" applyBorder="1" applyAlignment="1" applyProtection="1">
      <alignment horizontal="center" vertical="center" wrapText="1"/>
    </xf>
    <xf numFmtId="0" fontId="38" fillId="0" borderId="16" xfId="0" applyFont="1" applyBorder="1" applyAlignment="1" applyProtection="1">
      <alignment horizontal="center" vertical="center" wrapText="1"/>
    </xf>
    <xf numFmtId="0" fontId="38" fillId="0" borderId="13" xfId="0" applyFont="1" applyBorder="1" applyAlignment="1" applyProtection="1">
      <alignment horizontal="center" vertical="center" wrapText="1"/>
    </xf>
    <xf numFmtId="0" fontId="38" fillId="0" borderId="22" xfId="0" applyFont="1" applyBorder="1" applyAlignment="1" applyProtection="1">
      <alignment horizontal="center" vertical="center" wrapText="1"/>
    </xf>
    <xf numFmtId="0" fontId="38" fillId="0" borderId="13" xfId="0" quotePrefix="1" applyFont="1" applyBorder="1" applyAlignment="1" applyProtection="1">
      <alignment horizontal="left" vertical="center"/>
    </xf>
    <xf numFmtId="0" fontId="38" fillId="0" borderId="19" xfId="0" quotePrefix="1" applyFont="1" applyBorder="1" applyAlignment="1" applyProtection="1">
      <alignment horizontal="left" vertical="center"/>
    </xf>
    <xf numFmtId="0" fontId="38" fillId="0" borderId="22" xfId="0" quotePrefix="1" applyFont="1" applyBorder="1" applyAlignment="1" applyProtection="1">
      <alignment horizontal="left" vertical="center"/>
    </xf>
    <xf numFmtId="0" fontId="38" fillId="0" borderId="29" xfId="0" quotePrefix="1" applyFont="1" applyBorder="1" applyAlignment="1" applyProtection="1">
      <alignment horizontal="left" vertical="center"/>
    </xf>
    <xf numFmtId="0" fontId="38" fillId="0" borderId="30" xfId="0" quotePrefix="1" applyFont="1" applyBorder="1" applyAlignment="1" applyProtection="1">
      <alignment horizontal="left" vertical="center"/>
    </xf>
    <xf numFmtId="0" fontId="38" fillId="0" borderId="31" xfId="0" quotePrefix="1" applyFont="1" applyBorder="1" applyAlignment="1" applyProtection="1">
      <alignment horizontal="left" vertical="center"/>
    </xf>
    <xf numFmtId="0" fontId="29" fillId="0" borderId="26" xfId="0" applyFont="1" applyBorder="1" applyAlignment="1" applyProtection="1">
      <alignment horizontal="center" vertical="center" wrapText="1"/>
    </xf>
    <xf numFmtId="0" fontId="29" fillId="0" borderId="27" xfId="0" applyFont="1" applyBorder="1" applyAlignment="1" applyProtection="1">
      <alignment horizontal="center" vertical="center" wrapText="1"/>
    </xf>
    <xf numFmtId="0" fontId="29" fillId="0" borderId="14" xfId="0" applyFont="1" applyBorder="1" applyAlignment="1" applyProtection="1">
      <alignment horizontal="center" vertical="center" wrapText="1"/>
    </xf>
    <xf numFmtId="0" fontId="29" fillId="0" borderId="16" xfId="0" applyFont="1" applyBorder="1" applyAlignment="1" applyProtection="1">
      <alignment horizontal="center" vertical="center" wrapText="1"/>
    </xf>
    <xf numFmtId="0" fontId="38" fillId="0" borderId="32" xfId="0" quotePrefix="1" applyFont="1" applyBorder="1" applyAlignment="1" applyProtection="1">
      <alignment horizontal="left" vertical="center" wrapText="1"/>
    </xf>
    <xf numFmtId="0" fontId="38" fillId="0" borderId="33" xfId="0" quotePrefix="1" applyFont="1" applyBorder="1" applyAlignment="1" applyProtection="1">
      <alignment horizontal="left" vertical="center"/>
    </xf>
    <xf numFmtId="0" fontId="38" fillId="0" borderId="34" xfId="0" quotePrefix="1" applyFont="1" applyBorder="1" applyAlignment="1" applyProtection="1">
      <alignment horizontal="left" vertical="center"/>
    </xf>
    <xf numFmtId="0" fontId="38" fillId="0" borderId="21" xfId="0" quotePrefix="1" applyFont="1" applyBorder="1" applyAlignment="1" applyProtection="1">
      <alignment horizontal="left" vertical="center"/>
    </xf>
    <xf numFmtId="0" fontId="38" fillId="0" borderId="10" xfId="0" quotePrefix="1" applyFont="1" applyBorder="1" applyAlignment="1" applyProtection="1">
      <alignment horizontal="left" vertical="center"/>
    </xf>
    <xf numFmtId="0" fontId="38" fillId="0" borderId="23" xfId="0" quotePrefix="1" applyFont="1" applyBorder="1" applyAlignment="1" applyProtection="1">
      <alignment horizontal="left" vertical="center"/>
    </xf>
    <xf numFmtId="0" fontId="38" fillId="0" borderId="26" xfId="0" applyFont="1" applyBorder="1" applyAlignment="1" applyProtection="1">
      <alignment horizontal="center"/>
    </xf>
    <xf numFmtId="0" fontId="38" fillId="0" borderId="27" xfId="0" applyFont="1" applyBorder="1" applyAlignment="1" applyProtection="1">
      <alignment horizontal="center"/>
    </xf>
    <xf numFmtId="0" fontId="38" fillId="0" borderId="26" xfId="0" quotePrefix="1" applyFont="1" applyBorder="1" applyAlignment="1" applyProtection="1">
      <alignment horizontal="left" vertical="center" wrapText="1"/>
    </xf>
    <xf numFmtId="0" fontId="38" fillId="0" borderId="28" xfId="0" quotePrefix="1" applyFont="1" applyBorder="1" applyAlignment="1" applyProtection="1">
      <alignment horizontal="left" vertical="center" wrapText="1"/>
    </xf>
    <xf numFmtId="0" fontId="38" fillId="0" borderId="27" xfId="0" quotePrefix="1" applyFont="1" applyBorder="1" applyAlignment="1" applyProtection="1">
      <alignment horizontal="left" vertical="center" wrapText="1"/>
    </xf>
    <xf numFmtId="0" fontId="38" fillId="0" borderId="13" xfId="0" applyFont="1" applyBorder="1" applyAlignment="1" applyProtection="1">
      <alignment horizontal="center" vertical="center" shrinkToFit="1"/>
    </xf>
    <xf numFmtId="0" fontId="38" fillId="0" borderId="22" xfId="0" applyFont="1" applyBorder="1" applyAlignment="1" applyProtection="1">
      <alignment horizontal="center" vertical="center" shrinkToFit="1"/>
    </xf>
    <xf numFmtId="0" fontId="29" fillId="0" borderId="12" xfId="0" applyFont="1" applyBorder="1" applyAlignment="1" applyProtection="1">
      <alignment horizontal="center" vertical="center" wrapText="1" shrinkToFit="1"/>
    </xf>
    <xf numFmtId="0" fontId="29" fillId="0" borderId="18" xfId="0" applyFont="1" applyBorder="1" applyAlignment="1" applyProtection="1">
      <alignment horizontal="center" vertical="center" wrapText="1" shrinkToFit="1"/>
    </xf>
    <xf numFmtId="0" fontId="29" fillId="0" borderId="14" xfId="0" applyFont="1" applyBorder="1" applyAlignment="1" applyProtection="1">
      <alignment horizontal="center" vertical="center" wrapText="1" shrinkToFit="1"/>
    </xf>
    <xf numFmtId="0" fontId="29" fillId="0" borderId="16" xfId="0" applyFont="1" applyBorder="1" applyAlignment="1" applyProtection="1">
      <alignment horizontal="center" vertical="center" wrapText="1" shrinkToFit="1"/>
    </xf>
    <xf numFmtId="0" fontId="29" fillId="0" borderId="14" xfId="0" quotePrefix="1" applyFont="1" applyBorder="1" applyAlignment="1" applyProtection="1">
      <alignment horizontal="center" vertical="center" shrinkToFit="1"/>
    </xf>
    <xf numFmtId="0" fontId="29" fillId="0" borderId="16" xfId="0" quotePrefix="1" applyFont="1" applyBorder="1" applyAlignment="1" applyProtection="1">
      <alignment horizontal="center" vertical="center" shrinkToFit="1"/>
    </xf>
    <xf numFmtId="0" fontId="24" fillId="0" borderId="12" xfId="0" applyFont="1" applyBorder="1" applyAlignment="1" applyProtection="1">
      <alignment horizontal="center" vertical="center" shrinkToFit="1"/>
      <protection locked="0"/>
    </xf>
    <xf numFmtId="0" fontId="24" fillId="0" borderId="18" xfId="0" applyFont="1" applyBorder="1" applyAlignment="1" applyProtection="1">
      <alignment horizontal="center" vertical="center" shrinkToFit="1"/>
      <protection locked="0"/>
    </xf>
    <xf numFmtId="56" fontId="24" fillId="0" borderId="12" xfId="0" quotePrefix="1" applyNumberFormat="1" applyFont="1" applyBorder="1" applyAlignment="1" applyProtection="1">
      <alignment horizontal="center" vertical="center" shrinkToFit="1"/>
      <protection locked="0"/>
    </xf>
    <xf numFmtId="56" fontId="24" fillId="0" borderId="18" xfId="0" quotePrefix="1" applyNumberFormat="1" applyFont="1" applyBorder="1" applyAlignment="1" applyProtection="1">
      <alignment horizontal="center" vertical="center" shrinkToFit="1"/>
      <protection locked="0"/>
    </xf>
    <xf numFmtId="0" fontId="24" fillId="0" borderId="14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4" fillId="0" borderId="12" xfId="0" quotePrefix="1" applyNumberFormat="1" applyFont="1" applyBorder="1" applyAlignment="1" applyProtection="1">
      <alignment horizontal="center" vertical="center" shrinkToFit="1"/>
      <protection locked="0"/>
    </xf>
    <xf numFmtId="0" fontId="24" fillId="0" borderId="18" xfId="0" quotePrefix="1" applyNumberFormat="1" applyFont="1" applyBorder="1" applyAlignment="1" applyProtection="1">
      <alignment horizontal="center" vertical="center" shrinkToFit="1"/>
      <protection locked="0"/>
    </xf>
    <xf numFmtId="0" fontId="24" fillId="0" borderId="13" xfId="0" applyFont="1" applyBorder="1" applyAlignment="1" applyProtection="1">
      <alignment horizontal="center" vertical="center" wrapText="1"/>
    </xf>
    <xf numFmtId="0" fontId="24" fillId="0" borderId="19" xfId="0" applyFont="1" applyBorder="1" applyAlignment="1" applyProtection="1">
      <alignment horizontal="center" vertical="center" wrapText="1"/>
    </xf>
    <xf numFmtId="0" fontId="29" fillId="0" borderId="18" xfId="0" quotePrefix="1" applyFont="1" applyBorder="1" applyAlignment="1" applyProtection="1">
      <alignment horizontal="center" vertical="center" wrapText="1" shrinkToFit="1"/>
    </xf>
    <xf numFmtId="0" fontId="29" fillId="0" borderId="16" xfId="0" quotePrefix="1" applyFont="1" applyBorder="1" applyAlignment="1" applyProtection="1">
      <alignment horizontal="center" vertical="center" wrapText="1" shrinkToFit="1"/>
    </xf>
    <xf numFmtId="0" fontId="29" fillId="0" borderId="13" xfId="0" applyFont="1" applyBorder="1" applyAlignment="1" applyProtection="1">
      <alignment horizontal="center" vertical="center" wrapText="1" shrinkToFit="1"/>
    </xf>
    <xf numFmtId="0" fontId="29" fillId="0" borderId="21" xfId="0" applyFont="1" applyBorder="1" applyAlignment="1" applyProtection="1">
      <alignment horizontal="center" vertical="center" wrapText="1" shrinkToFit="1"/>
    </xf>
    <xf numFmtId="0" fontId="29" fillId="0" borderId="11" xfId="0" quotePrefix="1" applyFont="1" applyBorder="1" applyAlignment="1" applyProtection="1">
      <alignment horizontal="center" vertical="center" shrinkToFit="1"/>
    </xf>
    <xf numFmtId="0" fontId="24" fillId="0" borderId="22" xfId="0" applyFont="1" applyBorder="1" applyAlignment="1" applyProtection="1">
      <alignment horizontal="center" vertical="center" wrapText="1"/>
    </xf>
    <xf numFmtId="0" fontId="24" fillId="0" borderId="21" xfId="0" applyFont="1" applyBorder="1" applyAlignment="1" applyProtection="1">
      <alignment horizontal="center" vertical="center" wrapText="1"/>
    </xf>
    <xf numFmtId="0" fontId="24" fillId="0" borderId="23" xfId="0" applyFont="1" applyBorder="1" applyAlignment="1" applyProtection="1">
      <alignment horizontal="center" vertical="center" wrapText="1"/>
    </xf>
    <xf numFmtId="0" fontId="24" fillId="0" borderId="12" xfId="0" quotePrefix="1" applyFont="1" applyBorder="1" applyAlignment="1" applyProtection="1">
      <alignment horizontal="center" vertical="center" shrinkToFit="1"/>
      <protection locked="0"/>
    </xf>
    <xf numFmtId="0" fontId="24" fillId="0" borderId="18" xfId="0" quotePrefix="1" applyFont="1" applyBorder="1" applyAlignment="1" applyProtection="1">
      <alignment horizontal="center" vertical="center" shrinkToFit="1"/>
      <protection locked="0"/>
    </xf>
    <xf numFmtId="0" fontId="24" fillId="0" borderId="12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24" fillId="27" borderId="12" xfId="0" applyFont="1" applyFill="1" applyBorder="1" applyAlignment="1" applyProtection="1">
      <alignment horizontal="center" vertical="center" shrinkToFit="1"/>
      <protection locked="0"/>
    </xf>
    <xf numFmtId="0" fontId="24" fillId="27" borderId="18" xfId="0" applyFont="1" applyFill="1" applyBorder="1" applyAlignment="1" applyProtection="1">
      <alignment horizontal="center" vertical="center" shrinkToFit="1"/>
      <protection locked="0"/>
    </xf>
    <xf numFmtId="0" fontId="24" fillId="0" borderId="12" xfId="0" applyFont="1" applyFill="1" applyBorder="1" applyAlignment="1" applyProtection="1">
      <alignment horizontal="center" vertical="center" shrinkToFit="1"/>
      <protection locked="0"/>
    </xf>
    <xf numFmtId="0" fontId="24" fillId="0" borderId="18" xfId="0" applyFont="1" applyFill="1" applyBorder="1" applyAlignment="1" applyProtection="1">
      <alignment horizontal="center" vertical="center" shrinkToFit="1"/>
      <protection locked="0"/>
    </xf>
    <xf numFmtId="0" fontId="24" fillId="0" borderId="2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horizontal="center" vertical="center" wrapText="1"/>
    </xf>
    <xf numFmtId="176" fontId="26" fillId="0" borderId="11" xfId="0" quotePrefix="1" applyNumberFormat="1" applyFont="1" applyBorder="1" applyAlignment="1" applyProtection="1">
      <alignment horizontal="center"/>
      <protection locked="0"/>
    </xf>
    <xf numFmtId="0" fontId="32" fillId="0" borderId="0" xfId="0" applyFont="1" applyAlignment="1" applyProtection="1">
      <alignment horizontal="center"/>
    </xf>
    <xf numFmtId="0" fontId="24" fillId="0" borderId="10" xfId="0" applyFont="1" applyFill="1" applyBorder="1" applyAlignment="1" applyProtection="1">
      <alignment horizontal="left"/>
      <protection locked="0"/>
    </xf>
    <xf numFmtId="0" fontId="24" fillId="0" borderId="0" xfId="0" applyFont="1" applyBorder="1" applyAlignment="1" applyProtection="1">
      <alignment horizontal="center"/>
    </xf>
    <xf numFmtId="0" fontId="22" fillId="0" borderId="10" xfId="0" applyFont="1" applyBorder="1" applyAlignment="1" applyProtection="1">
      <alignment horizontal="left"/>
      <protection locked="0"/>
    </xf>
    <xf numFmtId="0" fontId="24" fillId="0" borderId="11" xfId="0" applyFont="1" applyFill="1" applyBorder="1" applyAlignment="1" applyProtection="1">
      <alignment horizontal="left"/>
      <protection locked="0"/>
    </xf>
    <xf numFmtId="0" fontId="22" fillId="0" borderId="11" xfId="0" applyFont="1" applyBorder="1" applyAlignment="1" applyProtection="1">
      <alignment horizontal="left"/>
      <protection locked="0"/>
    </xf>
    <xf numFmtId="0" fontId="33" fillId="0" borderId="17" xfId="0" quotePrefix="1" applyFont="1" applyBorder="1" applyAlignment="1" applyProtection="1">
      <alignment horizontal="center"/>
    </xf>
    <xf numFmtId="179" fontId="25" fillId="0" borderId="10" xfId="0" quotePrefix="1" applyNumberFormat="1" applyFont="1" applyBorder="1" applyAlignment="1" applyProtection="1">
      <alignment horizontal="center"/>
      <protection locked="0"/>
    </xf>
    <xf numFmtId="56" fontId="24" fillId="27" borderId="12" xfId="0" quotePrefix="1" applyNumberFormat="1" applyFont="1" applyFill="1" applyBorder="1" applyAlignment="1" applyProtection="1">
      <alignment horizontal="center" vertical="center" shrinkToFit="1"/>
      <protection locked="0"/>
    </xf>
    <xf numFmtId="56" fontId="24" fillId="27" borderId="18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0" borderId="11" xfId="0" applyFont="1" applyBorder="1" applyAlignment="1" applyProtection="1">
      <alignment horizontal="center"/>
    </xf>
    <xf numFmtId="179" fontId="25" fillId="28" borderId="10" xfId="0" quotePrefix="1" applyNumberFormat="1" applyFont="1" applyFill="1" applyBorder="1" applyAlignment="1" applyProtection="1">
      <alignment horizontal="center"/>
      <protection locked="0"/>
    </xf>
    <xf numFmtId="176" fontId="26" fillId="28" borderId="11" xfId="0" quotePrefix="1" applyNumberFormat="1" applyFont="1" applyFill="1" applyBorder="1" applyAlignment="1" applyProtection="1">
      <alignment horizontal="center"/>
      <protection locked="0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標準 3" xfId="42"/>
    <cellStyle name="未定義" xfId="43"/>
    <cellStyle name="良い" xfId="44" builtinId="26" customBuiltin="1"/>
  </cellStyles>
  <dxfs count="161"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 patternType="gray0625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20</xdr:row>
      <xdr:rowOff>9525</xdr:rowOff>
    </xdr:from>
    <xdr:to>
      <xdr:col>11</xdr:col>
      <xdr:colOff>57150</xdr:colOff>
      <xdr:row>20</xdr:row>
      <xdr:rowOff>228600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4495800" y="4724400"/>
          <a:ext cx="619125" cy="2190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22</xdr:row>
      <xdr:rowOff>9525</xdr:rowOff>
    </xdr:from>
    <xdr:to>
      <xdr:col>5</xdr:col>
      <xdr:colOff>323850</xdr:colOff>
      <xdr:row>23</xdr:row>
      <xdr:rowOff>0</xdr:rowOff>
    </xdr:to>
    <xdr:sp macro="" textlink="">
      <xdr:nvSpPr>
        <xdr:cNvPr id="3" name="Oval 3"/>
        <xdr:cNvSpPr>
          <a:spLocks noChangeArrowheads="1"/>
        </xdr:cNvSpPr>
      </xdr:nvSpPr>
      <xdr:spPr bwMode="auto">
        <a:xfrm>
          <a:off x="1028700" y="5219700"/>
          <a:ext cx="647700" cy="2381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13</xdr:col>
      <xdr:colOff>333375</xdr:colOff>
      <xdr:row>16</xdr:row>
      <xdr:rowOff>257175</xdr:rowOff>
    </xdr:from>
    <xdr:to>
      <xdr:col>14</xdr:col>
      <xdr:colOff>209550</xdr:colOff>
      <xdr:row>18</xdr:row>
      <xdr:rowOff>76200</xdr:rowOff>
    </xdr:to>
    <xdr:pic>
      <xdr:nvPicPr>
        <xdr:cNvPr id="4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6400800" y="4000500"/>
          <a:ext cx="3810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276225</xdr:colOff>
      <xdr:row>16</xdr:row>
      <xdr:rowOff>257175</xdr:rowOff>
    </xdr:from>
    <xdr:to>
      <xdr:col>12</xdr:col>
      <xdr:colOff>152400</xdr:colOff>
      <xdr:row>18</xdr:row>
      <xdr:rowOff>47625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</a:blip>
        <a:srcRect/>
        <a:stretch>
          <a:fillRect/>
        </a:stretch>
      </xdr:blipFill>
      <xdr:spPr bwMode="auto">
        <a:xfrm>
          <a:off x="5334000" y="4000500"/>
          <a:ext cx="3810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190500</xdr:colOff>
      <xdr:row>58</xdr:row>
      <xdr:rowOff>1334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0" cy="99454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</xdr:row>
      <xdr:rowOff>0</xdr:rowOff>
    </xdr:from>
    <xdr:to>
      <xdr:col>16</xdr:col>
      <xdr:colOff>400050</xdr:colOff>
      <xdr:row>4</xdr:row>
      <xdr:rowOff>28575</xdr:rowOff>
    </xdr:to>
    <xdr:sp macro="" textlink="">
      <xdr:nvSpPr>
        <xdr:cNvPr id="2" name="テキスト ボックス 1"/>
        <xdr:cNvSpPr txBox="1"/>
      </xdr:nvSpPr>
      <xdr:spPr>
        <a:xfrm>
          <a:off x="7610475" y="171450"/>
          <a:ext cx="1228725" cy="5619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公差変更箇所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④⑥⑨</a:t>
          </a:r>
        </a:p>
      </xdr:txBody>
    </xdr:sp>
    <xdr:clientData/>
  </xdr:twoCellAnchor>
  <xdr:twoCellAnchor>
    <xdr:from>
      <xdr:col>16</xdr:col>
      <xdr:colOff>495300</xdr:colOff>
      <xdr:row>1</xdr:row>
      <xdr:rowOff>9525</xdr:rowOff>
    </xdr:from>
    <xdr:to>
      <xdr:col>19</xdr:col>
      <xdr:colOff>209550</xdr:colOff>
      <xdr:row>4</xdr:row>
      <xdr:rowOff>38100</xdr:rowOff>
    </xdr:to>
    <xdr:sp macro="" textlink="">
      <xdr:nvSpPr>
        <xdr:cNvPr id="3" name="テキスト ボックス 2"/>
        <xdr:cNvSpPr txBox="1"/>
      </xdr:nvSpPr>
      <xdr:spPr>
        <a:xfrm>
          <a:off x="8934450" y="180975"/>
          <a:ext cx="1228725" cy="5619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＊重要寸法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工程能力必要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</xdr:row>
      <xdr:rowOff>133350</xdr:rowOff>
    </xdr:from>
    <xdr:to>
      <xdr:col>16</xdr:col>
      <xdr:colOff>457200</xdr:colOff>
      <xdr:row>4</xdr:row>
      <xdr:rowOff>161925</xdr:rowOff>
    </xdr:to>
    <xdr:sp macro="" textlink="">
      <xdr:nvSpPr>
        <xdr:cNvPr id="5" name="テキスト ボックス 4"/>
        <xdr:cNvSpPr txBox="1"/>
      </xdr:nvSpPr>
      <xdr:spPr>
        <a:xfrm>
          <a:off x="7667625" y="304800"/>
          <a:ext cx="1228725" cy="5619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公差変更箇所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④⑥⑨</a:t>
          </a:r>
        </a:p>
      </xdr:txBody>
    </xdr:sp>
    <xdr:clientData/>
  </xdr:twoCellAnchor>
  <xdr:twoCellAnchor>
    <xdr:from>
      <xdr:col>17</xdr:col>
      <xdr:colOff>47625</xdr:colOff>
      <xdr:row>1</xdr:row>
      <xdr:rowOff>142875</xdr:rowOff>
    </xdr:from>
    <xdr:to>
      <xdr:col>19</xdr:col>
      <xdr:colOff>266700</xdr:colOff>
      <xdr:row>5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8991600" y="314325"/>
          <a:ext cx="1228725" cy="5619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＊重要寸法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工程能力必要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152400</xdr:rowOff>
    </xdr:from>
    <xdr:to>
      <xdr:col>15</xdr:col>
      <xdr:colOff>360656</xdr:colOff>
      <xdr:row>43</xdr:row>
      <xdr:rowOff>151480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152400"/>
          <a:ext cx="10352381" cy="7361905"/>
        </a:xfrm>
        <a:prstGeom prst="rect">
          <a:avLst/>
        </a:prstGeom>
      </xdr:spPr>
    </xdr:pic>
    <xdr:clientData/>
  </xdr:twoCellAnchor>
  <xdr:oneCellAnchor>
    <xdr:from>
      <xdr:col>1</xdr:col>
      <xdr:colOff>304800</xdr:colOff>
      <xdr:row>12</xdr:row>
      <xdr:rowOff>142875</xdr:rowOff>
    </xdr:from>
    <xdr:ext cx="312906" cy="259045"/>
    <xdr:sp macro="" textlink="">
      <xdr:nvSpPr>
        <xdr:cNvPr id="8" name="テキスト ボックス 7"/>
        <xdr:cNvSpPr txBox="1"/>
      </xdr:nvSpPr>
      <xdr:spPr>
        <a:xfrm>
          <a:off x="990600" y="2200275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①</a:t>
          </a:r>
        </a:p>
      </xdr:txBody>
    </xdr:sp>
    <xdr:clientData/>
  </xdr:oneCellAnchor>
  <xdr:oneCellAnchor>
    <xdr:from>
      <xdr:col>1</xdr:col>
      <xdr:colOff>600075</xdr:colOff>
      <xdr:row>12</xdr:row>
      <xdr:rowOff>152400</xdr:rowOff>
    </xdr:from>
    <xdr:ext cx="312906" cy="259045"/>
    <xdr:sp macro="" textlink="">
      <xdr:nvSpPr>
        <xdr:cNvPr id="10" name="テキスト ボックス 9"/>
        <xdr:cNvSpPr txBox="1"/>
      </xdr:nvSpPr>
      <xdr:spPr>
        <a:xfrm>
          <a:off x="1285875" y="2209800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②</a:t>
          </a:r>
        </a:p>
      </xdr:txBody>
    </xdr:sp>
    <xdr:clientData/>
  </xdr:oneCellAnchor>
  <xdr:oneCellAnchor>
    <xdr:from>
      <xdr:col>0</xdr:col>
      <xdr:colOff>581025</xdr:colOff>
      <xdr:row>14</xdr:row>
      <xdr:rowOff>47625</xdr:rowOff>
    </xdr:from>
    <xdr:ext cx="312906" cy="259045"/>
    <xdr:sp macro="" textlink="">
      <xdr:nvSpPr>
        <xdr:cNvPr id="11" name="テキスト ボックス 10"/>
        <xdr:cNvSpPr txBox="1"/>
      </xdr:nvSpPr>
      <xdr:spPr>
        <a:xfrm>
          <a:off x="581025" y="2447925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③</a:t>
          </a:r>
        </a:p>
      </xdr:txBody>
    </xdr:sp>
    <xdr:clientData/>
  </xdr:oneCellAnchor>
  <xdr:oneCellAnchor>
    <xdr:from>
      <xdr:col>2</xdr:col>
      <xdr:colOff>400050</xdr:colOff>
      <xdr:row>15</xdr:row>
      <xdr:rowOff>85725</xdr:rowOff>
    </xdr:from>
    <xdr:ext cx="312906" cy="259045"/>
    <xdr:sp macro="" textlink="">
      <xdr:nvSpPr>
        <xdr:cNvPr id="12" name="テキスト ボックス 11"/>
        <xdr:cNvSpPr txBox="1"/>
      </xdr:nvSpPr>
      <xdr:spPr>
        <a:xfrm>
          <a:off x="1771650" y="2657475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④</a:t>
          </a:r>
        </a:p>
      </xdr:txBody>
    </xdr:sp>
    <xdr:clientData/>
  </xdr:oneCellAnchor>
  <xdr:oneCellAnchor>
    <xdr:from>
      <xdr:col>0</xdr:col>
      <xdr:colOff>276225</xdr:colOff>
      <xdr:row>18</xdr:row>
      <xdr:rowOff>76200</xdr:rowOff>
    </xdr:from>
    <xdr:ext cx="441146" cy="259045"/>
    <xdr:sp macro="" textlink="">
      <xdr:nvSpPr>
        <xdr:cNvPr id="13" name="テキスト ボックス 12"/>
        <xdr:cNvSpPr txBox="1"/>
      </xdr:nvSpPr>
      <xdr:spPr>
        <a:xfrm>
          <a:off x="276225" y="3162300"/>
          <a:ext cx="44114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>
              <a:latin typeface="+mj-ea"/>
              <a:ea typeface="+mj-ea"/>
            </a:rPr>
            <a:t>⑤</a:t>
          </a:r>
          <a:r>
            <a:rPr kumimoji="1" lang="en-US" altLang="ja-JP" sz="1000">
              <a:latin typeface="+mj-ea"/>
              <a:ea typeface="+mj-ea"/>
            </a:rPr>
            <a:t>-</a:t>
          </a:r>
          <a:r>
            <a:rPr kumimoji="1" lang="en-US" altLang="ja-JP" sz="900">
              <a:latin typeface="+mj-ea"/>
              <a:ea typeface="+mj-ea"/>
            </a:rPr>
            <a:t>1</a:t>
          </a:r>
          <a:endParaRPr kumimoji="1" lang="ja-JP" altLang="en-US" sz="900">
            <a:latin typeface="+mj-ea"/>
            <a:ea typeface="+mj-ea"/>
          </a:endParaRPr>
        </a:p>
      </xdr:txBody>
    </xdr:sp>
    <xdr:clientData/>
  </xdr:oneCellAnchor>
  <xdr:oneCellAnchor>
    <xdr:from>
      <xdr:col>7</xdr:col>
      <xdr:colOff>632114</xdr:colOff>
      <xdr:row>18</xdr:row>
      <xdr:rowOff>138546</xdr:rowOff>
    </xdr:from>
    <xdr:ext cx="441146" cy="259045"/>
    <xdr:sp macro="" textlink="">
      <xdr:nvSpPr>
        <xdr:cNvPr id="15" name="テキスト ボックス 14"/>
        <xdr:cNvSpPr txBox="1"/>
      </xdr:nvSpPr>
      <xdr:spPr>
        <a:xfrm>
          <a:off x="5420591" y="3255819"/>
          <a:ext cx="44114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>
              <a:latin typeface="+mj-ea"/>
              <a:ea typeface="+mj-ea"/>
            </a:rPr>
            <a:t>⑤</a:t>
          </a:r>
          <a:r>
            <a:rPr kumimoji="1" lang="en-US" altLang="ja-JP" sz="1000">
              <a:latin typeface="+mj-ea"/>
              <a:ea typeface="+mj-ea"/>
            </a:rPr>
            <a:t>-2</a:t>
          </a:r>
          <a:endParaRPr kumimoji="1" lang="ja-JP" altLang="en-US" sz="1000">
            <a:latin typeface="+mj-ea"/>
            <a:ea typeface="+mj-ea"/>
          </a:endParaRPr>
        </a:p>
      </xdr:txBody>
    </xdr:sp>
    <xdr:clientData/>
  </xdr:oneCellAnchor>
  <xdr:oneCellAnchor>
    <xdr:from>
      <xdr:col>0</xdr:col>
      <xdr:colOff>253740</xdr:colOff>
      <xdr:row>21</xdr:row>
      <xdr:rowOff>46844</xdr:rowOff>
    </xdr:from>
    <xdr:ext cx="460382" cy="242374"/>
    <xdr:sp macro="" textlink="">
      <xdr:nvSpPr>
        <xdr:cNvPr id="16" name="テキスト ボックス 15"/>
        <xdr:cNvSpPr txBox="1"/>
      </xdr:nvSpPr>
      <xdr:spPr>
        <a:xfrm>
          <a:off x="253740" y="3647294"/>
          <a:ext cx="460382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900">
              <a:latin typeface="+mj-ea"/>
              <a:ea typeface="+mj-ea"/>
            </a:rPr>
            <a:t>⑤</a:t>
          </a:r>
          <a:r>
            <a:rPr kumimoji="1" lang="en-US" altLang="ja-JP" sz="800">
              <a:latin typeface="+mj-ea"/>
              <a:ea typeface="+mj-ea"/>
            </a:rPr>
            <a:t>×</a:t>
          </a:r>
          <a:r>
            <a:rPr kumimoji="1" lang="en-US" altLang="ja-JP" sz="900">
              <a:latin typeface="+mj-ea"/>
              <a:ea typeface="+mj-ea"/>
            </a:rPr>
            <a:t>2</a:t>
          </a:r>
          <a:endParaRPr kumimoji="1" lang="ja-JP" altLang="en-US" sz="900">
            <a:latin typeface="+mj-ea"/>
            <a:ea typeface="+mj-ea"/>
          </a:endParaRPr>
        </a:p>
      </xdr:txBody>
    </xdr:sp>
    <xdr:clientData/>
  </xdr:oneCellAnchor>
  <xdr:oneCellAnchor>
    <xdr:from>
      <xdr:col>0</xdr:col>
      <xdr:colOff>632113</xdr:colOff>
      <xdr:row>16</xdr:row>
      <xdr:rowOff>34637</xdr:rowOff>
    </xdr:from>
    <xdr:ext cx="312906" cy="259045"/>
    <xdr:sp macro="" textlink="">
      <xdr:nvSpPr>
        <xdr:cNvPr id="17" name="テキスト ボックス 16"/>
        <xdr:cNvSpPr txBox="1"/>
      </xdr:nvSpPr>
      <xdr:spPr>
        <a:xfrm>
          <a:off x="632113" y="2805546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⑥</a:t>
          </a:r>
        </a:p>
      </xdr:txBody>
    </xdr:sp>
    <xdr:clientData/>
  </xdr:oneCellAnchor>
  <xdr:oneCellAnchor>
    <xdr:from>
      <xdr:col>0</xdr:col>
      <xdr:colOff>597478</xdr:colOff>
      <xdr:row>24</xdr:row>
      <xdr:rowOff>96981</xdr:rowOff>
    </xdr:from>
    <xdr:ext cx="312906" cy="259045"/>
    <xdr:sp macro="" textlink="">
      <xdr:nvSpPr>
        <xdr:cNvPr id="18" name="テキスト ボックス 17"/>
        <xdr:cNvSpPr txBox="1"/>
      </xdr:nvSpPr>
      <xdr:spPr>
        <a:xfrm>
          <a:off x="597478" y="4211781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⑦</a:t>
          </a:r>
        </a:p>
      </xdr:txBody>
    </xdr:sp>
    <xdr:clientData/>
  </xdr:oneCellAnchor>
  <xdr:oneCellAnchor>
    <xdr:from>
      <xdr:col>1</xdr:col>
      <xdr:colOff>528205</xdr:colOff>
      <xdr:row>25</xdr:row>
      <xdr:rowOff>51955</xdr:rowOff>
    </xdr:from>
    <xdr:ext cx="312906" cy="259045"/>
    <xdr:sp macro="" textlink="">
      <xdr:nvSpPr>
        <xdr:cNvPr id="19" name="テキスト ボックス 18"/>
        <xdr:cNvSpPr txBox="1"/>
      </xdr:nvSpPr>
      <xdr:spPr>
        <a:xfrm>
          <a:off x="1212273" y="4381500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⑧</a:t>
          </a:r>
        </a:p>
      </xdr:txBody>
    </xdr:sp>
    <xdr:clientData/>
  </xdr:oneCellAnchor>
  <xdr:oneCellAnchor>
    <xdr:from>
      <xdr:col>2</xdr:col>
      <xdr:colOff>233795</xdr:colOff>
      <xdr:row>23</xdr:row>
      <xdr:rowOff>164522</xdr:rowOff>
    </xdr:from>
    <xdr:ext cx="312906" cy="259045"/>
    <xdr:sp macro="" textlink="">
      <xdr:nvSpPr>
        <xdr:cNvPr id="20" name="テキスト ボックス 19"/>
        <xdr:cNvSpPr txBox="1"/>
      </xdr:nvSpPr>
      <xdr:spPr>
        <a:xfrm>
          <a:off x="1601931" y="4147704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⑨</a:t>
          </a:r>
        </a:p>
      </xdr:txBody>
    </xdr:sp>
    <xdr:clientData/>
  </xdr:oneCellAnchor>
  <xdr:oneCellAnchor>
    <xdr:from>
      <xdr:col>4</xdr:col>
      <xdr:colOff>60613</xdr:colOff>
      <xdr:row>25</xdr:row>
      <xdr:rowOff>34637</xdr:rowOff>
    </xdr:from>
    <xdr:ext cx="312906" cy="259045"/>
    <xdr:sp macro="" textlink="">
      <xdr:nvSpPr>
        <xdr:cNvPr id="21" name="テキスト ボックス 20"/>
        <xdr:cNvSpPr txBox="1"/>
      </xdr:nvSpPr>
      <xdr:spPr>
        <a:xfrm>
          <a:off x="2796886" y="4364182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⑩</a:t>
          </a:r>
        </a:p>
      </xdr:txBody>
    </xdr:sp>
    <xdr:clientData/>
  </xdr:oneCellAnchor>
  <xdr:oneCellAnchor>
    <xdr:from>
      <xdr:col>7</xdr:col>
      <xdr:colOff>528204</xdr:colOff>
      <xdr:row>13</xdr:row>
      <xdr:rowOff>147204</xdr:rowOff>
    </xdr:from>
    <xdr:ext cx="312906" cy="259045"/>
    <xdr:sp macro="" textlink="">
      <xdr:nvSpPr>
        <xdr:cNvPr id="23" name="テキスト ボックス 22"/>
        <xdr:cNvSpPr txBox="1"/>
      </xdr:nvSpPr>
      <xdr:spPr>
        <a:xfrm>
          <a:off x="5316681" y="2398568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⑪</a:t>
          </a:r>
        </a:p>
      </xdr:txBody>
    </xdr:sp>
    <xdr:clientData/>
  </xdr:oneCellAnchor>
  <xdr:oneCellAnchor>
    <xdr:from>
      <xdr:col>7</xdr:col>
      <xdr:colOff>19050</xdr:colOff>
      <xdr:row>22</xdr:row>
      <xdr:rowOff>152400</xdr:rowOff>
    </xdr:from>
    <xdr:ext cx="460382" cy="242374"/>
    <xdr:sp macro="" textlink="">
      <xdr:nvSpPr>
        <xdr:cNvPr id="24" name="テキスト ボックス 23"/>
        <xdr:cNvSpPr txBox="1"/>
      </xdr:nvSpPr>
      <xdr:spPr>
        <a:xfrm>
          <a:off x="4819650" y="3924300"/>
          <a:ext cx="460382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900">
              <a:latin typeface="+mj-ea"/>
              <a:ea typeface="+mj-ea"/>
            </a:rPr>
            <a:t>⑫</a:t>
          </a:r>
          <a:r>
            <a:rPr kumimoji="1" lang="en-US" altLang="ja-JP" sz="800">
              <a:latin typeface="+mj-ea"/>
              <a:ea typeface="+mj-ea"/>
            </a:rPr>
            <a:t>×</a:t>
          </a:r>
          <a:r>
            <a:rPr kumimoji="1" lang="en-US" altLang="ja-JP" sz="900">
              <a:latin typeface="+mj-ea"/>
              <a:ea typeface="+mj-ea"/>
            </a:rPr>
            <a:t>2</a:t>
          </a:r>
          <a:endParaRPr kumimoji="1" lang="ja-JP" altLang="en-US" sz="900">
            <a:latin typeface="+mj-ea"/>
            <a:ea typeface="+mj-ea"/>
          </a:endParaRPr>
        </a:p>
      </xdr:txBody>
    </xdr:sp>
    <xdr:clientData/>
  </xdr:oneCellAnchor>
  <xdr:oneCellAnchor>
    <xdr:from>
      <xdr:col>5</xdr:col>
      <xdr:colOff>19050</xdr:colOff>
      <xdr:row>28</xdr:row>
      <xdr:rowOff>76200</xdr:rowOff>
    </xdr:from>
    <xdr:ext cx="312906" cy="259045"/>
    <xdr:sp macro="" textlink="">
      <xdr:nvSpPr>
        <xdr:cNvPr id="26" name="テキスト ボックス 25"/>
        <xdr:cNvSpPr txBox="1"/>
      </xdr:nvSpPr>
      <xdr:spPr>
        <a:xfrm>
          <a:off x="3448050" y="4876800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⑭</a:t>
          </a:r>
        </a:p>
      </xdr:txBody>
    </xdr:sp>
    <xdr:clientData/>
  </xdr:oneCellAnchor>
  <xdr:oneCellAnchor>
    <xdr:from>
      <xdr:col>8</xdr:col>
      <xdr:colOff>190500</xdr:colOff>
      <xdr:row>24</xdr:row>
      <xdr:rowOff>28575</xdr:rowOff>
    </xdr:from>
    <xdr:ext cx="460382" cy="242374"/>
    <xdr:sp macro="" textlink="">
      <xdr:nvSpPr>
        <xdr:cNvPr id="28" name="テキスト ボックス 27"/>
        <xdr:cNvSpPr txBox="1"/>
      </xdr:nvSpPr>
      <xdr:spPr>
        <a:xfrm>
          <a:off x="5676900" y="4143375"/>
          <a:ext cx="460382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900">
              <a:latin typeface="+mj-ea"/>
              <a:ea typeface="+mj-ea"/>
            </a:rPr>
            <a:t>⑬</a:t>
          </a:r>
          <a:r>
            <a:rPr kumimoji="1" lang="en-US" altLang="ja-JP" sz="800">
              <a:latin typeface="+mj-ea"/>
              <a:ea typeface="+mj-ea"/>
            </a:rPr>
            <a:t>×</a:t>
          </a:r>
          <a:r>
            <a:rPr kumimoji="1" lang="en-US" altLang="ja-JP" sz="900">
              <a:latin typeface="+mj-ea"/>
              <a:ea typeface="+mj-ea"/>
            </a:rPr>
            <a:t>2</a:t>
          </a:r>
          <a:endParaRPr kumimoji="1" lang="ja-JP" altLang="en-US" sz="900">
            <a:latin typeface="+mj-ea"/>
            <a:ea typeface="+mj-ea"/>
          </a:endParaRPr>
        </a:p>
      </xdr:txBody>
    </xdr:sp>
    <xdr:clientData/>
  </xdr:oneCellAnchor>
  <xdr:oneCellAnchor>
    <xdr:from>
      <xdr:col>1</xdr:col>
      <xdr:colOff>514350</xdr:colOff>
      <xdr:row>31</xdr:row>
      <xdr:rowOff>57150</xdr:rowOff>
    </xdr:from>
    <xdr:ext cx="518091" cy="242374"/>
    <xdr:sp macro="" textlink="">
      <xdr:nvSpPr>
        <xdr:cNvPr id="29" name="テキスト ボックス 28"/>
        <xdr:cNvSpPr txBox="1"/>
      </xdr:nvSpPr>
      <xdr:spPr>
        <a:xfrm>
          <a:off x="1200150" y="5372100"/>
          <a:ext cx="518091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900">
              <a:latin typeface="+mj-ea"/>
              <a:ea typeface="+mj-ea"/>
            </a:rPr>
            <a:t>⑮</a:t>
          </a:r>
          <a:r>
            <a:rPr kumimoji="1" lang="en-US" altLang="ja-JP" sz="800">
              <a:latin typeface="+mj-ea"/>
              <a:ea typeface="+mj-ea"/>
            </a:rPr>
            <a:t>×</a:t>
          </a:r>
          <a:r>
            <a:rPr kumimoji="1" lang="en-US" altLang="ja-JP" sz="900">
              <a:latin typeface="+mj-ea"/>
              <a:ea typeface="+mj-ea"/>
            </a:rPr>
            <a:t>16</a:t>
          </a:r>
          <a:endParaRPr kumimoji="1" lang="ja-JP" altLang="en-US" sz="900">
            <a:latin typeface="+mj-ea"/>
            <a:ea typeface="+mj-ea"/>
          </a:endParaRPr>
        </a:p>
      </xdr:txBody>
    </xdr:sp>
    <xdr:clientData/>
  </xdr:oneCellAnchor>
  <xdr:oneCellAnchor>
    <xdr:from>
      <xdr:col>0</xdr:col>
      <xdr:colOff>542925</xdr:colOff>
      <xdr:row>33</xdr:row>
      <xdr:rowOff>19050</xdr:rowOff>
    </xdr:from>
    <xdr:ext cx="518091" cy="242374"/>
    <xdr:sp macro="" textlink="">
      <xdr:nvSpPr>
        <xdr:cNvPr id="30" name="テキスト ボックス 29"/>
        <xdr:cNvSpPr txBox="1"/>
      </xdr:nvSpPr>
      <xdr:spPr>
        <a:xfrm>
          <a:off x="542925" y="5676900"/>
          <a:ext cx="518091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900">
              <a:latin typeface="+mj-ea"/>
              <a:ea typeface="+mj-ea"/>
            </a:rPr>
            <a:t>⑯</a:t>
          </a:r>
          <a:r>
            <a:rPr kumimoji="1" lang="en-US" altLang="ja-JP" sz="800">
              <a:latin typeface="+mj-ea"/>
              <a:ea typeface="+mj-ea"/>
            </a:rPr>
            <a:t>×</a:t>
          </a:r>
          <a:r>
            <a:rPr kumimoji="1" lang="en-US" altLang="ja-JP" sz="900">
              <a:latin typeface="+mj-ea"/>
              <a:ea typeface="+mj-ea"/>
            </a:rPr>
            <a:t>16</a:t>
          </a:r>
          <a:endParaRPr kumimoji="1" lang="ja-JP" altLang="en-US" sz="900">
            <a:latin typeface="+mj-ea"/>
            <a:ea typeface="+mj-ea"/>
          </a:endParaRPr>
        </a:p>
      </xdr:txBody>
    </xdr:sp>
    <xdr:clientData/>
  </xdr:oneCellAnchor>
  <xdr:oneCellAnchor>
    <xdr:from>
      <xdr:col>0</xdr:col>
      <xdr:colOff>400050</xdr:colOff>
      <xdr:row>38</xdr:row>
      <xdr:rowOff>104775</xdr:rowOff>
    </xdr:from>
    <xdr:ext cx="518091" cy="242374"/>
    <xdr:sp macro="" textlink="">
      <xdr:nvSpPr>
        <xdr:cNvPr id="31" name="テキスト ボックス 30"/>
        <xdr:cNvSpPr txBox="1"/>
      </xdr:nvSpPr>
      <xdr:spPr>
        <a:xfrm>
          <a:off x="400050" y="6619875"/>
          <a:ext cx="518091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900">
              <a:latin typeface="+mj-ea"/>
              <a:ea typeface="+mj-ea"/>
            </a:rPr>
            <a:t>⑰</a:t>
          </a:r>
          <a:r>
            <a:rPr kumimoji="1" lang="en-US" altLang="ja-JP" sz="800">
              <a:latin typeface="+mj-ea"/>
              <a:ea typeface="+mj-ea"/>
            </a:rPr>
            <a:t>×</a:t>
          </a:r>
          <a:r>
            <a:rPr kumimoji="1" lang="en-US" altLang="ja-JP" sz="900">
              <a:latin typeface="+mj-ea"/>
              <a:ea typeface="+mj-ea"/>
            </a:rPr>
            <a:t>16</a:t>
          </a:r>
          <a:endParaRPr kumimoji="1" lang="ja-JP" altLang="en-US" sz="900">
            <a:latin typeface="+mj-ea"/>
            <a:ea typeface="+mj-ea"/>
          </a:endParaRPr>
        </a:p>
      </xdr:txBody>
    </xdr:sp>
    <xdr:clientData/>
  </xdr:oneCellAnchor>
  <xdr:oneCellAnchor>
    <xdr:from>
      <xdr:col>2</xdr:col>
      <xdr:colOff>228600</xdr:colOff>
      <xdr:row>38</xdr:row>
      <xdr:rowOff>19050</xdr:rowOff>
    </xdr:from>
    <xdr:ext cx="638893" cy="242374"/>
    <xdr:sp macro="" textlink="">
      <xdr:nvSpPr>
        <xdr:cNvPr id="32" name="テキスト ボックス 31"/>
        <xdr:cNvSpPr txBox="1"/>
      </xdr:nvSpPr>
      <xdr:spPr>
        <a:xfrm>
          <a:off x="1600200" y="6534150"/>
          <a:ext cx="638893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900">
              <a:latin typeface="+mj-ea"/>
              <a:ea typeface="+mj-ea"/>
            </a:rPr>
            <a:t>1    2    3</a:t>
          </a:r>
          <a:endParaRPr kumimoji="1" lang="ja-JP" altLang="en-US" sz="900">
            <a:latin typeface="+mj-ea"/>
            <a:ea typeface="+mj-ea"/>
          </a:endParaRPr>
        </a:p>
      </xdr:txBody>
    </xdr:sp>
    <xdr:clientData/>
  </xdr:oneCellAnchor>
  <xdr:oneCellAnchor>
    <xdr:from>
      <xdr:col>6</xdr:col>
      <xdr:colOff>304800</xdr:colOff>
      <xdr:row>38</xdr:row>
      <xdr:rowOff>28575</xdr:rowOff>
    </xdr:from>
    <xdr:ext cx="520912" cy="242374"/>
    <xdr:sp macro="" textlink="">
      <xdr:nvSpPr>
        <xdr:cNvPr id="34" name="テキスト ボックス 33"/>
        <xdr:cNvSpPr txBox="1"/>
      </xdr:nvSpPr>
      <xdr:spPr>
        <a:xfrm>
          <a:off x="4419600" y="6543675"/>
          <a:ext cx="520912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900">
              <a:latin typeface="+mj-ea"/>
              <a:ea typeface="+mj-ea"/>
            </a:rPr>
            <a:t>15   16</a:t>
          </a:r>
          <a:endParaRPr kumimoji="1" lang="ja-JP" altLang="en-US" sz="900">
            <a:latin typeface="+mj-ea"/>
            <a:ea typeface="+mj-ea"/>
          </a:endParaRPr>
        </a:p>
      </xdr:txBody>
    </xdr:sp>
    <xdr:clientData/>
  </xdr:oneCellAnchor>
  <xdr:twoCellAnchor>
    <xdr:from>
      <xdr:col>3</xdr:col>
      <xdr:colOff>285750</xdr:colOff>
      <xdr:row>38</xdr:row>
      <xdr:rowOff>142875</xdr:rowOff>
    </xdr:from>
    <xdr:to>
      <xdr:col>6</xdr:col>
      <xdr:colOff>323850</xdr:colOff>
      <xdr:row>38</xdr:row>
      <xdr:rowOff>142875</xdr:rowOff>
    </xdr:to>
    <xdr:cxnSp macro="">
      <xdr:nvCxnSpPr>
        <xdr:cNvPr id="35" name="直線矢印コネクタ 34"/>
        <xdr:cNvCxnSpPr/>
      </xdr:nvCxnSpPr>
      <xdr:spPr>
        <a:xfrm>
          <a:off x="2343150" y="6657975"/>
          <a:ext cx="2095500" cy="0"/>
        </a:xfrm>
        <a:prstGeom prst="straightConnector1">
          <a:avLst/>
        </a:prstGeom>
        <a:ln w="6350">
          <a:solidFill>
            <a:schemeClr val="tx1"/>
          </a:solidFill>
          <a:tailEnd type="arrow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571500</xdr:colOff>
      <xdr:row>13</xdr:row>
      <xdr:rowOff>114300</xdr:rowOff>
    </xdr:from>
    <xdr:ext cx="312906" cy="259045"/>
    <xdr:sp macro="" textlink="">
      <xdr:nvSpPr>
        <xdr:cNvPr id="38" name="テキスト ボックス 37"/>
        <xdr:cNvSpPr txBox="1"/>
      </xdr:nvSpPr>
      <xdr:spPr>
        <a:xfrm>
          <a:off x="6057900" y="2343150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⑱</a:t>
          </a:r>
        </a:p>
      </xdr:txBody>
    </xdr:sp>
    <xdr:clientData/>
  </xdr:oneCellAnchor>
  <xdr:oneCellAnchor>
    <xdr:from>
      <xdr:col>9</xdr:col>
      <xdr:colOff>476250</xdr:colOff>
      <xdr:row>15</xdr:row>
      <xdr:rowOff>133350</xdr:rowOff>
    </xdr:from>
    <xdr:ext cx="312906" cy="259045"/>
    <xdr:sp macro="" textlink="">
      <xdr:nvSpPr>
        <xdr:cNvPr id="40" name="テキスト ボックス 39"/>
        <xdr:cNvSpPr txBox="1"/>
      </xdr:nvSpPr>
      <xdr:spPr>
        <a:xfrm>
          <a:off x="6648450" y="2705100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⑲</a:t>
          </a:r>
        </a:p>
      </xdr:txBody>
    </xdr:sp>
    <xdr:clientData/>
  </xdr:oneCellAnchor>
  <xdr:oneCellAnchor>
    <xdr:from>
      <xdr:col>9</xdr:col>
      <xdr:colOff>57150</xdr:colOff>
      <xdr:row>19</xdr:row>
      <xdr:rowOff>104775</xdr:rowOff>
    </xdr:from>
    <xdr:ext cx="312906" cy="259045"/>
    <xdr:sp macro="" textlink="">
      <xdr:nvSpPr>
        <xdr:cNvPr id="41" name="テキスト ボックス 40"/>
        <xdr:cNvSpPr txBox="1"/>
      </xdr:nvSpPr>
      <xdr:spPr>
        <a:xfrm>
          <a:off x="6229350" y="3362325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⑳</a:t>
          </a:r>
        </a:p>
      </xdr:txBody>
    </xdr:sp>
    <xdr:clientData/>
  </xdr:oneCellAnchor>
  <xdr:oneCellAnchor>
    <xdr:from>
      <xdr:col>8</xdr:col>
      <xdr:colOff>9525</xdr:colOff>
      <xdr:row>39</xdr:row>
      <xdr:rowOff>152400</xdr:rowOff>
    </xdr:from>
    <xdr:ext cx="312906" cy="259045"/>
    <xdr:sp macro="" textlink="">
      <xdr:nvSpPr>
        <xdr:cNvPr id="44" name="テキスト ボックス 43"/>
        <xdr:cNvSpPr txBox="1"/>
      </xdr:nvSpPr>
      <xdr:spPr>
        <a:xfrm>
          <a:off x="5495925" y="6838950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㉑</a:t>
          </a:r>
        </a:p>
      </xdr:txBody>
    </xdr:sp>
    <xdr:clientData/>
  </xdr:oneCellAnchor>
  <xdr:oneCellAnchor>
    <xdr:from>
      <xdr:col>8</xdr:col>
      <xdr:colOff>152400</xdr:colOff>
      <xdr:row>32</xdr:row>
      <xdr:rowOff>104775</xdr:rowOff>
    </xdr:from>
    <xdr:ext cx="312906" cy="259045"/>
    <xdr:sp macro="" textlink="">
      <xdr:nvSpPr>
        <xdr:cNvPr id="46" name="テキスト ボックス 45"/>
        <xdr:cNvSpPr txBox="1"/>
      </xdr:nvSpPr>
      <xdr:spPr>
        <a:xfrm>
          <a:off x="5638800" y="5591175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㉒</a:t>
          </a:r>
        </a:p>
      </xdr:txBody>
    </xdr:sp>
    <xdr:clientData/>
  </xdr:oneCellAnchor>
  <xdr:oneCellAnchor>
    <xdr:from>
      <xdr:col>8</xdr:col>
      <xdr:colOff>504825</xdr:colOff>
      <xdr:row>38</xdr:row>
      <xdr:rowOff>142875</xdr:rowOff>
    </xdr:from>
    <xdr:ext cx="312906" cy="259045"/>
    <xdr:sp macro="" textlink="">
      <xdr:nvSpPr>
        <xdr:cNvPr id="48" name="テキスト ボックス 47"/>
        <xdr:cNvSpPr txBox="1"/>
      </xdr:nvSpPr>
      <xdr:spPr>
        <a:xfrm>
          <a:off x="5991225" y="6657975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㉔</a:t>
          </a:r>
        </a:p>
      </xdr:txBody>
    </xdr:sp>
    <xdr:clientData/>
  </xdr:oneCellAnchor>
  <xdr:oneCellAnchor>
    <xdr:from>
      <xdr:col>9</xdr:col>
      <xdr:colOff>342900</xdr:colOff>
      <xdr:row>38</xdr:row>
      <xdr:rowOff>114300</xdr:rowOff>
    </xdr:from>
    <xdr:ext cx="312906" cy="259045"/>
    <xdr:sp macro="" textlink="">
      <xdr:nvSpPr>
        <xdr:cNvPr id="50" name="テキスト ボックス 49"/>
        <xdr:cNvSpPr txBox="1"/>
      </xdr:nvSpPr>
      <xdr:spPr>
        <a:xfrm>
          <a:off x="6515100" y="6629400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㉕</a:t>
          </a:r>
        </a:p>
      </xdr:txBody>
    </xdr:sp>
    <xdr:clientData/>
  </xdr:oneCellAnchor>
  <xdr:oneCellAnchor>
    <xdr:from>
      <xdr:col>9</xdr:col>
      <xdr:colOff>666750</xdr:colOff>
      <xdr:row>38</xdr:row>
      <xdr:rowOff>123825</xdr:rowOff>
    </xdr:from>
    <xdr:ext cx="312906" cy="259045"/>
    <xdr:sp macro="" textlink="">
      <xdr:nvSpPr>
        <xdr:cNvPr id="52" name="テキスト ボックス 51"/>
        <xdr:cNvSpPr txBox="1"/>
      </xdr:nvSpPr>
      <xdr:spPr>
        <a:xfrm>
          <a:off x="6838950" y="6638925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㉖</a:t>
          </a:r>
        </a:p>
      </xdr:txBody>
    </xdr:sp>
    <xdr:clientData/>
  </xdr:oneCellAnchor>
  <xdr:oneCellAnchor>
    <xdr:from>
      <xdr:col>8</xdr:col>
      <xdr:colOff>609600</xdr:colOff>
      <xdr:row>28</xdr:row>
      <xdr:rowOff>57150</xdr:rowOff>
    </xdr:from>
    <xdr:ext cx="312906" cy="259045"/>
    <xdr:sp macro="" textlink="">
      <xdr:nvSpPr>
        <xdr:cNvPr id="54" name="テキスト ボックス 53"/>
        <xdr:cNvSpPr txBox="1"/>
      </xdr:nvSpPr>
      <xdr:spPr>
        <a:xfrm>
          <a:off x="6096000" y="4857750"/>
          <a:ext cx="312906" cy="259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000"/>
            <a:t>㉓</a:t>
          </a:r>
        </a:p>
      </xdr:txBody>
    </xdr:sp>
    <xdr:clientData/>
  </xdr:oneCellAnchor>
  <xdr:twoCellAnchor>
    <xdr:from>
      <xdr:col>2</xdr:col>
      <xdr:colOff>117547</xdr:colOff>
      <xdr:row>46</xdr:row>
      <xdr:rowOff>9525</xdr:rowOff>
    </xdr:from>
    <xdr:to>
      <xdr:col>12</xdr:col>
      <xdr:colOff>529936</xdr:colOff>
      <xdr:row>76</xdr:row>
      <xdr:rowOff>10392</xdr:rowOff>
    </xdr:to>
    <xdr:grpSp>
      <xdr:nvGrpSpPr>
        <xdr:cNvPr id="55" name="グループ化 54"/>
        <xdr:cNvGrpSpPr/>
      </xdr:nvGrpSpPr>
      <xdr:grpSpPr>
        <a:xfrm>
          <a:off x="1489147" y="7886700"/>
          <a:ext cx="7270389" cy="5144367"/>
          <a:chOff x="1489147" y="7886700"/>
          <a:chExt cx="7270389" cy="5144367"/>
        </a:xfrm>
      </xdr:grpSpPr>
      <xdr:pic>
        <xdr:nvPicPr>
          <xdr:cNvPr id="2379" name="図 1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 l="3811" t="3755" r="2866" b="2841"/>
          <a:stretch/>
        </xdr:blipFill>
        <xdr:spPr bwMode="auto">
          <a:xfrm>
            <a:off x="1489147" y="7886700"/>
            <a:ext cx="7270389" cy="5144367"/>
          </a:xfrm>
          <a:prstGeom prst="rect">
            <a:avLst/>
          </a:prstGeom>
          <a:noFill/>
          <a:ln w="19050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テキスト ボックス 35"/>
          <xdr:cNvSpPr txBox="1"/>
        </xdr:nvSpPr>
        <xdr:spPr>
          <a:xfrm>
            <a:off x="1524000" y="7962901"/>
            <a:ext cx="676275" cy="28575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旧図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S47"/>
  <sheetViews>
    <sheetView tabSelected="1" view="pageBreakPreview" zoomScaleNormal="100" zoomScaleSheetLayoutView="100" workbookViewId="0">
      <selection activeCell="J13" sqref="J13:O13"/>
    </sheetView>
  </sheetViews>
  <sheetFormatPr defaultRowHeight="13.5"/>
  <cols>
    <col min="1" max="1" width="2.375" style="50" customWidth="1"/>
    <col min="2" max="2" width="2.5" style="50" customWidth="1"/>
    <col min="3" max="3" width="3.625" style="50" customWidth="1"/>
    <col min="4" max="5" width="4.625" style="50" customWidth="1"/>
    <col min="6" max="8" width="9" style="50"/>
    <col min="9" max="9" width="8.375" style="50" customWidth="1"/>
    <col min="10" max="15" width="6.625" style="50" customWidth="1"/>
    <col min="16" max="16" width="10.375" style="50" hidden="1" customWidth="1"/>
    <col min="17" max="17" width="2.25" style="50" customWidth="1"/>
    <col min="18" max="18" width="1.375" style="50" customWidth="1"/>
    <col min="19" max="256" width="9" style="50"/>
    <col min="257" max="257" width="2.375" style="50" customWidth="1"/>
    <col min="258" max="258" width="2.5" style="50" customWidth="1"/>
    <col min="259" max="259" width="3.625" style="50" customWidth="1"/>
    <col min="260" max="261" width="4.625" style="50" customWidth="1"/>
    <col min="262" max="264" width="9" style="50"/>
    <col min="265" max="265" width="8.375" style="50" customWidth="1"/>
    <col min="266" max="271" width="6.625" style="50" customWidth="1"/>
    <col min="272" max="272" width="0" style="50" hidden="1" customWidth="1"/>
    <col min="273" max="273" width="2.25" style="50" customWidth="1"/>
    <col min="274" max="274" width="1.375" style="50" customWidth="1"/>
    <col min="275" max="512" width="9" style="50"/>
    <col min="513" max="513" width="2.375" style="50" customWidth="1"/>
    <col min="514" max="514" width="2.5" style="50" customWidth="1"/>
    <col min="515" max="515" width="3.625" style="50" customWidth="1"/>
    <col min="516" max="517" width="4.625" style="50" customWidth="1"/>
    <col min="518" max="520" width="9" style="50"/>
    <col min="521" max="521" width="8.375" style="50" customWidth="1"/>
    <col min="522" max="527" width="6.625" style="50" customWidth="1"/>
    <col min="528" max="528" width="0" style="50" hidden="1" customWidth="1"/>
    <col min="529" max="529" width="2.25" style="50" customWidth="1"/>
    <col min="530" max="530" width="1.375" style="50" customWidth="1"/>
    <col min="531" max="768" width="9" style="50"/>
    <col min="769" max="769" width="2.375" style="50" customWidth="1"/>
    <col min="770" max="770" width="2.5" style="50" customWidth="1"/>
    <col min="771" max="771" width="3.625" style="50" customWidth="1"/>
    <col min="772" max="773" width="4.625" style="50" customWidth="1"/>
    <col min="774" max="776" width="9" style="50"/>
    <col min="777" max="777" width="8.375" style="50" customWidth="1"/>
    <col min="778" max="783" width="6.625" style="50" customWidth="1"/>
    <col min="784" max="784" width="0" style="50" hidden="1" customWidth="1"/>
    <col min="785" max="785" width="2.25" style="50" customWidth="1"/>
    <col min="786" max="786" width="1.375" style="50" customWidth="1"/>
    <col min="787" max="1024" width="9" style="50"/>
    <col min="1025" max="1025" width="2.375" style="50" customWidth="1"/>
    <col min="1026" max="1026" width="2.5" style="50" customWidth="1"/>
    <col min="1027" max="1027" width="3.625" style="50" customWidth="1"/>
    <col min="1028" max="1029" width="4.625" style="50" customWidth="1"/>
    <col min="1030" max="1032" width="9" style="50"/>
    <col min="1033" max="1033" width="8.375" style="50" customWidth="1"/>
    <col min="1034" max="1039" width="6.625" style="50" customWidth="1"/>
    <col min="1040" max="1040" width="0" style="50" hidden="1" customWidth="1"/>
    <col min="1041" max="1041" width="2.25" style="50" customWidth="1"/>
    <col min="1042" max="1042" width="1.375" style="50" customWidth="1"/>
    <col min="1043" max="1280" width="9" style="50"/>
    <col min="1281" max="1281" width="2.375" style="50" customWidth="1"/>
    <col min="1282" max="1282" width="2.5" style="50" customWidth="1"/>
    <col min="1283" max="1283" width="3.625" style="50" customWidth="1"/>
    <col min="1284" max="1285" width="4.625" style="50" customWidth="1"/>
    <col min="1286" max="1288" width="9" style="50"/>
    <col min="1289" max="1289" width="8.375" style="50" customWidth="1"/>
    <col min="1290" max="1295" width="6.625" style="50" customWidth="1"/>
    <col min="1296" max="1296" width="0" style="50" hidden="1" customWidth="1"/>
    <col min="1297" max="1297" width="2.25" style="50" customWidth="1"/>
    <col min="1298" max="1298" width="1.375" style="50" customWidth="1"/>
    <col min="1299" max="1536" width="9" style="50"/>
    <col min="1537" max="1537" width="2.375" style="50" customWidth="1"/>
    <col min="1538" max="1538" width="2.5" style="50" customWidth="1"/>
    <col min="1539" max="1539" width="3.625" style="50" customWidth="1"/>
    <col min="1540" max="1541" width="4.625" style="50" customWidth="1"/>
    <col min="1542" max="1544" width="9" style="50"/>
    <col min="1545" max="1545" width="8.375" style="50" customWidth="1"/>
    <col min="1546" max="1551" width="6.625" style="50" customWidth="1"/>
    <col min="1552" max="1552" width="0" style="50" hidden="1" customWidth="1"/>
    <col min="1553" max="1553" width="2.25" style="50" customWidth="1"/>
    <col min="1554" max="1554" width="1.375" style="50" customWidth="1"/>
    <col min="1555" max="1792" width="9" style="50"/>
    <col min="1793" max="1793" width="2.375" style="50" customWidth="1"/>
    <col min="1794" max="1794" width="2.5" style="50" customWidth="1"/>
    <col min="1795" max="1795" width="3.625" style="50" customWidth="1"/>
    <col min="1796" max="1797" width="4.625" style="50" customWidth="1"/>
    <col min="1798" max="1800" width="9" style="50"/>
    <col min="1801" max="1801" width="8.375" style="50" customWidth="1"/>
    <col min="1802" max="1807" width="6.625" style="50" customWidth="1"/>
    <col min="1808" max="1808" width="0" style="50" hidden="1" customWidth="1"/>
    <col min="1809" max="1809" width="2.25" style="50" customWidth="1"/>
    <col min="1810" max="1810" width="1.375" style="50" customWidth="1"/>
    <col min="1811" max="2048" width="9" style="50"/>
    <col min="2049" max="2049" width="2.375" style="50" customWidth="1"/>
    <col min="2050" max="2050" width="2.5" style="50" customWidth="1"/>
    <col min="2051" max="2051" width="3.625" style="50" customWidth="1"/>
    <col min="2052" max="2053" width="4.625" style="50" customWidth="1"/>
    <col min="2054" max="2056" width="9" style="50"/>
    <col min="2057" max="2057" width="8.375" style="50" customWidth="1"/>
    <col min="2058" max="2063" width="6.625" style="50" customWidth="1"/>
    <col min="2064" max="2064" width="0" style="50" hidden="1" customWidth="1"/>
    <col min="2065" max="2065" width="2.25" style="50" customWidth="1"/>
    <col min="2066" max="2066" width="1.375" style="50" customWidth="1"/>
    <col min="2067" max="2304" width="9" style="50"/>
    <col min="2305" max="2305" width="2.375" style="50" customWidth="1"/>
    <col min="2306" max="2306" width="2.5" style="50" customWidth="1"/>
    <col min="2307" max="2307" width="3.625" style="50" customWidth="1"/>
    <col min="2308" max="2309" width="4.625" style="50" customWidth="1"/>
    <col min="2310" max="2312" width="9" style="50"/>
    <col min="2313" max="2313" width="8.375" style="50" customWidth="1"/>
    <col min="2314" max="2319" width="6.625" style="50" customWidth="1"/>
    <col min="2320" max="2320" width="0" style="50" hidden="1" customWidth="1"/>
    <col min="2321" max="2321" width="2.25" style="50" customWidth="1"/>
    <col min="2322" max="2322" width="1.375" style="50" customWidth="1"/>
    <col min="2323" max="2560" width="9" style="50"/>
    <col min="2561" max="2561" width="2.375" style="50" customWidth="1"/>
    <col min="2562" max="2562" width="2.5" style="50" customWidth="1"/>
    <col min="2563" max="2563" width="3.625" style="50" customWidth="1"/>
    <col min="2564" max="2565" width="4.625" style="50" customWidth="1"/>
    <col min="2566" max="2568" width="9" style="50"/>
    <col min="2569" max="2569" width="8.375" style="50" customWidth="1"/>
    <col min="2570" max="2575" width="6.625" style="50" customWidth="1"/>
    <col min="2576" max="2576" width="0" style="50" hidden="1" customWidth="1"/>
    <col min="2577" max="2577" width="2.25" style="50" customWidth="1"/>
    <col min="2578" max="2578" width="1.375" style="50" customWidth="1"/>
    <col min="2579" max="2816" width="9" style="50"/>
    <col min="2817" max="2817" width="2.375" style="50" customWidth="1"/>
    <col min="2818" max="2818" width="2.5" style="50" customWidth="1"/>
    <col min="2819" max="2819" width="3.625" style="50" customWidth="1"/>
    <col min="2820" max="2821" width="4.625" style="50" customWidth="1"/>
    <col min="2822" max="2824" width="9" style="50"/>
    <col min="2825" max="2825" width="8.375" style="50" customWidth="1"/>
    <col min="2826" max="2831" width="6.625" style="50" customWidth="1"/>
    <col min="2832" max="2832" width="0" style="50" hidden="1" customWidth="1"/>
    <col min="2833" max="2833" width="2.25" style="50" customWidth="1"/>
    <col min="2834" max="2834" width="1.375" style="50" customWidth="1"/>
    <col min="2835" max="3072" width="9" style="50"/>
    <col min="3073" max="3073" width="2.375" style="50" customWidth="1"/>
    <col min="3074" max="3074" width="2.5" style="50" customWidth="1"/>
    <col min="3075" max="3075" width="3.625" style="50" customWidth="1"/>
    <col min="3076" max="3077" width="4.625" style="50" customWidth="1"/>
    <col min="3078" max="3080" width="9" style="50"/>
    <col min="3081" max="3081" width="8.375" style="50" customWidth="1"/>
    <col min="3082" max="3087" width="6.625" style="50" customWidth="1"/>
    <col min="3088" max="3088" width="0" style="50" hidden="1" customWidth="1"/>
    <col min="3089" max="3089" width="2.25" style="50" customWidth="1"/>
    <col min="3090" max="3090" width="1.375" style="50" customWidth="1"/>
    <col min="3091" max="3328" width="9" style="50"/>
    <col min="3329" max="3329" width="2.375" style="50" customWidth="1"/>
    <col min="3330" max="3330" width="2.5" style="50" customWidth="1"/>
    <col min="3331" max="3331" width="3.625" style="50" customWidth="1"/>
    <col min="3332" max="3333" width="4.625" style="50" customWidth="1"/>
    <col min="3334" max="3336" width="9" style="50"/>
    <col min="3337" max="3337" width="8.375" style="50" customWidth="1"/>
    <col min="3338" max="3343" width="6.625" style="50" customWidth="1"/>
    <col min="3344" max="3344" width="0" style="50" hidden="1" customWidth="1"/>
    <col min="3345" max="3345" width="2.25" style="50" customWidth="1"/>
    <col min="3346" max="3346" width="1.375" style="50" customWidth="1"/>
    <col min="3347" max="3584" width="9" style="50"/>
    <col min="3585" max="3585" width="2.375" style="50" customWidth="1"/>
    <col min="3586" max="3586" width="2.5" style="50" customWidth="1"/>
    <col min="3587" max="3587" width="3.625" style="50" customWidth="1"/>
    <col min="3588" max="3589" width="4.625" style="50" customWidth="1"/>
    <col min="3590" max="3592" width="9" style="50"/>
    <col min="3593" max="3593" width="8.375" style="50" customWidth="1"/>
    <col min="3594" max="3599" width="6.625" style="50" customWidth="1"/>
    <col min="3600" max="3600" width="0" style="50" hidden="1" customWidth="1"/>
    <col min="3601" max="3601" width="2.25" style="50" customWidth="1"/>
    <col min="3602" max="3602" width="1.375" style="50" customWidth="1"/>
    <col min="3603" max="3840" width="9" style="50"/>
    <col min="3841" max="3841" width="2.375" style="50" customWidth="1"/>
    <col min="3842" max="3842" width="2.5" style="50" customWidth="1"/>
    <col min="3843" max="3843" width="3.625" style="50" customWidth="1"/>
    <col min="3844" max="3845" width="4.625" style="50" customWidth="1"/>
    <col min="3846" max="3848" width="9" style="50"/>
    <col min="3849" max="3849" width="8.375" style="50" customWidth="1"/>
    <col min="3850" max="3855" width="6.625" style="50" customWidth="1"/>
    <col min="3856" max="3856" width="0" style="50" hidden="1" customWidth="1"/>
    <col min="3857" max="3857" width="2.25" style="50" customWidth="1"/>
    <col min="3858" max="3858" width="1.375" style="50" customWidth="1"/>
    <col min="3859" max="4096" width="9" style="50"/>
    <col min="4097" max="4097" width="2.375" style="50" customWidth="1"/>
    <col min="4098" max="4098" width="2.5" style="50" customWidth="1"/>
    <col min="4099" max="4099" width="3.625" style="50" customWidth="1"/>
    <col min="4100" max="4101" width="4.625" style="50" customWidth="1"/>
    <col min="4102" max="4104" width="9" style="50"/>
    <col min="4105" max="4105" width="8.375" style="50" customWidth="1"/>
    <col min="4106" max="4111" width="6.625" style="50" customWidth="1"/>
    <col min="4112" max="4112" width="0" style="50" hidden="1" customWidth="1"/>
    <col min="4113" max="4113" width="2.25" style="50" customWidth="1"/>
    <col min="4114" max="4114" width="1.375" style="50" customWidth="1"/>
    <col min="4115" max="4352" width="9" style="50"/>
    <col min="4353" max="4353" width="2.375" style="50" customWidth="1"/>
    <col min="4354" max="4354" width="2.5" style="50" customWidth="1"/>
    <col min="4355" max="4355" width="3.625" style="50" customWidth="1"/>
    <col min="4356" max="4357" width="4.625" style="50" customWidth="1"/>
    <col min="4358" max="4360" width="9" style="50"/>
    <col min="4361" max="4361" width="8.375" style="50" customWidth="1"/>
    <col min="4362" max="4367" width="6.625" style="50" customWidth="1"/>
    <col min="4368" max="4368" width="0" style="50" hidden="1" customWidth="1"/>
    <col min="4369" max="4369" width="2.25" style="50" customWidth="1"/>
    <col min="4370" max="4370" width="1.375" style="50" customWidth="1"/>
    <col min="4371" max="4608" width="9" style="50"/>
    <col min="4609" max="4609" width="2.375" style="50" customWidth="1"/>
    <col min="4610" max="4610" width="2.5" style="50" customWidth="1"/>
    <col min="4611" max="4611" width="3.625" style="50" customWidth="1"/>
    <col min="4612" max="4613" width="4.625" style="50" customWidth="1"/>
    <col min="4614" max="4616" width="9" style="50"/>
    <col min="4617" max="4617" width="8.375" style="50" customWidth="1"/>
    <col min="4618" max="4623" width="6.625" style="50" customWidth="1"/>
    <col min="4624" max="4624" width="0" style="50" hidden="1" customWidth="1"/>
    <col min="4625" max="4625" width="2.25" style="50" customWidth="1"/>
    <col min="4626" max="4626" width="1.375" style="50" customWidth="1"/>
    <col min="4627" max="4864" width="9" style="50"/>
    <col min="4865" max="4865" width="2.375" style="50" customWidth="1"/>
    <col min="4866" max="4866" width="2.5" style="50" customWidth="1"/>
    <col min="4867" max="4867" width="3.625" style="50" customWidth="1"/>
    <col min="4868" max="4869" width="4.625" style="50" customWidth="1"/>
    <col min="4870" max="4872" width="9" style="50"/>
    <col min="4873" max="4873" width="8.375" style="50" customWidth="1"/>
    <col min="4874" max="4879" width="6.625" style="50" customWidth="1"/>
    <col min="4880" max="4880" width="0" style="50" hidden="1" customWidth="1"/>
    <col min="4881" max="4881" width="2.25" style="50" customWidth="1"/>
    <col min="4882" max="4882" width="1.375" style="50" customWidth="1"/>
    <col min="4883" max="5120" width="9" style="50"/>
    <col min="5121" max="5121" width="2.375" style="50" customWidth="1"/>
    <col min="5122" max="5122" width="2.5" style="50" customWidth="1"/>
    <col min="5123" max="5123" width="3.625" style="50" customWidth="1"/>
    <col min="5124" max="5125" width="4.625" style="50" customWidth="1"/>
    <col min="5126" max="5128" width="9" style="50"/>
    <col min="5129" max="5129" width="8.375" style="50" customWidth="1"/>
    <col min="5130" max="5135" width="6.625" style="50" customWidth="1"/>
    <col min="5136" max="5136" width="0" style="50" hidden="1" customWidth="1"/>
    <col min="5137" max="5137" width="2.25" style="50" customWidth="1"/>
    <col min="5138" max="5138" width="1.375" style="50" customWidth="1"/>
    <col min="5139" max="5376" width="9" style="50"/>
    <col min="5377" max="5377" width="2.375" style="50" customWidth="1"/>
    <col min="5378" max="5378" width="2.5" style="50" customWidth="1"/>
    <col min="5379" max="5379" width="3.625" style="50" customWidth="1"/>
    <col min="5380" max="5381" width="4.625" style="50" customWidth="1"/>
    <col min="5382" max="5384" width="9" style="50"/>
    <col min="5385" max="5385" width="8.375" style="50" customWidth="1"/>
    <col min="5386" max="5391" width="6.625" style="50" customWidth="1"/>
    <col min="5392" max="5392" width="0" style="50" hidden="1" customWidth="1"/>
    <col min="5393" max="5393" width="2.25" style="50" customWidth="1"/>
    <col min="5394" max="5394" width="1.375" style="50" customWidth="1"/>
    <col min="5395" max="5632" width="9" style="50"/>
    <col min="5633" max="5633" width="2.375" style="50" customWidth="1"/>
    <col min="5634" max="5634" width="2.5" style="50" customWidth="1"/>
    <col min="5635" max="5635" width="3.625" style="50" customWidth="1"/>
    <col min="5636" max="5637" width="4.625" style="50" customWidth="1"/>
    <col min="5638" max="5640" width="9" style="50"/>
    <col min="5641" max="5641" width="8.375" style="50" customWidth="1"/>
    <col min="5642" max="5647" width="6.625" style="50" customWidth="1"/>
    <col min="5648" max="5648" width="0" style="50" hidden="1" customWidth="1"/>
    <col min="5649" max="5649" width="2.25" style="50" customWidth="1"/>
    <col min="5650" max="5650" width="1.375" style="50" customWidth="1"/>
    <col min="5651" max="5888" width="9" style="50"/>
    <col min="5889" max="5889" width="2.375" style="50" customWidth="1"/>
    <col min="5890" max="5890" width="2.5" style="50" customWidth="1"/>
    <col min="5891" max="5891" width="3.625" style="50" customWidth="1"/>
    <col min="5892" max="5893" width="4.625" style="50" customWidth="1"/>
    <col min="5894" max="5896" width="9" style="50"/>
    <col min="5897" max="5897" width="8.375" style="50" customWidth="1"/>
    <col min="5898" max="5903" width="6.625" style="50" customWidth="1"/>
    <col min="5904" max="5904" width="0" style="50" hidden="1" customWidth="1"/>
    <col min="5905" max="5905" width="2.25" style="50" customWidth="1"/>
    <col min="5906" max="5906" width="1.375" style="50" customWidth="1"/>
    <col min="5907" max="6144" width="9" style="50"/>
    <col min="6145" max="6145" width="2.375" style="50" customWidth="1"/>
    <col min="6146" max="6146" width="2.5" style="50" customWidth="1"/>
    <col min="6147" max="6147" width="3.625" style="50" customWidth="1"/>
    <col min="6148" max="6149" width="4.625" style="50" customWidth="1"/>
    <col min="6150" max="6152" width="9" style="50"/>
    <col min="6153" max="6153" width="8.375" style="50" customWidth="1"/>
    <col min="6154" max="6159" width="6.625" style="50" customWidth="1"/>
    <col min="6160" max="6160" width="0" style="50" hidden="1" customWidth="1"/>
    <col min="6161" max="6161" width="2.25" style="50" customWidth="1"/>
    <col min="6162" max="6162" width="1.375" style="50" customWidth="1"/>
    <col min="6163" max="6400" width="9" style="50"/>
    <col min="6401" max="6401" width="2.375" style="50" customWidth="1"/>
    <col min="6402" max="6402" width="2.5" style="50" customWidth="1"/>
    <col min="6403" max="6403" width="3.625" style="50" customWidth="1"/>
    <col min="6404" max="6405" width="4.625" style="50" customWidth="1"/>
    <col min="6406" max="6408" width="9" style="50"/>
    <col min="6409" max="6409" width="8.375" style="50" customWidth="1"/>
    <col min="6410" max="6415" width="6.625" style="50" customWidth="1"/>
    <col min="6416" max="6416" width="0" style="50" hidden="1" customWidth="1"/>
    <col min="6417" max="6417" width="2.25" style="50" customWidth="1"/>
    <col min="6418" max="6418" width="1.375" style="50" customWidth="1"/>
    <col min="6419" max="6656" width="9" style="50"/>
    <col min="6657" max="6657" width="2.375" style="50" customWidth="1"/>
    <col min="6658" max="6658" width="2.5" style="50" customWidth="1"/>
    <col min="6659" max="6659" width="3.625" style="50" customWidth="1"/>
    <col min="6660" max="6661" width="4.625" style="50" customWidth="1"/>
    <col min="6662" max="6664" width="9" style="50"/>
    <col min="6665" max="6665" width="8.375" style="50" customWidth="1"/>
    <col min="6666" max="6671" width="6.625" style="50" customWidth="1"/>
    <col min="6672" max="6672" width="0" style="50" hidden="1" customWidth="1"/>
    <col min="6673" max="6673" width="2.25" style="50" customWidth="1"/>
    <col min="6674" max="6674" width="1.375" style="50" customWidth="1"/>
    <col min="6675" max="6912" width="9" style="50"/>
    <col min="6913" max="6913" width="2.375" style="50" customWidth="1"/>
    <col min="6914" max="6914" width="2.5" style="50" customWidth="1"/>
    <col min="6915" max="6915" width="3.625" style="50" customWidth="1"/>
    <col min="6916" max="6917" width="4.625" style="50" customWidth="1"/>
    <col min="6918" max="6920" width="9" style="50"/>
    <col min="6921" max="6921" width="8.375" style="50" customWidth="1"/>
    <col min="6922" max="6927" width="6.625" style="50" customWidth="1"/>
    <col min="6928" max="6928" width="0" style="50" hidden="1" customWidth="1"/>
    <col min="6929" max="6929" width="2.25" style="50" customWidth="1"/>
    <col min="6930" max="6930" width="1.375" style="50" customWidth="1"/>
    <col min="6931" max="7168" width="9" style="50"/>
    <col min="7169" max="7169" width="2.375" style="50" customWidth="1"/>
    <col min="7170" max="7170" width="2.5" style="50" customWidth="1"/>
    <col min="7171" max="7171" width="3.625" style="50" customWidth="1"/>
    <col min="7172" max="7173" width="4.625" style="50" customWidth="1"/>
    <col min="7174" max="7176" width="9" style="50"/>
    <col min="7177" max="7177" width="8.375" style="50" customWidth="1"/>
    <col min="7178" max="7183" width="6.625" style="50" customWidth="1"/>
    <col min="7184" max="7184" width="0" style="50" hidden="1" customWidth="1"/>
    <col min="7185" max="7185" width="2.25" style="50" customWidth="1"/>
    <col min="7186" max="7186" width="1.375" style="50" customWidth="1"/>
    <col min="7187" max="7424" width="9" style="50"/>
    <col min="7425" max="7425" width="2.375" style="50" customWidth="1"/>
    <col min="7426" max="7426" width="2.5" style="50" customWidth="1"/>
    <col min="7427" max="7427" width="3.625" style="50" customWidth="1"/>
    <col min="7428" max="7429" width="4.625" style="50" customWidth="1"/>
    <col min="7430" max="7432" width="9" style="50"/>
    <col min="7433" max="7433" width="8.375" style="50" customWidth="1"/>
    <col min="7434" max="7439" width="6.625" style="50" customWidth="1"/>
    <col min="7440" max="7440" width="0" style="50" hidden="1" customWidth="1"/>
    <col min="7441" max="7441" width="2.25" style="50" customWidth="1"/>
    <col min="7442" max="7442" width="1.375" style="50" customWidth="1"/>
    <col min="7443" max="7680" width="9" style="50"/>
    <col min="7681" max="7681" width="2.375" style="50" customWidth="1"/>
    <col min="7682" max="7682" width="2.5" style="50" customWidth="1"/>
    <col min="7683" max="7683" width="3.625" style="50" customWidth="1"/>
    <col min="7684" max="7685" width="4.625" style="50" customWidth="1"/>
    <col min="7686" max="7688" width="9" style="50"/>
    <col min="7689" max="7689" width="8.375" style="50" customWidth="1"/>
    <col min="7690" max="7695" width="6.625" style="50" customWidth="1"/>
    <col min="7696" max="7696" width="0" style="50" hidden="1" customWidth="1"/>
    <col min="7697" max="7697" width="2.25" style="50" customWidth="1"/>
    <col min="7698" max="7698" width="1.375" style="50" customWidth="1"/>
    <col min="7699" max="7936" width="9" style="50"/>
    <col min="7937" max="7937" width="2.375" style="50" customWidth="1"/>
    <col min="7938" max="7938" width="2.5" style="50" customWidth="1"/>
    <col min="7939" max="7939" width="3.625" style="50" customWidth="1"/>
    <col min="7940" max="7941" width="4.625" style="50" customWidth="1"/>
    <col min="7942" max="7944" width="9" style="50"/>
    <col min="7945" max="7945" width="8.375" style="50" customWidth="1"/>
    <col min="7946" max="7951" width="6.625" style="50" customWidth="1"/>
    <col min="7952" max="7952" width="0" style="50" hidden="1" customWidth="1"/>
    <col min="7953" max="7953" width="2.25" style="50" customWidth="1"/>
    <col min="7954" max="7954" width="1.375" style="50" customWidth="1"/>
    <col min="7955" max="8192" width="9" style="50"/>
    <col min="8193" max="8193" width="2.375" style="50" customWidth="1"/>
    <col min="8194" max="8194" width="2.5" style="50" customWidth="1"/>
    <col min="8195" max="8195" width="3.625" style="50" customWidth="1"/>
    <col min="8196" max="8197" width="4.625" style="50" customWidth="1"/>
    <col min="8198" max="8200" width="9" style="50"/>
    <col min="8201" max="8201" width="8.375" style="50" customWidth="1"/>
    <col min="8202" max="8207" width="6.625" style="50" customWidth="1"/>
    <col min="8208" max="8208" width="0" style="50" hidden="1" customWidth="1"/>
    <col min="8209" max="8209" width="2.25" style="50" customWidth="1"/>
    <col min="8210" max="8210" width="1.375" style="50" customWidth="1"/>
    <col min="8211" max="8448" width="9" style="50"/>
    <col min="8449" max="8449" width="2.375" style="50" customWidth="1"/>
    <col min="8450" max="8450" width="2.5" style="50" customWidth="1"/>
    <col min="8451" max="8451" width="3.625" style="50" customWidth="1"/>
    <col min="8452" max="8453" width="4.625" style="50" customWidth="1"/>
    <col min="8454" max="8456" width="9" style="50"/>
    <col min="8457" max="8457" width="8.375" style="50" customWidth="1"/>
    <col min="8458" max="8463" width="6.625" style="50" customWidth="1"/>
    <col min="8464" max="8464" width="0" style="50" hidden="1" customWidth="1"/>
    <col min="8465" max="8465" width="2.25" style="50" customWidth="1"/>
    <col min="8466" max="8466" width="1.375" style="50" customWidth="1"/>
    <col min="8467" max="8704" width="9" style="50"/>
    <col min="8705" max="8705" width="2.375" style="50" customWidth="1"/>
    <col min="8706" max="8706" width="2.5" style="50" customWidth="1"/>
    <col min="8707" max="8707" width="3.625" style="50" customWidth="1"/>
    <col min="8708" max="8709" width="4.625" style="50" customWidth="1"/>
    <col min="8710" max="8712" width="9" style="50"/>
    <col min="8713" max="8713" width="8.375" style="50" customWidth="1"/>
    <col min="8714" max="8719" width="6.625" style="50" customWidth="1"/>
    <col min="8720" max="8720" width="0" style="50" hidden="1" customWidth="1"/>
    <col min="8721" max="8721" width="2.25" style="50" customWidth="1"/>
    <col min="8722" max="8722" width="1.375" style="50" customWidth="1"/>
    <col min="8723" max="8960" width="9" style="50"/>
    <col min="8961" max="8961" width="2.375" style="50" customWidth="1"/>
    <col min="8962" max="8962" width="2.5" style="50" customWidth="1"/>
    <col min="8963" max="8963" width="3.625" style="50" customWidth="1"/>
    <col min="8964" max="8965" width="4.625" style="50" customWidth="1"/>
    <col min="8966" max="8968" width="9" style="50"/>
    <col min="8969" max="8969" width="8.375" style="50" customWidth="1"/>
    <col min="8970" max="8975" width="6.625" style="50" customWidth="1"/>
    <col min="8976" max="8976" width="0" style="50" hidden="1" customWidth="1"/>
    <col min="8977" max="8977" width="2.25" style="50" customWidth="1"/>
    <col min="8978" max="8978" width="1.375" style="50" customWidth="1"/>
    <col min="8979" max="9216" width="9" style="50"/>
    <col min="9217" max="9217" width="2.375" style="50" customWidth="1"/>
    <col min="9218" max="9218" width="2.5" style="50" customWidth="1"/>
    <col min="9219" max="9219" width="3.625" style="50" customWidth="1"/>
    <col min="9220" max="9221" width="4.625" style="50" customWidth="1"/>
    <col min="9222" max="9224" width="9" style="50"/>
    <col min="9225" max="9225" width="8.375" style="50" customWidth="1"/>
    <col min="9226" max="9231" width="6.625" style="50" customWidth="1"/>
    <col min="9232" max="9232" width="0" style="50" hidden="1" customWidth="1"/>
    <col min="9233" max="9233" width="2.25" style="50" customWidth="1"/>
    <col min="9234" max="9234" width="1.375" style="50" customWidth="1"/>
    <col min="9235" max="9472" width="9" style="50"/>
    <col min="9473" max="9473" width="2.375" style="50" customWidth="1"/>
    <col min="9474" max="9474" width="2.5" style="50" customWidth="1"/>
    <col min="9475" max="9475" width="3.625" style="50" customWidth="1"/>
    <col min="9476" max="9477" width="4.625" style="50" customWidth="1"/>
    <col min="9478" max="9480" width="9" style="50"/>
    <col min="9481" max="9481" width="8.375" style="50" customWidth="1"/>
    <col min="9482" max="9487" width="6.625" style="50" customWidth="1"/>
    <col min="9488" max="9488" width="0" style="50" hidden="1" customWidth="1"/>
    <col min="9489" max="9489" width="2.25" style="50" customWidth="1"/>
    <col min="9490" max="9490" width="1.375" style="50" customWidth="1"/>
    <col min="9491" max="9728" width="9" style="50"/>
    <col min="9729" max="9729" width="2.375" style="50" customWidth="1"/>
    <col min="9730" max="9730" width="2.5" style="50" customWidth="1"/>
    <col min="9731" max="9731" width="3.625" style="50" customWidth="1"/>
    <col min="9732" max="9733" width="4.625" style="50" customWidth="1"/>
    <col min="9734" max="9736" width="9" style="50"/>
    <col min="9737" max="9737" width="8.375" style="50" customWidth="1"/>
    <col min="9738" max="9743" width="6.625" style="50" customWidth="1"/>
    <col min="9744" max="9744" width="0" style="50" hidden="1" customWidth="1"/>
    <col min="9745" max="9745" width="2.25" style="50" customWidth="1"/>
    <col min="9746" max="9746" width="1.375" style="50" customWidth="1"/>
    <col min="9747" max="9984" width="9" style="50"/>
    <col min="9985" max="9985" width="2.375" style="50" customWidth="1"/>
    <col min="9986" max="9986" width="2.5" style="50" customWidth="1"/>
    <col min="9987" max="9987" width="3.625" style="50" customWidth="1"/>
    <col min="9988" max="9989" width="4.625" style="50" customWidth="1"/>
    <col min="9990" max="9992" width="9" style="50"/>
    <col min="9993" max="9993" width="8.375" style="50" customWidth="1"/>
    <col min="9994" max="9999" width="6.625" style="50" customWidth="1"/>
    <col min="10000" max="10000" width="0" style="50" hidden="1" customWidth="1"/>
    <col min="10001" max="10001" width="2.25" style="50" customWidth="1"/>
    <col min="10002" max="10002" width="1.375" style="50" customWidth="1"/>
    <col min="10003" max="10240" width="9" style="50"/>
    <col min="10241" max="10241" width="2.375" style="50" customWidth="1"/>
    <col min="10242" max="10242" width="2.5" style="50" customWidth="1"/>
    <col min="10243" max="10243" width="3.625" style="50" customWidth="1"/>
    <col min="10244" max="10245" width="4.625" style="50" customWidth="1"/>
    <col min="10246" max="10248" width="9" style="50"/>
    <col min="10249" max="10249" width="8.375" style="50" customWidth="1"/>
    <col min="10250" max="10255" width="6.625" style="50" customWidth="1"/>
    <col min="10256" max="10256" width="0" style="50" hidden="1" customWidth="1"/>
    <col min="10257" max="10257" width="2.25" style="50" customWidth="1"/>
    <col min="10258" max="10258" width="1.375" style="50" customWidth="1"/>
    <col min="10259" max="10496" width="9" style="50"/>
    <col min="10497" max="10497" width="2.375" style="50" customWidth="1"/>
    <col min="10498" max="10498" width="2.5" style="50" customWidth="1"/>
    <col min="10499" max="10499" width="3.625" style="50" customWidth="1"/>
    <col min="10500" max="10501" width="4.625" style="50" customWidth="1"/>
    <col min="10502" max="10504" width="9" style="50"/>
    <col min="10505" max="10505" width="8.375" style="50" customWidth="1"/>
    <col min="10506" max="10511" width="6.625" style="50" customWidth="1"/>
    <col min="10512" max="10512" width="0" style="50" hidden="1" customWidth="1"/>
    <col min="10513" max="10513" width="2.25" style="50" customWidth="1"/>
    <col min="10514" max="10514" width="1.375" style="50" customWidth="1"/>
    <col min="10515" max="10752" width="9" style="50"/>
    <col min="10753" max="10753" width="2.375" style="50" customWidth="1"/>
    <col min="10754" max="10754" width="2.5" style="50" customWidth="1"/>
    <col min="10755" max="10755" width="3.625" style="50" customWidth="1"/>
    <col min="10756" max="10757" width="4.625" style="50" customWidth="1"/>
    <col min="10758" max="10760" width="9" style="50"/>
    <col min="10761" max="10761" width="8.375" style="50" customWidth="1"/>
    <col min="10762" max="10767" width="6.625" style="50" customWidth="1"/>
    <col min="10768" max="10768" width="0" style="50" hidden="1" customWidth="1"/>
    <col min="10769" max="10769" width="2.25" style="50" customWidth="1"/>
    <col min="10770" max="10770" width="1.375" style="50" customWidth="1"/>
    <col min="10771" max="11008" width="9" style="50"/>
    <col min="11009" max="11009" width="2.375" style="50" customWidth="1"/>
    <col min="11010" max="11010" width="2.5" style="50" customWidth="1"/>
    <col min="11011" max="11011" width="3.625" style="50" customWidth="1"/>
    <col min="11012" max="11013" width="4.625" style="50" customWidth="1"/>
    <col min="11014" max="11016" width="9" style="50"/>
    <col min="11017" max="11017" width="8.375" style="50" customWidth="1"/>
    <col min="11018" max="11023" width="6.625" style="50" customWidth="1"/>
    <col min="11024" max="11024" width="0" style="50" hidden="1" customWidth="1"/>
    <col min="11025" max="11025" width="2.25" style="50" customWidth="1"/>
    <col min="11026" max="11026" width="1.375" style="50" customWidth="1"/>
    <col min="11027" max="11264" width="9" style="50"/>
    <col min="11265" max="11265" width="2.375" style="50" customWidth="1"/>
    <col min="11266" max="11266" width="2.5" style="50" customWidth="1"/>
    <col min="11267" max="11267" width="3.625" style="50" customWidth="1"/>
    <col min="11268" max="11269" width="4.625" style="50" customWidth="1"/>
    <col min="11270" max="11272" width="9" style="50"/>
    <col min="11273" max="11273" width="8.375" style="50" customWidth="1"/>
    <col min="11274" max="11279" width="6.625" style="50" customWidth="1"/>
    <col min="11280" max="11280" width="0" style="50" hidden="1" customWidth="1"/>
    <col min="11281" max="11281" width="2.25" style="50" customWidth="1"/>
    <col min="11282" max="11282" width="1.375" style="50" customWidth="1"/>
    <col min="11283" max="11520" width="9" style="50"/>
    <col min="11521" max="11521" width="2.375" style="50" customWidth="1"/>
    <col min="11522" max="11522" width="2.5" style="50" customWidth="1"/>
    <col min="11523" max="11523" width="3.625" style="50" customWidth="1"/>
    <col min="11524" max="11525" width="4.625" style="50" customWidth="1"/>
    <col min="11526" max="11528" width="9" style="50"/>
    <col min="11529" max="11529" width="8.375" style="50" customWidth="1"/>
    <col min="11530" max="11535" width="6.625" style="50" customWidth="1"/>
    <col min="11536" max="11536" width="0" style="50" hidden="1" customWidth="1"/>
    <col min="11537" max="11537" width="2.25" style="50" customWidth="1"/>
    <col min="11538" max="11538" width="1.375" style="50" customWidth="1"/>
    <col min="11539" max="11776" width="9" style="50"/>
    <col min="11777" max="11777" width="2.375" style="50" customWidth="1"/>
    <col min="11778" max="11778" width="2.5" style="50" customWidth="1"/>
    <col min="11779" max="11779" width="3.625" style="50" customWidth="1"/>
    <col min="11780" max="11781" width="4.625" style="50" customWidth="1"/>
    <col min="11782" max="11784" width="9" style="50"/>
    <col min="11785" max="11785" width="8.375" style="50" customWidth="1"/>
    <col min="11786" max="11791" width="6.625" style="50" customWidth="1"/>
    <col min="11792" max="11792" width="0" style="50" hidden="1" customWidth="1"/>
    <col min="11793" max="11793" width="2.25" style="50" customWidth="1"/>
    <col min="11794" max="11794" width="1.375" style="50" customWidth="1"/>
    <col min="11795" max="12032" width="9" style="50"/>
    <col min="12033" max="12033" width="2.375" style="50" customWidth="1"/>
    <col min="12034" max="12034" width="2.5" style="50" customWidth="1"/>
    <col min="12035" max="12035" width="3.625" style="50" customWidth="1"/>
    <col min="12036" max="12037" width="4.625" style="50" customWidth="1"/>
    <col min="12038" max="12040" width="9" style="50"/>
    <col min="12041" max="12041" width="8.375" style="50" customWidth="1"/>
    <col min="12042" max="12047" width="6.625" style="50" customWidth="1"/>
    <col min="12048" max="12048" width="0" style="50" hidden="1" customWidth="1"/>
    <col min="12049" max="12049" width="2.25" style="50" customWidth="1"/>
    <col min="12050" max="12050" width="1.375" style="50" customWidth="1"/>
    <col min="12051" max="12288" width="9" style="50"/>
    <col min="12289" max="12289" width="2.375" style="50" customWidth="1"/>
    <col min="12290" max="12290" width="2.5" style="50" customWidth="1"/>
    <col min="12291" max="12291" width="3.625" style="50" customWidth="1"/>
    <col min="12292" max="12293" width="4.625" style="50" customWidth="1"/>
    <col min="12294" max="12296" width="9" style="50"/>
    <col min="12297" max="12297" width="8.375" style="50" customWidth="1"/>
    <col min="12298" max="12303" width="6.625" style="50" customWidth="1"/>
    <col min="12304" max="12304" width="0" style="50" hidden="1" customWidth="1"/>
    <col min="12305" max="12305" width="2.25" style="50" customWidth="1"/>
    <col min="12306" max="12306" width="1.375" style="50" customWidth="1"/>
    <col min="12307" max="12544" width="9" style="50"/>
    <col min="12545" max="12545" width="2.375" style="50" customWidth="1"/>
    <col min="12546" max="12546" width="2.5" style="50" customWidth="1"/>
    <col min="12547" max="12547" width="3.625" style="50" customWidth="1"/>
    <col min="12548" max="12549" width="4.625" style="50" customWidth="1"/>
    <col min="12550" max="12552" width="9" style="50"/>
    <col min="12553" max="12553" width="8.375" style="50" customWidth="1"/>
    <col min="12554" max="12559" width="6.625" style="50" customWidth="1"/>
    <col min="12560" max="12560" width="0" style="50" hidden="1" customWidth="1"/>
    <col min="12561" max="12561" width="2.25" style="50" customWidth="1"/>
    <col min="12562" max="12562" width="1.375" style="50" customWidth="1"/>
    <col min="12563" max="12800" width="9" style="50"/>
    <col min="12801" max="12801" width="2.375" style="50" customWidth="1"/>
    <col min="12802" max="12802" width="2.5" style="50" customWidth="1"/>
    <col min="12803" max="12803" width="3.625" style="50" customWidth="1"/>
    <col min="12804" max="12805" width="4.625" style="50" customWidth="1"/>
    <col min="12806" max="12808" width="9" style="50"/>
    <col min="12809" max="12809" width="8.375" style="50" customWidth="1"/>
    <col min="12810" max="12815" width="6.625" style="50" customWidth="1"/>
    <col min="12816" max="12816" width="0" style="50" hidden="1" customWidth="1"/>
    <col min="12817" max="12817" width="2.25" style="50" customWidth="1"/>
    <col min="12818" max="12818" width="1.375" style="50" customWidth="1"/>
    <col min="12819" max="13056" width="9" style="50"/>
    <col min="13057" max="13057" width="2.375" style="50" customWidth="1"/>
    <col min="13058" max="13058" width="2.5" style="50" customWidth="1"/>
    <col min="13059" max="13059" width="3.625" style="50" customWidth="1"/>
    <col min="13060" max="13061" width="4.625" style="50" customWidth="1"/>
    <col min="13062" max="13064" width="9" style="50"/>
    <col min="13065" max="13065" width="8.375" style="50" customWidth="1"/>
    <col min="13066" max="13071" width="6.625" style="50" customWidth="1"/>
    <col min="13072" max="13072" width="0" style="50" hidden="1" customWidth="1"/>
    <col min="13073" max="13073" width="2.25" style="50" customWidth="1"/>
    <col min="13074" max="13074" width="1.375" style="50" customWidth="1"/>
    <col min="13075" max="13312" width="9" style="50"/>
    <col min="13313" max="13313" width="2.375" style="50" customWidth="1"/>
    <col min="13314" max="13314" width="2.5" style="50" customWidth="1"/>
    <col min="13315" max="13315" width="3.625" style="50" customWidth="1"/>
    <col min="13316" max="13317" width="4.625" style="50" customWidth="1"/>
    <col min="13318" max="13320" width="9" style="50"/>
    <col min="13321" max="13321" width="8.375" style="50" customWidth="1"/>
    <col min="13322" max="13327" width="6.625" style="50" customWidth="1"/>
    <col min="13328" max="13328" width="0" style="50" hidden="1" customWidth="1"/>
    <col min="13329" max="13329" width="2.25" style="50" customWidth="1"/>
    <col min="13330" max="13330" width="1.375" style="50" customWidth="1"/>
    <col min="13331" max="13568" width="9" style="50"/>
    <col min="13569" max="13569" width="2.375" style="50" customWidth="1"/>
    <col min="13570" max="13570" width="2.5" style="50" customWidth="1"/>
    <col min="13571" max="13571" width="3.625" style="50" customWidth="1"/>
    <col min="13572" max="13573" width="4.625" style="50" customWidth="1"/>
    <col min="13574" max="13576" width="9" style="50"/>
    <col min="13577" max="13577" width="8.375" style="50" customWidth="1"/>
    <col min="13578" max="13583" width="6.625" style="50" customWidth="1"/>
    <col min="13584" max="13584" width="0" style="50" hidden="1" customWidth="1"/>
    <col min="13585" max="13585" width="2.25" style="50" customWidth="1"/>
    <col min="13586" max="13586" width="1.375" style="50" customWidth="1"/>
    <col min="13587" max="13824" width="9" style="50"/>
    <col min="13825" max="13825" width="2.375" style="50" customWidth="1"/>
    <col min="13826" max="13826" width="2.5" style="50" customWidth="1"/>
    <col min="13827" max="13827" width="3.625" style="50" customWidth="1"/>
    <col min="13828" max="13829" width="4.625" style="50" customWidth="1"/>
    <col min="13830" max="13832" width="9" style="50"/>
    <col min="13833" max="13833" width="8.375" style="50" customWidth="1"/>
    <col min="13834" max="13839" width="6.625" style="50" customWidth="1"/>
    <col min="13840" max="13840" width="0" style="50" hidden="1" customWidth="1"/>
    <col min="13841" max="13841" width="2.25" style="50" customWidth="1"/>
    <col min="13842" max="13842" width="1.375" style="50" customWidth="1"/>
    <col min="13843" max="14080" width="9" style="50"/>
    <col min="14081" max="14081" width="2.375" style="50" customWidth="1"/>
    <col min="14082" max="14082" width="2.5" style="50" customWidth="1"/>
    <col min="14083" max="14083" width="3.625" style="50" customWidth="1"/>
    <col min="14084" max="14085" width="4.625" style="50" customWidth="1"/>
    <col min="14086" max="14088" width="9" style="50"/>
    <col min="14089" max="14089" width="8.375" style="50" customWidth="1"/>
    <col min="14090" max="14095" width="6.625" style="50" customWidth="1"/>
    <col min="14096" max="14096" width="0" style="50" hidden="1" customWidth="1"/>
    <col min="14097" max="14097" width="2.25" style="50" customWidth="1"/>
    <col min="14098" max="14098" width="1.375" style="50" customWidth="1"/>
    <col min="14099" max="14336" width="9" style="50"/>
    <col min="14337" max="14337" width="2.375" style="50" customWidth="1"/>
    <col min="14338" max="14338" width="2.5" style="50" customWidth="1"/>
    <col min="14339" max="14339" width="3.625" style="50" customWidth="1"/>
    <col min="14340" max="14341" width="4.625" style="50" customWidth="1"/>
    <col min="14342" max="14344" width="9" style="50"/>
    <col min="14345" max="14345" width="8.375" style="50" customWidth="1"/>
    <col min="14346" max="14351" width="6.625" style="50" customWidth="1"/>
    <col min="14352" max="14352" width="0" style="50" hidden="1" customWidth="1"/>
    <col min="14353" max="14353" width="2.25" style="50" customWidth="1"/>
    <col min="14354" max="14354" width="1.375" style="50" customWidth="1"/>
    <col min="14355" max="14592" width="9" style="50"/>
    <col min="14593" max="14593" width="2.375" style="50" customWidth="1"/>
    <col min="14594" max="14594" width="2.5" style="50" customWidth="1"/>
    <col min="14595" max="14595" width="3.625" style="50" customWidth="1"/>
    <col min="14596" max="14597" width="4.625" style="50" customWidth="1"/>
    <col min="14598" max="14600" width="9" style="50"/>
    <col min="14601" max="14601" width="8.375" style="50" customWidth="1"/>
    <col min="14602" max="14607" width="6.625" style="50" customWidth="1"/>
    <col min="14608" max="14608" width="0" style="50" hidden="1" customWidth="1"/>
    <col min="14609" max="14609" width="2.25" style="50" customWidth="1"/>
    <col min="14610" max="14610" width="1.375" style="50" customWidth="1"/>
    <col min="14611" max="14848" width="9" style="50"/>
    <col min="14849" max="14849" width="2.375" style="50" customWidth="1"/>
    <col min="14850" max="14850" width="2.5" style="50" customWidth="1"/>
    <col min="14851" max="14851" width="3.625" style="50" customWidth="1"/>
    <col min="14852" max="14853" width="4.625" style="50" customWidth="1"/>
    <col min="14854" max="14856" width="9" style="50"/>
    <col min="14857" max="14857" width="8.375" style="50" customWidth="1"/>
    <col min="14858" max="14863" width="6.625" style="50" customWidth="1"/>
    <col min="14864" max="14864" width="0" style="50" hidden="1" customWidth="1"/>
    <col min="14865" max="14865" width="2.25" style="50" customWidth="1"/>
    <col min="14866" max="14866" width="1.375" style="50" customWidth="1"/>
    <col min="14867" max="15104" width="9" style="50"/>
    <col min="15105" max="15105" width="2.375" style="50" customWidth="1"/>
    <col min="15106" max="15106" width="2.5" style="50" customWidth="1"/>
    <col min="15107" max="15107" width="3.625" style="50" customWidth="1"/>
    <col min="15108" max="15109" width="4.625" style="50" customWidth="1"/>
    <col min="15110" max="15112" width="9" style="50"/>
    <col min="15113" max="15113" width="8.375" style="50" customWidth="1"/>
    <col min="15114" max="15119" width="6.625" style="50" customWidth="1"/>
    <col min="15120" max="15120" width="0" style="50" hidden="1" customWidth="1"/>
    <col min="15121" max="15121" width="2.25" style="50" customWidth="1"/>
    <col min="15122" max="15122" width="1.375" style="50" customWidth="1"/>
    <col min="15123" max="15360" width="9" style="50"/>
    <col min="15361" max="15361" width="2.375" style="50" customWidth="1"/>
    <col min="15362" max="15362" width="2.5" style="50" customWidth="1"/>
    <col min="15363" max="15363" width="3.625" style="50" customWidth="1"/>
    <col min="15364" max="15365" width="4.625" style="50" customWidth="1"/>
    <col min="15366" max="15368" width="9" style="50"/>
    <col min="15369" max="15369" width="8.375" style="50" customWidth="1"/>
    <col min="15370" max="15375" width="6.625" style="50" customWidth="1"/>
    <col min="15376" max="15376" width="0" style="50" hidden="1" customWidth="1"/>
    <col min="15377" max="15377" width="2.25" style="50" customWidth="1"/>
    <col min="15378" max="15378" width="1.375" style="50" customWidth="1"/>
    <col min="15379" max="15616" width="9" style="50"/>
    <col min="15617" max="15617" width="2.375" style="50" customWidth="1"/>
    <col min="15618" max="15618" width="2.5" style="50" customWidth="1"/>
    <col min="15619" max="15619" width="3.625" style="50" customWidth="1"/>
    <col min="15620" max="15621" width="4.625" style="50" customWidth="1"/>
    <col min="15622" max="15624" width="9" style="50"/>
    <col min="15625" max="15625" width="8.375" style="50" customWidth="1"/>
    <col min="15626" max="15631" width="6.625" style="50" customWidth="1"/>
    <col min="15632" max="15632" width="0" style="50" hidden="1" customWidth="1"/>
    <col min="15633" max="15633" width="2.25" style="50" customWidth="1"/>
    <col min="15634" max="15634" width="1.375" style="50" customWidth="1"/>
    <col min="15635" max="15872" width="9" style="50"/>
    <col min="15873" max="15873" width="2.375" style="50" customWidth="1"/>
    <col min="15874" max="15874" width="2.5" style="50" customWidth="1"/>
    <col min="15875" max="15875" width="3.625" style="50" customWidth="1"/>
    <col min="15876" max="15877" width="4.625" style="50" customWidth="1"/>
    <col min="15878" max="15880" width="9" style="50"/>
    <col min="15881" max="15881" width="8.375" style="50" customWidth="1"/>
    <col min="15882" max="15887" width="6.625" style="50" customWidth="1"/>
    <col min="15888" max="15888" width="0" style="50" hidden="1" customWidth="1"/>
    <col min="15889" max="15889" width="2.25" style="50" customWidth="1"/>
    <col min="15890" max="15890" width="1.375" style="50" customWidth="1"/>
    <col min="15891" max="16128" width="9" style="50"/>
    <col min="16129" max="16129" width="2.375" style="50" customWidth="1"/>
    <col min="16130" max="16130" width="2.5" style="50" customWidth="1"/>
    <col min="16131" max="16131" width="3.625" style="50" customWidth="1"/>
    <col min="16132" max="16133" width="4.625" style="50" customWidth="1"/>
    <col min="16134" max="16136" width="9" style="50"/>
    <col min="16137" max="16137" width="8.375" style="50" customWidth="1"/>
    <col min="16138" max="16143" width="6.625" style="50" customWidth="1"/>
    <col min="16144" max="16144" width="0" style="50" hidden="1" customWidth="1"/>
    <col min="16145" max="16145" width="2.25" style="50" customWidth="1"/>
    <col min="16146" max="16146" width="1.375" style="50" customWidth="1"/>
    <col min="16147" max="16384" width="9" style="50"/>
  </cols>
  <sheetData>
    <row r="3" spans="2:19" ht="13.5" customHeight="1">
      <c r="B3" s="49"/>
      <c r="C3" s="93" t="s">
        <v>119</v>
      </c>
      <c r="D3" s="93"/>
      <c r="E3" s="93"/>
      <c r="F3" s="93"/>
      <c r="G3" s="93"/>
      <c r="H3" s="93"/>
      <c r="I3" s="49"/>
      <c r="J3" s="49"/>
      <c r="K3" s="49"/>
      <c r="L3" s="49"/>
      <c r="M3" s="49"/>
      <c r="N3" s="49"/>
      <c r="O3" s="49"/>
      <c r="P3" s="49"/>
      <c r="Q3" s="49"/>
    </row>
    <row r="4" spans="2:19" ht="21" customHeight="1">
      <c r="B4" s="49"/>
      <c r="C4" s="93"/>
      <c r="D4" s="93"/>
      <c r="E4" s="93"/>
      <c r="F4" s="93"/>
      <c r="G4" s="93"/>
      <c r="H4" s="93"/>
      <c r="I4" s="49"/>
      <c r="J4" s="49"/>
      <c r="K4" s="49"/>
      <c r="L4" s="49"/>
      <c r="M4" s="49"/>
      <c r="N4" s="49"/>
      <c r="O4" s="49"/>
      <c r="P4" s="49"/>
      <c r="Q4" s="49"/>
    </row>
    <row r="5" spans="2:19" ht="21" customHeight="1">
      <c r="B5" s="49"/>
      <c r="C5" s="93"/>
      <c r="D5" s="93"/>
      <c r="E5" s="93"/>
      <c r="F5" s="93"/>
      <c r="G5" s="93"/>
      <c r="H5" s="93"/>
      <c r="I5" s="49"/>
      <c r="J5" s="51"/>
      <c r="K5" s="51"/>
      <c r="L5" s="51"/>
      <c r="M5" s="49"/>
      <c r="N5" s="49"/>
      <c r="O5" s="49"/>
      <c r="P5" s="49"/>
      <c r="Q5" s="49"/>
    </row>
    <row r="6" spans="2:19">
      <c r="B6" s="49"/>
      <c r="C6" s="94"/>
      <c r="D6" s="94"/>
      <c r="E6" s="94"/>
      <c r="F6" s="94"/>
      <c r="G6" s="94"/>
      <c r="H6" s="94"/>
      <c r="I6" s="49"/>
      <c r="J6" s="49"/>
      <c r="K6" s="49"/>
      <c r="L6" s="49"/>
      <c r="M6" s="49"/>
      <c r="N6" s="49"/>
      <c r="O6" s="49"/>
      <c r="P6" s="49"/>
      <c r="Q6" s="49"/>
    </row>
    <row r="7" spans="2:19">
      <c r="B7" s="49"/>
      <c r="C7" s="52"/>
      <c r="D7" s="52"/>
      <c r="E7" s="52"/>
      <c r="F7" s="52"/>
      <c r="G7" s="52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2:19">
      <c r="B8" s="49"/>
      <c r="C8" s="49"/>
      <c r="D8" s="49"/>
      <c r="E8" s="95" t="s">
        <v>120</v>
      </c>
      <c r="F8" s="95"/>
      <c r="G8" s="95"/>
      <c r="H8" s="95"/>
      <c r="I8" s="95"/>
      <c r="J8" s="95"/>
      <c r="K8" s="95"/>
      <c r="L8" s="95"/>
      <c r="M8" s="95"/>
      <c r="N8" s="95"/>
      <c r="O8" s="49"/>
      <c r="P8" s="49"/>
      <c r="Q8" s="49"/>
    </row>
    <row r="9" spans="2:19" ht="30" customHeight="1">
      <c r="B9" s="49"/>
      <c r="C9" s="49"/>
      <c r="D9" s="49"/>
      <c r="E9" s="95"/>
      <c r="F9" s="95"/>
      <c r="G9" s="95"/>
      <c r="H9" s="95"/>
      <c r="I9" s="95"/>
      <c r="J9" s="95"/>
      <c r="K9" s="95"/>
      <c r="L9" s="95"/>
      <c r="M9" s="95"/>
      <c r="N9" s="95"/>
      <c r="O9" s="49"/>
      <c r="P9" s="49"/>
      <c r="Q9" s="49"/>
      <c r="R9" s="49"/>
      <c r="S9" s="49"/>
    </row>
    <row r="10" spans="2:19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2:19" ht="15.75" customHeight="1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spans="2:19" ht="22.5" customHeight="1">
      <c r="B12" s="49"/>
      <c r="C12" s="96" t="s">
        <v>121</v>
      </c>
      <c r="D12" s="97"/>
      <c r="E12" s="98"/>
      <c r="F12" s="102" t="s">
        <v>110</v>
      </c>
      <c r="G12" s="103"/>
      <c r="H12" s="104"/>
      <c r="I12" s="49"/>
      <c r="J12" s="108" t="s">
        <v>122</v>
      </c>
      <c r="K12" s="109"/>
      <c r="L12" s="110" t="s">
        <v>151</v>
      </c>
      <c r="M12" s="110"/>
      <c r="N12" s="110"/>
      <c r="O12" s="111"/>
      <c r="P12" s="49"/>
      <c r="Q12" s="49"/>
      <c r="R12" s="49"/>
      <c r="S12" s="49"/>
    </row>
    <row r="13" spans="2:19" ht="22.5" customHeight="1">
      <c r="B13" s="49"/>
      <c r="C13" s="99"/>
      <c r="D13" s="100"/>
      <c r="E13" s="101"/>
      <c r="F13" s="105"/>
      <c r="G13" s="106"/>
      <c r="H13" s="107"/>
      <c r="I13" s="49"/>
      <c r="J13" s="112" t="s">
        <v>123</v>
      </c>
      <c r="K13" s="113"/>
      <c r="L13" s="113"/>
      <c r="M13" s="113"/>
      <c r="N13" s="113"/>
      <c r="O13" s="114"/>
      <c r="P13" s="49"/>
      <c r="Q13" s="49"/>
      <c r="R13" s="49"/>
      <c r="S13" s="49"/>
    </row>
    <row r="14" spans="2:19" ht="22.5" customHeight="1">
      <c r="B14" s="49"/>
      <c r="C14" s="115" t="s">
        <v>124</v>
      </c>
      <c r="D14" s="116"/>
      <c r="E14" s="117"/>
      <c r="F14" s="102" t="s">
        <v>150</v>
      </c>
      <c r="G14" s="103"/>
      <c r="H14" s="104"/>
      <c r="I14" s="49"/>
      <c r="J14" s="121" t="s">
        <v>20</v>
      </c>
      <c r="K14" s="122"/>
      <c r="L14" s="122"/>
      <c r="M14" s="122"/>
      <c r="N14" s="122"/>
      <c r="O14" s="123"/>
      <c r="P14" s="49"/>
      <c r="Q14" s="49"/>
      <c r="R14" s="49"/>
      <c r="S14" s="49"/>
    </row>
    <row r="15" spans="2:19" ht="22.5" customHeight="1">
      <c r="B15" s="49"/>
      <c r="C15" s="118"/>
      <c r="D15" s="119"/>
      <c r="E15" s="120"/>
      <c r="F15" s="105"/>
      <c r="G15" s="106"/>
      <c r="H15" s="107"/>
      <c r="I15" s="49"/>
      <c r="J15" s="124"/>
      <c r="K15" s="125"/>
      <c r="L15" s="125"/>
      <c r="M15" s="125"/>
      <c r="N15" s="125"/>
      <c r="O15" s="126"/>
      <c r="P15" s="53"/>
      <c r="Q15" s="49"/>
    </row>
    <row r="16" spans="2:19" ht="22.5" customHeight="1">
      <c r="B16" s="49"/>
      <c r="C16" s="96" t="s">
        <v>125</v>
      </c>
      <c r="D16" s="97"/>
      <c r="E16" s="98"/>
      <c r="F16" s="102" t="s">
        <v>126</v>
      </c>
      <c r="G16" s="103"/>
      <c r="H16" s="104"/>
      <c r="I16" s="49"/>
      <c r="J16" s="127" t="s">
        <v>127</v>
      </c>
      <c r="K16" s="128"/>
      <c r="L16" s="129" t="s">
        <v>128</v>
      </c>
      <c r="M16" s="129"/>
      <c r="N16" s="129" t="s">
        <v>129</v>
      </c>
      <c r="O16" s="129"/>
      <c r="P16" s="54"/>
      <c r="Q16" s="49"/>
    </row>
    <row r="17" spans="2:17" ht="22.5" customHeight="1">
      <c r="B17" s="49"/>
      <c r="C17" s="99"/>
      <c r="D17" s="100"/>
      <c r="E17" s="101"/>
      <c r="F17" s="105"/>
      <c r="G17" s="106"/>
      <c r="H17" s="107"/>
      <c r="I17" s="49"/>
      <c r="J17" s="130" t="s">
        <v>130</v>
      </c>
      <c r="K17" s="130"/>
      <c r="L17" s="133"/>
      <c r="M17" s="133"/>
      <c r="N17" s="133"/>
      <c r="O17" s="133"/>
      <c r="P17" s="54"/>
      <c r="Q17" s="49"/>
    </row>
    <row r="18" spans="2:17" ht="22.5" customHeight="1">
      <c r="B18" s="49"/>
      <c r="C18" s="96" t="s">
        <v>131</v>
      </c>
      <c r="D18" s="97"/>
      <c r="E18" s="98"/>
      <c r="F18" s="136" t="s">
        <v>149</v>
      </c>
      <c r="G18" s="103"/>
      <c r="H18" s="104"/>
      <c r="I18" s="49"/>
      <c r="J18" s="131"/>
      <c r="K18" s="131"/>
      <c r="L18" s="134"/>
      <c r="M18" s="134"/>
      <c r="N18" s="134"/>
      <c r="O18" s="134"/>
      <c r="P18" s="49"/>
      <c r="Q18" s="49"/>
    </row>
    <row r="19" spans="2:17" ht="22.5" customHeight="1">
      <c r="B19" s="49"/>
      <c r="C19" s="99"/>
      <c r="D19" s="100"/>
      <c r="E19" s="101"/>
      <c r="F19" s="105"/>
      <c r="G19" s="106"/>
      <c r="H19" s="107"/>
      <c r="I19" s="49"/>
      <c r="J19" s="132"/>
      <c r="K19" s="132"/>
      <c r="L19" s="135"/>
      <c r="M19" s="135"/>
      <c r="N19" s="135"/>
      <c r="O19" s="135"/>
      <c r="P19" s="49"/>
      <c r="Q19" s="49"/>
    </row>
    <row r="20" spans="2:17" ht="9" customHeight="1">
      <c r="B20" s="49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spans="2:17" ht="20.100000000000001" customHeight="1">
      <c r="B21" s="49"/>
      <c r="C21" s="189" t="s">
        <v>132</v>
      </c>
      <c r="D21" s="190"/>
      <c r="E21" s="137" t="s">
        <v>133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9"/>
      <c r="P21" s="54"/>
      <c r="Q21" s="49"/>
    </row>
    <row r="22" spans="2:17" ht="20.100000000000001" customHeight="1">
      <c r="B22" s="49"/>
      <c r="C22" s="184" t="s">
        <v>134</v>
      </c>
      <c r="D22" s="185"/>
      <c r="E22" s="186" t="s">
        <v>135</v>
      </c>
      <c r="F22" s="187"/>
      <c r="G22" s="187"/>
      <c r="H22" s="187"/>
      <c r="I22" s="187"/>
      <c r="J22" s="187"/>
      <c r="K22" s="187"/>
      <c r="L22" s="187"/>
      <c r="M22" s="187"/>
      <c r="N22" s="187"/>
      <c r="O22" s="188"/>
      <c r="P22" s="54"/>
      <c r="Q22" s="49"/>
    </row>
    <row r="23" spans="2:17" ht="20.100000000000001" customHeight="1">
      <c r="B23" s="49"/>
      <c r="C23" s="164" t="s">
        <v>136</v>
      </c>
      <c r="D23" s="165"/>
      <c r="E23" s="168" t="s">
        <v>137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70"/>
      <c r="P23" s="54"/>
      <c r="Q23" s="49"/>
    </row>
    <row r="24" spans="2:17" ht="20.100000000000001" customHeight="1">
      <c r="B24" s="49"/>
      <c r="C24" s="166"/>
      <c r="D24" s="167"/>
      <c r="E24" s="171" t="s">
        <v>138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3"/>
      <c r="P24" s="54"/>
      <c r="Q24" s="49"/>
    </row>
    <row r="25" spans="2:17" ht="20.100000000000001" customHeight="1">
      <c r="B25" s="49"/>
      <c r="C25" s="174" t="s">
        <v>139</v>
      </c>
      <c r="D25" s="175"/>
      <c r="E25" s="178" t="s">
        <v>140</v>
      </c>
      <c r="F25" s="179"/>
      <c r="G25" s="179"/>
      <c r="H25" s="179"/>
      <c r="I25" s="179"/>
      <c r="J25" s="179"/>
      <c r="K25" s="179"/>
      <c r="L25" s="179"/>
      <c r="M25" s="179"/>
      <c r="N25" s="179"/>
      <c r="O25" s="180"/>
      <c r="P25" s="54"/>
      <c r="Q25" s="49"/>
    </row>
    <row r="26" spans="2:17" ht="20.100000000000001" customHeight="1">
      <c r="B26" s="49"/>
      <c r="C26" s="176"/>
      <c r="D26" s="177"/>
      <c r="E26" s="181" t="s">
        <v>141</v>
      </c>
      <c r="F26" s="182"/>
      <c r="G26" s="182"/>
      <c r="H26" s="182"/>
      <c r="I26" s="182"/>
      <c r="J26" s="182"/>
      <c r="K26" s="182"/>
      <c r="L26" s="182"/>
      <c r="M26" s="182"/>
      <c r="N26" s="182"/>
      <c r="O26" s="183"/>
      <c r="P26" s="54"/>
      <c r="Q26" s="49"/>
    </row>
    <row r="27" spans="2:17" ht="18" customHeight="1">
      <c r="B27" s="49"/>
      <c r="C27" s="140" t="s">
        <v>142</v>
      </c>
      <c r="D27" s="141"/>
      <c r="E27" s="141"/>
      <c r="F27" s="141"/>
      <c r="G27" s="56"/>
      <c r="H27" s="56"/>
      <c r="I27" s="56"/>
      <c r="J27" s="56"/>
      <c r="K27" s="56"/>
      <c r="L27" s="56"/>
      <c r="M27" s="56"/>
      <c r="N27" s="56"/>
      <c r="O27" s="57"/>
      <c r="P27" s="49"/>
      <c r="Q27" s="49"/>
    </row>
    <row r="28" spans="2:17" ht="18.75">
      <c r="B28" s="58"/>
      <c r="C28" s="59"/>
      <c r="D28" s="58"/>
      <c r="E28" s="60" t="s">
        <v>143</v>
      </c>
      <c r="F28" s="61"/>
      <c r="G28" s="62" t="s">
        <v>148</v>
      </c>
      <c r="H28" s="61"/>
      <c r="I28" s="63"/>
      <c r="J28" s="64"/>
      <c r="K28" s="64"/>
      <c r="L28" s="64"/>
      <c r="M28" s="61"/>
      <c r="N28" s="61"/>
      <c r="O28" s="65"/>
      <c r="P28" s="58"/>
      <c r="Q28" s="49"/>
    </row>
    <row r="29" spans="2:17">
      <c r="B29" s="49"/>
      <c r="C29" s="66"/>
      <c r="D29" s="49"/>
      <c r="E29" s="67"/>
      <c r="F29" s="67"/>
      <c r="G29" s="68" t="s">
        <v>144</v>
      </c>
      <c r="H29" s="68"/>
      <c r="I29" s="67"/>
      <c r="J29" s="68"/>
      <c r="K29" s="68"/>
      <c r="L29" s="68"/>
      <c r="M29" s="67"/>
      <c r="N29" s="67"/>
      <c r="O29" s="69"/>
      <c r="P29" s="70"/>
      <c r="Q29" s="49"/>
    </row>
    <row r="30" spans="2:17" ht="24.95" customHeight="1">
      <c r="B30" s="49"/>
      <c r="C30" s="66"/>
      <c r="D30" s="49"/>
      <c r="E30" s="71"/>
      <c r="F30" s="72"/>
      <c r="G30" s="72"/>
      <c r="H30" s="72"/>
      <c r="I30" s="72"/>
      <c r="J30" s="73"/>
      <c r="K30" s="73"/>
      <c r="L30" s="73"/>
      <c r="M30" s="72"/>
      <c r="N30" s="72"/>
      <c r="O30" s="74"/>
      <c r="P30" s="49"/>
      <c r="Q30" s="49"/>
    </row>
    <row r="31" spans="2:17" ht="21">
      <c r="B31" s="49"/>
      <c r="C31" s="66"/>
      <c r="D31" s="49"/>
      <c r="E31" s="75"/>
      <c r="F31" s="72"/>
      <c r="G31" s="76"/>
      <c r="H31" s="72"/>
      <c r="I31" s="72"/>
      <c r="J31" s="72"/>
      <c r="K31" s="72"/>
      <c r="L31" s="72"/>
      <c r="M31" s="75"/>
      <c r="N31" s="72"/>
      <c r="O31" s="77"/>
      <c r="P31" s="78"/>
      <c r="Q31" s="49"/>
    </row>
    <row r="32" spans="2:17">
      <c r="B32" s="49"/>
      <c r="C32" s="66"/>
      <c r="D32" s="49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4"/>
      <c r="P32" s="49"/>
      <c r="Q32" s="49"/>
    </row>
    <row r="33" spans="2:18">
      <c r="B33" s="49"/>
      <c r="C33" s="66"/>
      <c r="D33" s="49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4"/>
      <c r="P33" s="49"/>
      <c r="Q33" s="49"/>
    </row>
    <row r="34" spans="2:18">
      <c r="B34" s="49"/>
      <c r="C34" s="66"/>
      <c r="D34" s="49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4"/>
      <c r="P34" s="49"/>
      <c r="Q34" s="49"/>
    </row>
    <row r="35" spans="2:18">
      <c r="B35" s="49"/>
      <c r="C35" s="79"/>
      <c r="D35" s="80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2"/>
      <c r="P35" s="49"/>
      <c r="Q35" s="49"/>
    </row>
    <row r="36" spans="2:18" ht="18.75">
      <c r="B36" s="49"/>
      <c r="C36" s="49"/>
      <c r="D36" s="49"/>
      <c r="E36" s="83"/>
      <c r="F36" s="58"/>
      <c r="G36" s="84"/>
      <c r="H36" s="83"/>
      <c r="I36" s="84"/>
      <c r="J36" s="85"/>
      <c r="K36" s="85"/>
      <c r="L36" s="85"/>
      <c r="M36" s="58"/>
      <c r="N36" s="58"/>
      <c r="O36" s="58"/>
      <c r="P36" s="58"/>
      <c r="Q36" s="49"/>
      <c r="R36" s="49"/>
    </row>
    <row r="37" spans="2:18" ht="18.75">
      <c r="B37" s="49"/>
      <c r="C37" s="142" t="s">
        <v>145</v>
      </c>
      <c r="D37" s="143"/>
      <c r="E37" s="143"/>
      <c r="F37" s="143"/>
      <c r="G37" s="144"/>
      <c r="H37" s="86" t="s">
        <v>146</v>
      </c>
      <c r="I37" s="87"/>
      <c r="J37" s="88"/>
      <c r="K37" s="88"/>
      <c r="L37" s="88"/>
      <c r="M37" s="88"/>
      <c r="N37" s="88"/>
      <c r="O37" s="89"/>
      <c r="P37" s="90"/>
      <c r="Q37" s="49"/>
      <c r="R37" s="49"/>
    </row>
    <row r="38" spans="2:18" ht="14.25" customHeight="1">
      <c r="B38" s="49"/>
      <c r="C38" s="145"/>
      <c r="D38" s="146"/>
      <c r="E38" s="146"/>
      <c r="F38" s="146"/>
      <c r="G38" s="147"/>
      <c r="H38" s="66"/>
      <c r="I38" s="49"/>
      <c r="J38" s="49"/>
      <c r="K38" s="70"/>
      <c r="L38" s="70"/>
      <c r="M38" s="70"/>
      <c r="N38" s="70"/>
      <c r="O38" s="54"/>
      <c r="P38" s="49"/>
      <c r="Q38" s="49"/>
      <c r="R38" s="49"/>
    </row>
    <row r="39" spans="2:18" ht="14.25" customHeight="1">
      <c r="B39" s="49"/>
      <c r="C39" s="145"/>
      <c r="D39" s="146"/>
      <c r="E39" s="146"/>
      <c r="F39" s="146"/>
      <c r="G39" s="147"/>
      <c r="H39" s="66"/>
      <c r="I39" s="49"/>
      <c r="J39" s="49"/>
      <c r="K39" s="49"/>
      <c r="L39" s="49"/>
      <c r="M39" s="49"/>
      <c r="N39" s="49"/>
      <c r="O39" s="54"/>
      <c r="P39" s="49"/>
      <c r="Q39" s="49"/>
      <c r="R39" s="49"/>
    </row>
    <row r="40" spans="2:18">
      <c r="B40" s="49"/>
      <c r="C40" s="148"/>
      <c r="D40" s="149"/>
      <c r="E40" s="149"/>
      <c r="F40" s="149"/>
      <c r="G40" s="150"/>
      <c r="H40" s="66"/>
      <c r="I40" s="49"/>
      <c r="J40" s="49"/>
      <c r="K40" s="49"/>
      <c r="L40" s="49"/>
      <c r="M40" s="49"/>
      <c r="N40" s="49"/>
      <c r="O40" s="54"/>
      <c r="P40" s="49"/>
      <c r="Q40" s="49"/>
      <c r="R40" s="49"/>
    </row>
    <row r="41" spans="2:18" ht="15" customHeight="1">
      <c r="B41" s="49"/>
      <c r="C41" s="151" t="s">
        <v>127</v>
      </c>
      <c r="D41" s="152"/>
      <c r="E41" s="152"/>
      <c r="F41" s="152"/>
      <c r="G41" s="153"/>
      <c r="H41" s="66"/>
      <c r="I41" s="49"/>
      <c r="J41" s="49"/>
      <c r="K41" s="49"/>
      <c r="L41" s="49"/>
      <c r="M41" s="49"/>
      <c r="N41" s="49"/>
      <c r="O41" s="54"/>
      <c r="P41" s="49"/>
      <c r="Q41" s="49"/>
      <c r="R41" s="49"/>
    </row>
    <row r="42" spans="2:18">
      <c r="B42" s="49"/>
      <c r="C42" s="154"/>
      <c r="D42" s="155"/>
      <c r="E42" s="156"/>
      <c r="F42" s="156"/>
      <c r="G42" s="157"/>
      <c r="H42" s="66"/>
      <c r="I42" s="49"/>
      <c r="J42" s="49"/>
      <c r="K42" s="49"/>
      <c r="L42" s="49"/>
      <c r="M42" s="49"/>
      <c r="N42" s="49"/>
      <c r="O42" s="54"/>
      <c r="P42" s="49"/>
      <c r="Q42" s="49"/>
      <c r="R42" s="49"/>
    </row>
    <row r="43" spans="2:18" ht="13.5" customHeight="1">
      <c r="B43" s="49"/>
      <c r="C43" s="158"/>
      <c r="D43" s="159"/>
      <c r="E43" s="159"/>
      <c r="F43" s="159"/>
      <c r="G43" s="160"/>
      <c r="H43" s="66"/>
      <c r="I43" s="49"/>
      <c r="J43" s="49"/>
      <c r="K43" s="49"/>
      <c r="L43" s="49"/>
      <c r="M43" s="49"/>
      <c r="N43" s="49"/>
      <c r="O43" s="54"/>
      <c r="P43" s="49"/>
      <c r="Q43" s="49"/>
      <c r="R43" s="49"/>
    </row>
    <row r="44" spans="2:18" ht="13.5" customHeight="1">
      <c r="B44" s="49"/>
      <c r="C44" s="158"/>
      <c r="D44" s="159"/>
      <c r="E44" s="159"/>
      <c r="F44" s="159"/>
      <c r="G44" s="160"/>
      <c r="H44" s="66"/>
      <c r="I44" s="49"/>
      <c r="J44" s="49"/>
      <c r="K44" s="49"/>
      <c r="L44" s="49"/>
      <c r="M44" s="49"/>
      <c r="N44" s="49"/>
      <c r="O44" s="54"/>
      <c r="P44" s="49"/>
      <c r="Q44" s="49"/>
      <c r="R44" s="49"/>
    </row>
    <row r="45" spans="2:18" ht="13.5" customHeight="1">
      <c r="B45" s="49"/>
      <c r="C45" s="158"/>
      <c r="D45" s="159"/>
      <c r="E45" s="159"/>
      <c r="F45" s="159"/>
      <c r="G45" s="160"/>
      <c r="H45" s="66"/>
      <c r="I45" s="49"/>
      <c r="J45" s="49"/>
      <c r="K45" s="49"/>
      <c r="L45" s="49"/>
      <c r="M45" s="49"/>
      <c r="N45" s="49"/>
      <c r="O45" s="54"/>
      <c r="P45" s="49"/>
      <c r="Q45" s="49"/>
      <c r="R45" s="49"/>
    </row>
    <row r="46" spans="2:18">
      <c r="B46" s="49"/>
      <c r="C46" s="161"/>
      <c r="D46" s="162"/>
      <c r="E46" s="162"/>
      <c r="F46" s="162"/>
      <c r="G46" s="163"/>
      <c r="H46" s="79"/>
      <c r="I46" s="80"/>
      <c r="J46" s="80"/>
      <c r="K46" s="80"/>
      <c r="L46" s="80"/>
      <c r="M46" s="80"/>
      <c r="N46" s="80"/>
      <c r="O46" s="91"/>
      <c r="P46" s="80"/>
      <c r="Q46" s="49"/>
      <c r="R46" s="49"/>
    </row>
    <row r="47" spans="2:18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92" t="s">
        <v>147</v>
      </c>
      <c r="P47" s="49"/>
      <c r="Q47" s="49"/>
    </row>
  </sheetData>
  <mergeCells count="34">
    <mergeCell ref="E21:O21"/>
    <mergeCell ref="C27:F27"/>
    <mergeCell ref="C37:G40"/>
    <mergeCell ref="C41:G41"/>
    <mergeCell ref="C42:G46"/>
    <mergeCell ref="C23:D24"/>
    <mergeCell ref="E23:O23"/>
    <mergeCell ref="E24:O24"/>
    <mergeCell ref="C25:D26"/>
    <mergeCell ref="E25:O25"/>
    <mergeCell ref="E26:O26"/>
    <mergeCell ref="C22:D22"/>
    <mergeCell ref="E22:O22"/>
    <mergeCell ref="C21:D21"/>
    <mergeCell ref="C14:E15"/>
    <mergeCell ref="F14:H15"/>
    <mergeCell ref="J14:O15"/>
    <mergeCell ref="C16:E17"/>
    <mergeCell ref="F16:H17"/>
    <mergeCell ref="J16:K16"/>
    <mergeCell ref="L16:M16"/>
    <mergeCell ref="N16:O16"/>
    <mergeCell ref="J17:K19"/>
    <mergeCell ref="L17:M19"/>
    <mergeCell ref="N17:O19"/>
    <mergeCell ref="C18:E19"/>
    <mergeCell ref="F18:H19"/>
    <mergeCell ref="C3:H6"/>
    <mergeCell ref="E8:N9"/>
    <mergeCell ref="C12:E13"/>
    <mergeCell ref="F12:H13"/>
    <mergeCell ref="J12:K12"/>
    <mergeCell ref="L12:O12"/>
    <mergeCell ref="J13:O13"/>
  </mergeCells>
  <phoneticPr fontId="1"/>
  <printOptions gridLinesSet="0"/>
  <pageMargins left="0.9055118110236221" right="0.19685039370078741" top="0.6692913385826772" bottom="0.35433070866141736" header="0.51181102362204722" footer="0.19685039370078741"/>
  <pageSetup paperSize="9" orientation="portrait" r:id="rId1"/>
  <headerFooter alignWithMargins="0"/>
  <rowBreaks count="1" manualBreakCount="1">
    <brk id="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25" right="0.25" top="0.75" bottom="0.75" header="0.3" footer="0.3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6"/>
  <sheetViews>
    <sheetView workbookViewId="0">
      <selection activeCell="G5" sqref="G5"/>
    </sheetView>
  </sheetViews>
  <sheetFormatPr defaultRowHeight="13.5"/>
  <cols>
    <col min="3" max="26" width="6.625" customWidth="1"/>
    <col min="27" max="27" width="6.875" customWidth="1"/>
    <col min="28" max="33" width="6.625" customWidth="1"/>
  </cols>
  <sheetData>
    <row r="1" spans="1:30">
      <c r="A1" s="1"/>
      <c r="B1" s="2"/>
      <c r="C1" s="31" t="s">
        <v>112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</row>
    <row r="2" spans="1:30" ht="14.25" thickBot="1">
      <c r="A2" s="1"/>
      <c r="B2" s="1"/>
      <c r="C2" s="41" t="s">
        <v>106</v>
      </c>
      <c r="D2" s="37">
        <v>90</v>
      </c>
      <c r="E2" s="1"/>
      <c r="F2" s="1"/>
      <c r="G2" s="1"/>
      <c r="H2" s="4"/>
      <c r="I2" s="4"/>
      <c r="J2" s="232" t="s">
        <v>0</v>
      </c>
      <c r="K2" s="232"/>
      <c r="L2" s="232"/>
      <c r="M2" s="232"/>
      <c r="N2" s="4"/>
      <c r="O2" s="4"/>
      <c r="P2" s="5"/>
      <c r="Q2" s="5"/>
      <c r="R2" s="5"/>
      <c r="S2" s="5"/>
      <c r="T2" s="6"/>
      <c r="U2" s="3"/>
      <c r="V2" s="3"/>
      <c r="W2" s="3"/>
    </row>
    <row r="3" spans="1:30" ht="14.25" thickTop="1">
      <c r="A3" s="2" t="s">
        <v>116</v>
      </c>
      <c r="B3" s="2"/>
      <c r="C3" s="42" t="s">
        <v>107</v>
      </c>
      <c r="D3" s="38">
        <v>50</v>
      </c>
      <c r="E3" s="2"/>
      <c r="F3" s="1"/>
      <c r="G3" s="1"/>
      <c r="H3" s="2"/>
      <c r="I3" s="2"/>
      <c r="J3" s="2"/>
      <c r="K3" s="2"/>
      <c r="L3" s="2"/>
      <c r="M3" s="2"/>
      <c r="N3" s="2"/>
      <c r="O3" s="2"/>
      <c r="U3" s="3"/>
      <c r="V3" s="3"/>
      <c r="W3" s="3"/>
      <c r="Z3" s="2"/>
      <c r="AA3" s="7" t="s">
        <v>15</v>
      </c>
      <c r="AB3" s="237">
        <v>44396</v>
      </c>
      <c r="AC3" s="237"/>
      <c r="AD3" s="237"/>
    </row>
    <row r="4" spans="1:30">
      <c r="A4" s="2"/>
      <c r="B4" s="2"/>
      <c r="C4" s="42" t="s">
        <v>108</v>
      </c>
      <c r="D4" s="39">
        <v>0.5</v>
      </c>
      <c r="E4" s="2"/>
      <c r="F4" s="1"/>
      <c r="G4" s="1"/>
      <c r="H4" s="2"/>
      <c r="I4" s="2"/>
      <c r="J4" s="2"/>
      <c r="K4" s="2"/>
      <c r="L4" s="2"/>
      <c r="M4" s="2"/>
      <c r="N4" s="2"/>
      <c r="O4" s="2"/>
      <c r="U4" s="3"/>
      <c r="V4" s="3"/>
      <c r="W4" s="3"/>
      <c r="Z4" s="2"/>
      <c r="AA4" s="7" t="s">
        <v>16</v>
      </c>
      <c r="AB4" s="238">
        <f>AB3</f>
        <v>44396</v>
      </c>
      <c r="AC4" s="238"/>
      <c r="AD4" s="238"/>
    </row>
    <row r="5" spans="1:30">
      <c r="A5" s="1" t="s">
        <v>113</v>
      </c>
      <c r="B5" s="1"/>
      <c r="C5" s="41" t="s">
        <v>109</v>
      </c>
      <c r="D5" s="37">
        <v>25</v>
      </c>
      <c r="E5" s="1"/>
      <c r="F5" s="1"/>
      <c r="G5" s="1"/>
      <c r="H5" s="8"/>
      <c r="I5" s="8"/>
      <c r="J5" s="226" t="s">
        <v>9</v>
      </c>
      <c r="K5" s="226"/>
      <c r="L5" s="226"/>
      <c r="M5" s="226"/>
      <c r="N5" s="8"/>
      <c r="O5" s="8"/>
      <c r="U5" s="3"/>
      <c r="V5" s="3"/>
      <c r="W5" s="3"/>
      <c r="Z5" s="2"/>
      <c r="AA5" s="2"/>
      <c r="AB5" s="9"/>
      <c r="AC5" s="9"/>
      <c r="AD5" s="9"/>
    </row>
    <row r="6" spans="1:30">
      <c r="A6" s="7" t="s">
        <v>10</v>
      </c>
      <c r="B6" s="10"/>
      <c r="C6" s="11"/>
      <c r="D6" s="227" t="s">
        <v>110</v>
      </c>
      <c r="E6" s="227"/>
      <c r="F6" s="227"/>
      <c r="G6" s="227"/>
      <c r="H6" s="12"/>
      <c r="I6" s="2"/>
      <c r="J6" s="12"/>
      <c r="K6" s="2"/>
      <c r="L6" s="2"/>
      <c r="M6" s="2"/>
      <c r="N6" s="2"/>
      <c r="O6" s="2"/>
      <c r="U6" s="3"/>
      <c r="V6" s="3"/>
      <c r="W6" s="3"/>
      <c r="Z6" s="228" t="s">
        <v>1</v>
      </c>
      <c r="AA6" s="228"/>
      <c r="AB6" s="229" t="s">
        <v>20</v>
      </c>
      <c r="AC6" s="229"/>
      <c r="AD6" s="229"/>
    </row>
    <row r="7" spans="1:30">
      <c r="A7" s="7" t="s">
        <v>2</v>
      </c>
      <c r="B7" s="10"/>
      <c r="C7" s="13"/>
      <c r="D7" s="230" t="s">
        <v>111</v>
      </c>
      <c r="E7" s="230"/>
      <c r="F7" s="230"/>
      <c r="G7" s="230"/>
      <c r="H7" s="12"/>
      <c r="I7" s="2"/>
      <c r="J7" s="12"/>
      <c r="K7" s="2"/>
      <c r="L7" s="2"/>
      <c r="M7" s="2"/>
      <c r="N7" s="2"/>
      <c r="O7" s="2"/>
      <c r="U7" s="3"/>
      <c r="V7" s="3"/>
      <c r="W7" s="3"/>
      <c r="Z7" s="228" t="s">
        <v>3</v>
      </c>
      <c r="AA7" s="228"/>
      <c r="AB7" s="231" t="s">
        <v>115</v>
      </c>
      <c r="AC7" s="231"/>
      <c r="AD7" s="231"/>
    </row>
    <row r="8" spans="1:30" s="45" customFormat="1">
      <c r="A8" s="236" t="s">
        <v>117</v>
      </c>
      <c r="B8" s="236"/>
      <c r="C8" s="34"/>
      <c r="D8" s="34"/>
      <c r="E8" s="34"/>
      <c r="F8" s="47" t="s">
        <v>114</v>
      </c>
      <c r="G8" s="34"/>
      <c r="H8" s="34"/>
      <c r="I8" s="47" t="s">
        <v>114</v>
      </c>
      <c r="J8" s="46"/>
      <c r="K8" s="43"/>
      <c r="L8" s="47" t="s">
        <v>114</v>
      </c>
      <c r="M8" s="43"/>
      <c r="N8" s="43"/>
      <c r="O8" s="43"/>
      <c r="P8" s="16"/>
      <c r="Q8" s="16"/>
      <c r="R8" s="16"/>
      <c r="S8" s="47" t="s">
        <v>114</v>
      </c>
      <c r="T8" s="16"/>
      <c r="U8" s="44"/>
      <c r="V8" s="44"/>
      <c r="W8" s="44"/>
    </row>
    <row r="9" spans="1:30" ht="13.5" customHeight="1">
      <c r="A9" s="205" t="s">
        <v>4</v>
      </c>
      <c r="B9" s="206"/>
      <c r="C9" s="215">
        <v>1</v>
      </c>
      <c r="D9" s="215">
        <v>2</v>
      </c>
      <c r="E9" s="197">
        <v>3</v>
      </c>
      <c r="F9" s="219">
        <v>4</v>
      </c>
      <c r="G9" s="221" t="s">
        <v>35</v>
      </c>
      <c r="H9" s="221" t="s">
        <v>36</v>
      </c>
      <c r="I9" s="219">
        <v>6</v>
      </c>
      <c r="J9" s="221">
        <v>7</v>
      </c>
      <c r="K9" s="197">
        <v>8</v>
      </c>
      <c r="L9" s="219">
        <v>9</v>
      </c>
      <c r="M9" s="197">
        <v>10</v>
      </c>
      <c r="N9" s="197">
        <v>11</v>
      </c>
      <c r="O9" s="197" t="s">
        <v>37</v>
      </c>
      <c r="P9" s="197" t="s">
        <v>38</v>
      </c>
      <c r="Q9" s="197" t="s">
        <v>39</v>
      </c>
      <c r="R9" s="197" t="s">
        <v>40</v>
      </c>
      <c r="S9" s="234" t="s">
        <v>41</v>
      </c>
      <c r="T9" s="199" t="s">
        <v>42</v>
      </c>
      <c r="U9" s="197" t="s">
        <v>43</v>
      </c>
      <c r="V9" s="197" t="s">
        <v>44</v>
      </c>
      <c r="W9" s="197" t="s">
        <v>45</v>
      </c>
      <c r="X9" s="197" t="s">
        <v>46</v>
      </c>
      <c r="Y9" s="197" t="s">
        <v>47</v>
      </c>
      <c r="Z9" s="197" t="s">
        <v>48</v>
      </c>
      <c r="AA9" s="197" t="s">
        <v>49</v>
      </c>
      <c r="AB9" s="197" t="s">
        <v>50</v>
      </c>
      <c r="AC9" s="199" t="s">
        <v>51</v>
      </c>
      <c r="AD9" s="199" t="s">
        <v>52</v>
      </c>
    </row>
    <row r="10" spans="1:30" ht="13.5" customHeight="1">
      <c r="A10" s="223"/>
      <c r="B10" s="224"/>
      <c r="C10" s="216"/>
      <c r="D10" s="216"/>
      <c r="E10" s="198"/>
      <c r="F10" s="220"/>
      <c r="G10" s="222"/>
      <c r="H10" s="222"/>
      <c r="I10" s="220"/>
      <c r="J10" s="222"/>
      <c r="K10" s="198"/>
      <c r="L10" s="220"/>
      <c r="M10" s="198"/>
      <c r="N10" s="198"/>
      <c r="O10" s="198"/>
      <c r="P10" s="198"/>
      <c r="Q10" s="198"/>
      <c r="R10" s="198"/>
      <c r="S10" s="235"/>
      <c r="T10" s="200"/>
      <c r="U10" s="198"/>
      <c r="V10" s="198"/>
      <c r="W10" s="198"/>
      <c r="X10" s="198"/>
      <c r="Y10" s="198"/>
      <c r="Z10" s="198"/>
      <c r="AA10" s="198"/>
      <c r="AB10" s="198"/>
      <c r="AC10" s="200"/>
      <c r="AD10" s="200"/>
    </row>
    <row r="11" spans="1:30">
      <c r="A11" s="205" t="s">
        <v>5</v>
      </c>
      <c r="B11" s="206"/>
      <c r="C11" s="17" t="s">
        <v>53</v>
      </c>
      <c r="D11" s="17" t="s">
        <v>53</v>
      </c>
      <c r="E11" s="17" t="s">
        <v>53</v>
      </c>
      <c r="F11" s="17" t="s">
        <v>53</v>
      </c>
      <c r="G11" s="17" t="s">
        <v>53</v>
      </c>
      <c r="H11" s="17" t="s">
        <v>53</v>
      </c>
      <c r="I11" s="17" t="s">
        <v>53</v>
      </c>
      <c r="J11" s="17" t="s">
        <v>53</v>
      </c>
      <c r="K11" s="17" t="s">
        <v>53</v>
      </c>
      <c r="L11" s="17" t="s">
        <v>53</v>
      </c>
      <c r="M11" s="17" t="s">
        <v>53</v>
      </c>
      <c r="N11" s="17" t="s">
        <v>53</v>
      </c>
      <c r="O11" s="17" t="s">
        <v>53</v>
      </c>
      <c r="P11" s="17" t="s">
        <v>53</v>
      </c>
      <c r="Q11" s="17" t="s">
        <v>53</v>
      </c>
      <c r="R11" s="17" t="s">
        <v>53</v>
      </c>
      <c r="S11" s="17" t="s">
        <v>53</v>
      </c>
      <c r="T11" s="17" t="s">
        <v>53</v>
      </c>
      <c r="U11" s="17" t="s">
        <v>53</v>
      </c>
      <c r="V11" s="17" t="s">
        <v>53</v>
      </c>
      <c r="W11" s="17" t="s">
        <v>53</v>
      </c>
      <c r="X11" s="17" t="s">
        <v>53</v>
      </c>
      <c r="Y11" s="17" t="s">
        <v>53</v>
      </c>
      <c r="Z11" s="17" t="s">
        <v>53</v>
      </c>
      <c r="AA11" s="17" t="s">
        <v>53</v>
      </c>
      <c r="AB11" s="17" t="s">
        <v>53</v>
      </c>
      <c r="AC11" s="17" t="s">
        <v>53</v>
      </c>
      <c r="AD11" s="17" t="s">
        <v>53</v>
      </c>
    </row>
    <row r="12" spans="1:30">
      <c r="A12" s="205" t="s">
        <v>6</v>
      </c>
      <c r="B12" s="206"/>
      <c r="C12" s="18">
        <v>11.15</v>
      </c>
      <c r="D12" s="18">
        <v>11</v>
      </c>
      <c r="E12" s="18">
        <v>5</v>
      </c>
      <c r="F12" s="18">
        <v>2.5</v>
      </c>
      <c r="G12" s="18">
        <v>22.65</v>
      </c>
      <c r="H12" s="18">
        <v>22.65</v>
      </c>
      <c r="I12" s="18">
        <v>13.65</v>
      </c>
      <c r="J12" s="18">
        <v>1.1499999999999999</v>
      </c>
      <c r="K12" s="18">
        <v>11</v>
      </c>
      <c r="L12" s="18">
        <v>2.5</v>
      </c>
      <c r="M12" s="18">
        <v>176</v>
      </c>
      <c r="N12" s="18">
        <v>10</v>
      </c>
      <c r="O12" s="18">
        <v>4</v>
      </c>
      <c r="P12" s="18">
        <v>4</v>
      </c>
      <c r="Q12" s="18">
        <v>4.68</v>
      </c>
      <c r="R12" s="18">
        <v>4.68</v>
      </c>
      <c r="S12" s="18">
        <v>1.5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</row>
    <row r="13" spans="1:30">
      <c r="A13" s="191" t="s">
        <v>7</v>
      </c>
      <c r="B13" s="20" t="s">
        <v>11</v>
      </c>
      <c r="C13" s="21">
        <v>0.17</v>
      </c>
      <c r="D13" s="21">
        <v>0.17</v>
      </c>
      <c r="E13" s="21">
        <v>0.12</v>
      </c>
      <c r="F13" s="40">
        <v>0.1</v>
      </c>
      <c r="G13" s="21">
        <v>0.24</v>
      </c>
      <c r="H13" s="21">
        <v>0.24</v>
      </c>
      <c r="I13" s="40">
        <v>0.2</v>
      </c>
      <c r="J13" s="21">
        <v>0.11</v>
      </c>
      <c r="K13" s="21">
        <v>0.17</v>
      </c>
      <c r="L13" s="40">
        <v>0.1</v>
      </c>
      <c r="M13" s="21">
        <v>0.5</v>
      </c>
      <c r="N13" s="21">
        <v>0.14000000000000001</v>
      </c>
      <c r="O13" s="21">
        <v>0.12</v>
      </c>
      <c r="P13" s="21">
        <v>0.12</v>
      </c>
      <c r="Q13" s="21">
        <v>0.12</v>
      </c>
      <c r="R13" s="21">
        <v>0.12</v>
      </c>
      <c r="S13" s="21">
        <v>0</v>
      </c>
      <c r="T13" s="18">
        <v>0.1</v>
      </c>
      <c r="U13" s="21">
        <v>0.1</v>
      </c>
      <c r="V13" s="21">
        <v>0.1</v>
      </c>
      <c r="W13" s="21">
        <v>0.1</v>
      </c>
      <c r="X13" s="21">
        <v>0.1</v>
      </c>
      <c r="Y13" s="21">
        <v>0.1</v>
      </c>
      <c r="Z13" s="21">
        <v>0.1</v>
      </c>
      <c r="AA13" s="21">
        <v>0.1</v>
      </c>
      <c r="AB13" s="21">
        <v>0.1</v>
      </c>
      <c r="AC13" s="21">
        <v>0.1</v>
      </c>
      <c r="AD13" s="18">
        <v>0.1</v>
      </c>
    </row>
    <row r="14" spans="1:30">
      <c r="A14" s="207"/>
      <c r="B14" s="20" t="s">
        <v>12</v>
      </c>
      <c r="C14" s="21">
        <v>-0.17</v>
      </c>
      <c r="D14" s="21">
        <v>-0.17</v>
      </c>
      <c r="E14" s="21">
        <v>-0.12</v>
      </c>
      <c r="F14" s="40">
        <v>-0.1</v>
      </c>
      <c r="G14" s="21">
        <v>-0.24</v>
      </c>
      <c r="H14" s="21">
        <v>-0.24</v>
      </c>
      <c r="I14" s="40">
        <v>-0.2</v>
      </c>
      <c r="J14" s="21">
        <v>-0.11</v>
      </c>
      <c r="K14" s="21">
        <v>-0.17</v>
      </c>
      <c r="L14" s="40">
        <v>-0.1</v>
      </c>
      <c r="M14" s="21">
        <v>-0.5</v>
      </c>
      <c r="N14" s="21">
        <v>-0.14000000000000001</v>
      </c>
      <c r="O14" s="21">
        <v>-0.12</v>
      </c>
      <c r="P14" s="21">
        <v>-0.12</v>
      </c>
      <c r="Q14" s="21">
        <v>-0.12</v>
      </c>
      <c r="R14" s="21">
        <v>-0.12</v>
      </c>
      <c r="S14" s="21">
        <v>-1.5</v>
      </c>
      <c r="T14" s="18">
        <v>-0.1</v>
      </c>
      <c r="U14" s="21">
        <v>-0.1</v>
      </c>
      <c r="V14" s="21">
        <v>-0.1</v>
      </c>
      <c r="W14" s="21">
        <v>-0.1</v>
      </c>
      <c r="X14" s="21">
        <v>-0.1</v>
      </c>
      <c r="Y14" s="21">
        <v>-0.1</v>
      </c>
      <c r="Z14" s="21">
        <v>-0.1</v>
      </c>
      <c r="AA14" s="21">
        <v>-0.1</v>
      </c>
      <c r="AB14" s="21">
        <v>-0.1</v>
      </c>
      <c r="AC14" s="21">
        <v>-0.1</v>
      </c>
      <c r="AD14" s="18">
        <v>-0.1</v>
      </c>
    </row>
    <row r="15" spans="1:30">
      <c r="A15" s="193" t="s">
        <v>8</v>
      </c>
      <c r="B15" s="208"/>
      <c r="C15" s="22">
        <f t="shared" ref="C15:AD15" si="0">IF(C12="","",(((C12+C13)+(C12+C14))/2))</f>
        <v>11.15</v>
      </c>
      <c r="D15" s="22">
        <f t="shared" si="0"/>
        <v>11</v>
      </c>
      <c r="E15" s="22">
        <f t="shared" si="0"/>
        <v>5</v>
      </c>
      <c r="F15" s="22">
        <f t="shared" si="0"/>
        <v>2.5</v>
      </c>
      <c r="G15" s="22">
        <f t="shared" si="0"/>
        <v>22.65</v>
      </c>
      <c r="H15" s="22">
        <f t="shared" si="0"/>
        <v>22.65</v>
      </c>
      <c r="I15" s="22">
        <f t="shared" si="0"/>
        <v>13.65</v>
      </c>
      <c r="J15" s="22">
        <f t="shared" si="0"/>
        <v>1.1499999999999999</v>
      </c>
      <c r="K15" s="22">
        <f t="shared" si="0"/>
        <v>11</v>
      </c>
      <c r="L15" s="22">
        <f t="shared" si="0"/>
        <v>2.5</v>
      </c>
      <c r="M15" s="22">
        <f t="shared" si="0"/>
        <v>176</v>
      </c>
      <c r="N15" s="22">
        <f t="shared" si="0"/>
        <v>10</v>
      </c>
      <c r="O15" s="22">
        <f t="shared" si="0"/>
        <v>4</v>
      </c>
      <c r="P15" s="22">
        <f t="shared" si="0"/>
        <v>4</v>
      </c>
      <c r="Q15" s="22">
        <f t="shared" si="0"/>
        <v>4.68</v>
      </c>
      <c r="R15" s="22">
        <f t="shared" si="0"/>
        <v>4.68</v>
      </c>
      <c r="S15" s="22">
        <f t="shared" si="0"/>
        <v>0.75</v>
      </c>
      <c r="T15" s="23">
        <f t="shared" si="0"/>
        <v>1</v>
      </c>
      <c r="U15" s="22">
        <f t="shared" si="0"/>
        <v>1</v>
      </c>
      <c r="V15" s="22">
        <f t="shared" si="0"/>
        <v>1</v>
      </c>
      <c r="W15" s="22">
        <f t="shared" si="0"/>
        <v>1</v>
      </c>
      <c r="X15" s="22">
        <f t="shared" si="0"/>
        <v>1</v>
      </c>
      <c r="Y15" s="22">
        <f t="shared" si="0"/>
        <v>1</v>
      </c>
      <c r="Z15" s="22">
        <f t="shared" si="0"/>
        <v>1</v>
      </c>
      <c r="AA15" s="22">
        <f t="shared" si="0"/>
        <v>1</v>
      </c>
      <c r="AB15" s="22">
        <f t="shared" si="0"/>
        <v>1</v>
      </c>
      <c r="AC15" s="22">
        <f t="shared" si="0"/>
        <v>1</v>
      </c>
      <c r="AD15" s="23">
        <f t="shared" si="0"/>
        <v>1</v>
      </c>
    </row>
    <row r="16" spans="1:30" ht="13.5" customHeight="1">
      <c r="A16" s="48" t="s">
        <v>30</v>
      </c>
      <c r="B16" s="24" t="s">
        <v>13</v>
      </c>
      <c r="C16" s="25">
        <v>11.1226</v>
      </c>
      <c r="D16" s="25">
        <v>10.9978</v>
      </c>
      <c r="E16" s="25">
        <v>5.0528000000000004</v>
      </c>
      <c r="F16" s="25">
        <v>2.4878</v>
      </c>
      <c r="G16" s="25">
        <v>22.5867</v>
      </c>
      <c r="H16" s="25">
        <v>22.566199999999998</v>
      </c>
      <c r="I16" s="25">
        <v>13.5547</v>
      </c>
      <c r="J16" s="25">
        <v>1.1475</v>
      </c>
      <c r="K16" s="25">
        <v>10.9826</v>
      </c>
      <c r="L16" s="25">
        <v>2.4613</v>
      </c>
      <c r="M16" s="25">
        <v>175.73169999999999</v>
      </c>
      <c r="N16" s="25">
        <v>10.0901</v>
      </c>
      <c r="O16" s="25">
        <v>4.0358000000000001</v>
      </c>
      <c r="P16" s="25">
        <v>3.9815</v>
      </c>
      <c r="Q16" s="25">
        <v>4.6298000000000004</v>
      </c>
      <c r="R16" s="25">
        <v>4.6371000000000002</v>
      </c>
      <c r="S16" s="25">
        <v>0.79339999999999999</v>
      </c>
      <c r="T16" s="25">
        <v>0.95740000000000003</v>
      </c>
      <c r="U16" s="25">
        <v>0.93830000000000002</v>
      </c>
      <c r="V16" s="25">
        <v>0.9476</v>
      </c>
      <c r="W16" s="25">
        <v>0.94310000000000005</v>
      </c>
      <c r="X16" s="25">
        <v>0.94369999999999998</v>
      </c>
      <c r="Y16" s="25">
        <v>0.94899999999999995</v>
      </c>
      <c r="Z16" s="25">
        <v>0.93440000000000001</v>
      </c>
      <c r="AA16" s="25">
        <v>0.94140000000000001</v>
      </c>
      <c r="AB16" s="25">
        <v>0.95</v>
      </c>
      <c r="AC16" s="25">
        <v>0.94879999999999998</v>
      </c>
      <c r="AD16" s="25">
        <v>0.94589999999999996</v>
      </c>
    </row>
    <row r="17" spans="1:30" ht="13.5" customHeight="1">
      <c r="A17" s="48" t="s">
        <v>31</v>
      </c>
      <c r="B17" s="24" t="s">
        <v>13</v>
      </c>
      <c r="C17" s="25">
        <v>11.1092</v>
      </c>
      <c r="D17" s="25">
        <v>10.993399999999999</v>
      </c>
      <c r="E17" s="25">
        <v>5.0473999999999997</v>
      </c>
      <c r="F17" s="25">
        <v>2.4839000000000002</v>
      </c>
      <c r="G17" s="25">
        <v>22.5702</v>
      </c>
      <c r="H17" s="25">
        <v>22.5486</v>
      </c>
      <c r="I17" s="25">
        <v>13.5474</v>
      </c>
      <c r="J17" s="25">
        <v>1.1427</v>
      </c>
      <c r="K17" s="25">
        <v>10.968999999999999</v>
      </c>
      <c r="L17" s="25">
        <v>2.4563000000000001</v>
      </c>
      <c r="M17" s="25">
        <v>175.6054</v>
      </c>
      <c r="N17" s="25">
        <v>10.0867</v>
      </c>
      <c r="O17" s="25">
        <v>4.0317999999999996</v>
      </c>
      <c r="P17" s="25">
        <v>3.9832000000000001</v>
      </c>
      <c r="Q17" s="25">
        <v>4.6224999999999996</v>
      </c>
      <c r="R17" s="25">
        <v>4.6303000000000001</v>
      </c>
      <c r="S17" s="25">
        <v>0.82869999999999999</v>
      </c>
      <c r="T17" s="25">
        <v>0.95369999999999999</v>
      </c>
      <c r="U17" s="25">
        <v>0.94040000000000001</v>
      </c>
      <c r="V17" s="25">
        <v>0.94550000000000001</v>
      </c>
      <c r="W17" s="25">
        <v>0.94520000000000004</v>
      </c>
      <c r="X17" s="25">
        <v>0.93640000000000001</v>
      </c>
      <c r="Y17" s="25">
        <v>0.9415</v>
      </c>
      <c r="Z17" s="25">
        <v>0.93979999999999997</v>
      </c>
      <c r="AA17" s="25">
        <v>0.93189999999999995</v>
      </c>
      <c r="AB17" s="25">
        <v>0.94789999999999996</v>
      </c>
      <c r="AC17" s="25">
        <v>0.94499999999999995</v>
      </c>
      <c r="AD17" s="25">
        <v>0.94610000000000005</v>
      </c>
    </row>
    <row r="18" spans="1:30" ht="13.5" customHeight="1">
      <c r="A18" s="48" t="s">
        <v>32</v>
      </c>
      <c r="B18" s="24" t="s">
        <v>13</v>
      </c>
      <c r="C18" s="25">
        <v>11.1128</v>
      </c>
      <c r="D18" s="25">
        <v>10.9908</v>
      </c>
      <c r="E18" s="25">
        <v>5.0484</v>
      </c>
      <c r="F18" s="25">
        <v>2.4845999999999999</v>
      </c>
      <c r="G18" s="25">
        <v>22.5732</v>
      </c>
      <c r="H18" s="25">
        <v>22.548999999999999</v>
      </c>
      <c r="I18" s="25">
        <v>13.548</v>
      </c>
      <c r="J18" s="25">
        <v>1.1444000000000001</v>
      </c>
      <c r="K18" s="25">
        <v>10.967599999999999</v>
      </c>
      <c r="L18" s="25">
        <v>2.4573</v>
      </c>
      <c r="M18" s="25">
        <v>175.61170000000001</v>
      </c>
      <c r="N18" s="25">
        <v>10.0837</v>
      </c>
      <c r="O18" s="25">
        <v>4.0301999999999998</v>
      </c>
      <c r="P18" s="25">
        <v>3.9826999999999999</v>
      </c>
      <c r="Q18" s="25">
        <v>4.6230000000000002</v>
      </c>
      <c r="R18" s="25">
        <v>4.6318999999999999</v>
      </c>
      <c r="S18" s="25">
        <v>0.84850000000000003</v>
      </c>
      <c r="T18" s="25">
        <v>0.95369999999999999</v>
      </c>
      <c r="U18" s="25">
        <v>0.94069999999999998</v>
      </c>
      <c r="V18" s="25">
        <v>0.95079999999999998</v>
      </c>
      <c r="W18" s="25">
        <v>0.94530000000000003</v>
      </c>
      <c r="X18" s="25">
        <v>0.93940000000000001</v>
      </c>
      <c r="Y18" s="25">
        <v>0.94330000000000003</v>
      </c>
      <c r="Z18" s="25">
        <v>0.94240000000000002</v>
      </c>
      <c r="AA18" s="25">
        <v>0.94220000000000004</v>
      </c>
      <c r="AB18" s="25">
        <v>0.95140000000000002</v>
      </c>
      <c r="AC18" s="25">
        <v>0.9395</v>
      </c>
      <c r="AD18" s="25">
        <v>0.94599999999999995</v>
      </c>
    </row>
    <row r="19" spans="1:30" ht="13.5" customHeight="1">
      <c r="A19" s="48" t="s">
        <v>33</v>
      </c>
      <c r="B19" s="24" t="s">
        <v>13</v>
      </c>
      <c r="C19" s="25">
        <v>11.112500000000001</v>
      </c>
      <c r="D19" s="25">
        <v>10.9907</v>
      </c>
      <c r="E19" s="25">
        <v>5.0471000000000004</v>
      </c>
      <c r="F19" s="25">
        <v>2.4815999999999998</v>
      </c>
      <c r="G19" s="25">
        <v>22.569299999999998</v>
      </c>
      <c r="H19" s="25">
        <v>22.549399999999999</v>
      </c>
      <c r="I19" s="25">
        <v>13.548400000000001</v>
      </c>
      <c r="J19" s="25">
        <v>1.1419999999999999</v>
      </c>
      <c r="K19" s="25">
        <v>10.968299999999999</v>
      </c>
      <c r="L19" s="25">
        <v>2.4582999999999999</v>
      </c>
      <c r="M19" s="25">
        <v>175.60640000000001</v>
      </c>
      <c r="N19" s="25">
        <v>10.0845</v>
      </c>
      <c r="O19" s="25">
        <v>4.0311000000000003</v>
      </c>
      <c r="P19" s="25">
        <v>3.9836999999999998</v>
      </c>
      <c r="Q19" s="25">
        <v>4.6224999999999996</v>
      </c>
      <c r="R19" s="25">
        <v>4.6330999999999998</v>
      </c>
      <c r="S19" s="25">
        <v>0.75039999999999996</v>
      </c>
      <c r="T19" s="25">
        <v>0.9556</v>
      </c>
      <c r="U19" s="25">
        <v>0.9365</v>
      </c>
      <c r="V19" s="25">
        <v>0.94389999999999996</v>
      </c>
      <c r="W19" s="25">
        <v>0.94710000000000005</v>
      </c>
      <c r="X19" s="25">
        <v>0.94379999999999997</v>
      </c>
      <c r="Y19" s="25">
        <v>0.94520000000000004</v>
      </c>
      <c r="Z19" s="25">
        <v>0.94199999999999995</v>
      </c>
      <c r="AA19" s="25">
        <v>0.93610000000000004</v>
      </c>
      <c r="AB19" s="25">
        <v>0.94589999999999996</v>
      </c>
      <c r="AC19" s="25">
        <v>0.94899999999999995</v>
      </c>
      <c r="AD19" s="25">
        <v>0.94189999999999996</v>
      </c>
    </row>
    <row r="20" spans="1:30" ht="13.5" customHeight="1">
      <c r="A20" s="48" t="s">
        <v>34</v>
      </c>
      <c r="B20" s="24" t="s">
        <v>13</v>
      </c>
      <c r="C20" s="25">
        <v>11.1126</v>
      </c>
      <c r="D20" s="25">
        <v>10.986800000000001</v>
      </c>
      <c r="E20" s="25">
        <v>5.0445000000000002</v>
      </c>
      <c r="F20" s="25">
        <v>2.4828999999999999</v>
      </c>
      <c r="G20" s="25">
        <v>22.5732</v>
      </c>
      <c r="H20" s="25">
        <v>22.550699999999999</v>
      </c>
      <c r="I20" s="25">
        <v>13.5504</v>
      </c>
      <c r="J20" s="25">
        <v>1.1435999999999999</v>
      </c>
      <c r="K20" s="25">
        <v>10.966699999999999</v>
      </c>
      <c r="L20" s="25">
        <v>2.4563999999999999</v>
      </c>
      <c r="M20" s="25">
        <v>175.6079</v>
      </c>
      <c r="N20" s="25">
        <v>10.0825</v>
      </c>
      <c r="O20" s="25">
        <v>4.0286999999999997</v>
      </c>
      <c r="P20" s="25">
        <v>3.9828000000000001</v>
      </c>
      <c r="Q20" s="25">
        <v>4.6238999999999999</v>
      </c>
      <c r="R20" s="25">
        <v>4.633</v>
      </c>
      <c r="S20" s="25">
        <v>0.79800000000000004</v>
      </c>
      <c r="T20" s="25">
        <v>0.9496</v>
      </c>
      <c r="U20" s="25">
        <v>0.9415</v>
      </c>
      <c r="V20" s="25">
        <v>0.94530000000000003</v>
      </c>
      <c r="W20" s="25">
        <v>0.94989999999999997</v>
      </c>
      <c r="X20" s="25">
        <v>0.94320000000000004</v>
      </c>
      <c r="Y20" s="25">
        <v>0.94369999999999998</v>
      </c>
      <c r="Z20" s="25">
        <v>0.93940000000000001</v>
      </c>
      <c r="AA20" s="25">
        <v>0.93910000000000005</v>
      </c>
      <c r="AB20" s="25">
        <v>0.94730000000000003</v>
      </c>
      <c r="AC20" s="25">
        <v>0.94330000000000003</v>
      </c>
      <c r="AD20" s="25">
        <v>0.94489999999999996</v>
      </c>
    </row>
    <row r="21" spans="1:30">
      <c r="A21" s="209" t="s">
        <v>17</v>
      </c>
      <c r="B21" s="26" t="s">
        <v>18</v>
      </c>
      <c r="C21" s="27">
        <f t="shared" ref="C21:AD21" si="1">IF(C16="","",((MAXA(C16,C17,C18,C19,C20))-C15)/((C13-C14)/2))</f>
        <v>-0.16117647058823581</v>
      </c>
      <c r="D21" s="27">
        <f t="shared" si="1"/>
        <v>-1.2941176470589422E-2</v>
      </c>
      <c r="E21" s="27">
        <f t="shared" si="1"/>
        <v>0.44000000000000339</v>
      </c>
      <c r="F21" s="27">
        <f t="shared" si="1"/>
        <v>-0.12199999999999989</v>
      </c>
      <c r="G21" s="27">
        <f t="shared" si="1"/>
        <v>-0.26374999999999227</v>
      </c>
      <c r="H21" s="27">
        <f t="shared" si="1"/>
        <v>-0.34916666666666707</v>
      </c>
      <c r="I21" s="27">
        <f t="shared" si="1"/>
        <v>-0.4764999999999997</v>
      </c>
      <c r="J21" s="27">
        <f t="shared" si="1"/>
        <v>-2.2727272727272242E-2</v>
      </c>
      <c r="K21" s="27">
        <f t="shared" si="1"/>
        <v>-0.10235294117647237</v>
      </c>
      <c r="L21" s="27">
        <f t="shared" si="1"/>
        <v>-0.38699999999999957</v>
      </c>
      <c r="M21" s="27">
        <f t="shared" si="1"/>
        <v>-0.53660000000002128</v>
      </c>
      <c r="N21" s="27">
        <f t="shared" si="1"/>
        <v>0.6435714285714258</v>
      </c>
      <c r="O21" s="27">
        <f t="shared" si="1"/>
        <v>0.29833333333333378</v>
      </c>
      <c r="P21" s="27">
        <f t="shared" si="1"/>
        <v>-0.13583333333333503</v>
      </c>
      <c r="Q21" s="27">
        <f t="shared" si="1"/>
        <v>-0.41833333333332801</v>
      </c>
      <c r="R21" s="27">
        <f t="shared" si="1"/>
        <v>-0.35749999999999582</v>
      </c>
      <c r="S21" s="27">
        <f t="shared" si="1"/>
        <v>0.13133333333333339</v>
      </c>
      <c r="T21" s="28">
        <f t="shared" si="1"/>
        <v>-0.42599999999999971</v>
      </c>
      <c r="U21" s="27">
        <f t="shared" si="1"/>
        <v>-0.58499999999999996</v>
      </c>
      <c r="V21" s="27">
        <f t="shared" si="1"/>
        <v>-0.49200000000000021</v>
      </c>
      <c r="W21" s="27">
        <f t="shared" si="1"/>
        <v>-0.50100000000000033</v>
      </c>
      <c r="X21" s="27">
        <f t="shared" si="1"/>
        <v>-0.56200000000000028</v>
      </c>
      <c r="Y21" s="27">
        <f t="shared" si="1"/>
        <v>-0.51000000000000045</v>
      </c>
      <c r="Z21" s="27">
        <f t="shared" si="1"/>
        <v>-0.57599999999999985</v>
      </c>
      <c r="AA21" s="27">
        <f t="shared" si="1"/>
        <v>-0.57799999999999963</v>
      </c>
      <c r="AB21" s="27">
        <f t="shared" si="1"/>
        <v>-0.48599999999999977</v>
      </c>
      <c r="AC21" s="27">
        <f t="shared" si="1"/>
        <v>-0.51000000000000045</v>
      </c>
      <c r="AD21" s="28">
        <f t="shared" si="1"/>
        <v>-0.53899999999999948</v>
      </c>
    </row>
    <row r="22" spans="1:30">
      <c r="A22" s="210"/>
      <c r="B22" s="26" t="s">
        <v>19</v>
      </c>
      <c r="C22" s="27">
        <f t="shared" ref="C22:AD22" si="2">IF(C16="","",((MINA(C16,C17,C18,C19,C20))-C15)/((C13-C14)/2))</f>
        <v>-0.2400000000000049</v>
      </c>
      <c r="D22" s="27">
        <f t="shared" si="2"/>
        <v>-7.7647058823526086E-2</v>
      </c>
      <c r="E22" s="27">
        <f t="shared" si="2"/>
        <v>0.37083333333333507</v>
      </c>
      <c r="F22" s="27">
        <f t="shared" si="2"/>
        <v>-0.18400000000000194</v>
      </c>
      <c r="G22" s="27">
        <f t="shared" si="2"/>
        <v>-0.33625000000000094</v>
      </c>
      <c r="H22" s="27">
        <f t="shared" si="2"/>
        <v>-0.42249999999999233</v>
      </c>
      <c r="I22" s="27">
        <f t="shared" si="2"/>
        <v>-0.51300000000000345</v>
      </c>
      <c r="J22" s="27">
        <f t="shared" si="2"/>
        <v>-7.2727272727272793E-2</v>
      </c>
      <c r="K22" s="27">
        <f t="shared" si="2"/>
        <v>-0.1958823529411797</v>
      </c>
      <c r="L22" s="27">
        <f t="shared" si="2"/>
        <v>-0.4369999999999985</v>
      </c>
      <c r="M22" s="27">
        <f t="shared" si="2"/>
        <v>-0.78919999999999391</v>
      </c>
      <c r="N22" s="27">
        <f t="shared" si="2"/>
        <v>0.58928571428571119</v>
      </c>
      <c r="O22" s="27">
        <f t="shared" si="2"/>
        <v>0.23916666666666439</v>
      </c>
      <c r="P22" s="27">
        <f t="shared" si="2"/>
        <v>-0.15416666666666634</v>
      </c>
      <c r="Q22" s="27">
        <f t="shared" si="2"/>
        <v>-0.47916666666666757</v>
      </c>
      <c r="R22" s="27">
        <f t="shared" si="2"/>
        <v>-0.41416666666666363</v>
      </c>
      <c r="S22" s="27">
        <f t="shared" si="2"/>
        <v>5.333333333332746E-4</v>
      </c>
      <c r="T22" s="28">
        <f t="shared" si="2"/>
        <v>-0.504</v>
      </c>
      <c r="U22" s="27">
        <f t="shared" si="2"/>
        <v>-0.63500000000000001</v>
      </c>
      <c r="V22" s="27">
        <f t="shared" si="2"/>
        <v>-0.56100000000000039</v>
      </c>
      <c r="W22" s="27">
        <f t="shared" si="2"/>
        <v>-0.56899999999999951</v>
      </c>
      <c r="X22" s="27">
        <f t="shared" si="2"/>
        <v>-0.6359999999999999</v>
      </c>
      <c r="Y22" s="27">
        <f t="shared" si="2"/>
        <v>-0.58499999999999996</v>
      </c>
      <c r="Z22" s="27">
        <f t="shared" si="2"/>
        <v>-0.65599999999999992</v>
      </c>
      <c r="AA22" s="27">
        <f t="shared" si="2"/>
        <v>-0.68100000000000049</v>
      </c>
      <c r="AB22" s="27">
        <f t="shared" si="2"/>
        <v>-0.54100000000000037</v>
      </c>
      <c r="AC22" s="27">
        <f t="shared" si="2"/>
        <v>-0.60499999999999998</v>
      </c>
      <c r="AD22" s="28">
        <f t="shared" si="2"/>
        <v>-0.58100000000000041</v>
      </c>
    </row>
    <row r="23" spans="1:30" ht="22.5" customHeight="1">
      <c r="A23" s="195" t="s">
        <v>14</v>
      </c>
      <c r="B23" s="211"/>
      <c r="C23" s="29" t="str">
        <f t="shared" ref="C23:AD23" si="3">IF(C16="","",IF(OR((C21&gt;50%),(C22&lt;-50%)),"Measure More","OK"))</f>
        <v>OK</v>
      </c>
      <c r="D23" s="29" t="str">
        <f t="shared" si="3"/>
        <v>OK</v>
      </c>
      <c r="E23" s="29" t="str">
        <f t="shared" si="3"/>
        <v>OK</v>
      </c>
      <c r="F23" s="29" t="str">
        <f t="shared" si="3"/>
        <v>OK</v>
      </c>
      <c r="G23" s="29" t="str">
        <f t="shared" si="3"/>
        <v>OK</v>
      </c>
      <c r="H23" s="29" t="str">
        <f t="shared" si="3"/>
        <v>OK</v>
      </c>
      <c r="I23" s="29" t="str">
        <f t="shared" si="3"/>
        <v>Measure More</v>
      </c>
      <c r="J23" s="29" t="str">
        <f t="shared" si="3"/>
        <v>OK</v>
      </c>
      <c r="K23" s="29" t="str">
        <f t="shared" si="3"/>
        <v>OK</v>
      </c>
      <c r="L23" s="29" t="str">
        <f t="shared" si="3"/>
        <v>OK</v>
      </c>
      <c r="M23" s="29" t="str">
        <f t="shared" si="3"/>
        <v>Measure More</v>
      </c>
      <c r="N23" s="29" t="str">
        <f t="shared" si="3"/>
        <v>Measure More</v>
      </c>
      <c r="O23" s="29" t="str">
        <f t="shared" si="3"/>
        <v>OK</v>
      </c>
      <c r="P23" s="29" t="str">
        <f t="shared" si="3"/>
        <v>OK</v>
      </c>
      <c r="Q23" s="29" t="str">
        <f t="shared" si="3"/>
        <v>OK</v>
      </c>
      <c r="R23" s="29" t="str">
        <f t="shared" si="3"/>
        <v>OK</v>
      </c>
      <c r="S23" s="29" t="str">
        <f t="shared" si="3"/>
        <v>OK</v>
      </c>
      <c r="T23" s="30" t="str">
        <f t="shared" si="3"/>
        <v>Measure More</v>
      </c>
      <c r="U23" s="29" t="str">
        <f t="shared" si="3"/>
        <v>Measure More</v>
      </c>
      <c r="V23" s="29" t="str">
        <f t="shared" si="3"/>
        <v>Measure More</v>
      </c>
      <c r="W23" s="29" t="str">
        <f t="shared" si="3"/>
        <v>Measure More</v>
      </c>
      <c r="X23" s="29" t="str">
        <f t="shared" si="3"/>
        <v>Measure More</v>
      </c>
      <c r="Y23" s="29" t="str">
        <f t="shared" si="3"/>
        <v>Measure More</v>
      </c>
      <c r="Z23" s="29" t="str">
        <f t="shared" si="3"/>
        <v>Measure More</v>
      </c>
      <c r="AA23" s="29" t="str">
        <f t="shared" si="3"/>
        <v>Measure More</v>
      </c>
      <c r="AB23" s="29" t="str">
        <f t="shared" si="3"/>
        <v>Measure More</v>
      </c>
      <c r="AC23" s="29" t="str">
        <f t="shared" si="3"/>
        <v>Measure More</v>
      </c>
      <c r="AD23" s="30" t="str">
        <f t="shared" si="3"/>
        <v>Measure More</v>
      </c>
    </row>
    <row r="24" spans="1:30">
      <c r="A24" s="3"/>
      <c r="B24" s="3" t="s">
        <v>21</v>
      </c>
      <c r="C24" s="3">
        <f t="shared" ref="C24:AD24" si="4">IF(C16="","",MAXA(C16:C20))</f>
        <v>11.1226</v>
      </c>
      <c r="D24" s="3">
        <f t="shared" si="4"/>
        <v>10.9978</v>
      </c>
      <c r="E24" s="3">
        <f t="shared" si="4"/>
        <v>5.0528000000000004</v>
      </c>
      <c r="F24" s="3">
        <f t="shared" si="4"/>
        <v>2.4878</v>
      </c>
      <c r="G24" s="3">
        <f t="shared" si="4"/>
        <v>22.5867</v>
      </c>
      <c r="H24" s="3">
        <f t="shared" si="4"/>
        <v>22.566199999999998</v>
      </c>
      <c r="I24" s="3">
        <f t="shared" si="4"/>
        <v>13.5547</v>
      </c>
      <c r="J24" s="3">
        <f t="shared" si="4"/>
        <v>1.1475</v>
      </c>
      <c r="K24" s="3">
        <f t="shared" si="4"/>
        <v>10.9826</v>
      </c>
      <c r="L24" s="3">
        <f t="shared" si="4"/>
        <v>2.4613</v>
      </c>
      <c r="M24" s="3">
        <f t="shared" si="4"/>
        <v>175.73169999999999</v>
      </c>
      <c r="N24" s="3">
        <f t="shared" si="4"/>
        <v>10.0901</v>
      </c>
      <c r="O24" s="3">
        <f t="shared" si="4"/>
        <v>4.0358000000000001</v>
      </c>
      <c r="P24" s="3">
        <f t="shared" si="4"/>
        <v>3.9836999999999998</v>
      </c>
      <c r="Q24" s="3">
        <f t="shared" si="4"/>
        <v>4.6298000000000004</v>
      </c>
      <c r="R24" s="3">
        <f t="shared" si="4"/>
        <v>4.6371000000000002</v>
      </c>
      <c r="S24" s="3">
        <f t="shared" si="4"/>
        <v>0.84850000000000003</v>
      </c>
      <c r="T24" s="3">
        <f t="shared" si="4"/>
        <v>0.95740000000000003</v>
      </c>
      <c r="U24" s="3">
        <f t="shared" si="4"/>
        <v>0.9415</v>
      </c>
      <c r="V24" s="3">
        <f t="shared" si="4"/>
        <v>0.95079999999999998</v>
      </c>
      <c r="W24" s="3">
        <f t="shared" si="4"/>
        <v>0.94989999999999997</v>
      </c>
      <c r="X24" s="3">
        <f t="shared" si="4"/>
        <v>0.94379999999999997</v>
      </c>
      <c r="Y24" s="3">
        <f t="shared" si="4"/>
        <v>0.94899999999999995</v>
      </c>
      <c r="Z24" s="3">
        <f t="shared" si="4"/>
        <v>0.94240000000000002</v>
      </c>
      <c r="AA24" s="3">
        <f t="shared" si="4"/>
        <v>0.94220000000000004</v>
      </c>
      <c r="AB24" s="3">
        <f t="shared" si="4"/>
        <v>0.95140000000000002</v>
      </c>
      <c r="AC24" s="3">
        <f t="shared" si="4"/>
        <v>0.94899999999999995</v>
      </c>
      <c r="AD24" s="3">
        <f t="shared" si="4"/>
        <v>0.94610000000000005</v>
      </c>
    </row>
    <row r="25" spans="1:30">
      <c r="A25" s="3"/>
      <c r="B25" s="3" t="s">
        <v>22</v>
      </c>
      <c r="C25" s="3">
        <f t="shared" ref="C25:AD25" si="5">IF(C16="","",MINA(C16:C20))</f>
        <v>11.1092</v>
      </c>
      <c r="D25" s="3">
        <f t="shared" si="5"/>
        <v>10.986800000000001</v>
      </c>
      <c r="E25" s="3">
        <f t="shared" si="5"/>
        <v>5.0445000000000002</v>
      </c>
      <c r="F25" s="3">
        <f t="shared" si="5"/>
        <v>2.4815999999999998</v>
      </c>
      <c r="G25" s="3">
        <f t="shared" si="5"/>
        <v>22.569299999999998</v>
      </c>
      <c r="H25" s="3">
        <f t="shared" si="5"/>
        <v>22.5486</v>
      </c>
      <c r="I25" s="3">
        <f t="shared" si="5"/>
        <v>13.5474</v>
      </c>
      <c r="J25" s="3">
        <f t="shared" si="5"/>
        <v>1.1419999999999999</v>
      </c>
      <c r="K25" s="3">
        <f t="shared" si="5"/>
        <v>10.966699999999999</v>
      </c>
      <c r="L25" s="3">
        <f t="shared" si="5"/>
        <v>2.4563000000000001</v>
      </c>
      <c r="M25" s="3">
        <f t="shared" si="5"/>
        <v>175.6054</v>
      </c>
      <c r="N25" s="3">
        <f t="shared" si="5"/>
        <v>10.0825</v>
      </c>
      <c r="O25" s="3">
        <f t="shared" si="5"/>
        <v>4.0286999999999997</v>
      </c>
      <c r="P25" s="3">
        <f t="shared" si="5"/>
        <v>3.9815</v>
      </c>
      <c r="Q25" s="3">
        <f t="shared" si="5"/>
        <v>4.6224999999999996</v>
      </c>
      <c r="R25" s="3">
        <f t="shared" si="5"/>
        <v>4.6303000000000001</v>
      </c>
      <c r="S25" s="3">
        <f t="shared" si="5"/>
        <v>0.75039999999999996</v>
      </c>
      <c r="T25" s="3">
        <f t="shared" si="5"/>
        <v>0.9496</v>
      </c>
      <c r="U25" s="3">
        <f t="shared" si="5"/>
        <v>0.9365</v>
      </c>
      <c r="V25" s="3">
        <f t="shared" si="5"/>
        <v>0.94389999999999996</v>
      </c>
      <c r="W25" s="3">
        <f t="shared" si="5"/>
        <v>0.94310000000000005</v>
      </c>
      <c r="X25" s="3">
        <f t="shared" si="5"/>
        <v>0.93640000000000001</v>
      </c>
      <c r="Y25" s="3">
        <f t="shared" si="5"/>
        <v>0.9415</v>
      </c>
      <c r="Z25" s="3">
        <f t="shared" si="5"/>
        <v>0.93440000000000001</v>
      </c>
      <c r="AA25" s="3">
        <f t="shared" si="5"/>
        <v>0.93189999999999995</v>
      </c>
      <c r="AB25" s="3">
        <f t="shared" si="5"/>
        <v>0.94589999999999996</v>
      </c>
      <c r="AC25" s="3">
        <f t="shared" si="5"/>
        <v>0.9395</v>
      </c>
      <c r="AD25" s="3">
        <f t="shared" si="5"/>
        <v>0.94189999999999996</v>
      </c>
    </row>
    <row r="26" spans="1:30">
      <c r="A26" s="3"/>
      <c r="B26" s="3" t="s">
        <v>23</v>
      </c>
      <c r="C26" s="3">
        <f t="shared" ref="C26:AD26" si="6">IF(C16="","",(C24-C25))</f>
        <v>1.3400000000000745E-2</v>
      </c>
      <c r="D26" s="3">
        <f t="shared" si="6"/>
        <v>1.0999999999999233E-2</v>
      </c>
      <c r="E26" s="3">
        <f t="shared" si="6"/>
        <v>8.3000000000001961E-3</v>
      </c>
      <c r="F26" s="3">
        <f t="shared" si="6"/>
        <v>6.2000000000002053E-3</v>
      </c>
      <c r="G26" s="3">
        <f t="shared" si="6"/>
        <v>1.740000000000208E-2</v>
      </c>
      <c r="H26" s="3">
        <f t="shared" si="6"/>
        <v>1.7599999999998062E-2</v>
      </c>
      <c r="I26" s="3">
        <f t="shared" si="6"/>
        <v>7.3000000000007503E-3</v>
      </c>
      <c r="J26" s="3">
        <f t="shared" si="6"/>
        <v>5.5000000000000604E-3</v>
      </c>
      <c r="K26" s="3">
        <f t="shared" si="6"/>
        <v>1.5900000000000247E-2</v>
      </c>
      <c r="L26" s="3">
        <f t="shared" si="6"/>
        <v>4.9999999999998934E-3</v>
      </c>
      <c r="M26" s="3">
        <f t="shared" si="6"/>
        <v>0.12629999999998631</v>
      </c>
      <c r="N26" s="3">
        <f t="shared" si="6"/>
        <v>7.6000000000000512E-3</v>
      </c>
      <c r="O26" s="3">
        <f t="shared" si="6"/>
        <v>7.1000000000003283E-3</v>
      </c>
      <c r="P26" s="3">
        <f t="shared" si="6"/>
        <v>2.1999999999997577E-3</v>
      </c>
      <c r="Q26" s="3">
        <f t="shared" si="6"/>
        <v>7.3000000000007503E-3</v>
      </c>
      <c r="R26" s="3">
        <f t="shared" si="6"/>
        <v>6.8000000000001393E-3</v>
      </c>
      <c r="S26" s="3">
        <f t="shared" si="6"/>
        <v>9.8100000000000076E-2</v>
      </c>
      <c r="T26" s="3">
        <f t="shared" si="6"/>
        <v>7.8000000000000291E-3</v>
      </c>
      <c r="U26" s="3">
        <f t="shared" si="6"/>
        <v>5.0000000000000044E-3</v>
      </c>
      <c r="V26" s="3">
        <f t="shared" si="6"/>
        <v>6.9000000000000172E-3</v>
      </c>
      <c r="W26" s="3">
        <f t="shared" si="6"/>
        <v>6.7999999999999172E-3</v>
      </c>
      <c r="X26" s="3">
        <f t="shared" si="6"/>
        <v>7.3999999999999622E-3</v>
      </c>
      <c r="Y26" s="3">
        <f t="shared" si="6"/>
        <v>7.4999999999999512E-3</v>
      </c>
      <c r="Z26" s="3">
        <f t="shared" si="6"/>
        <v>8.0000000000000071E-3</v>
      </c>
      <c r="AA26" s="3">
        <f t="shared" si="6"/>
        <v>1.0300000000000087E-2</v>
      </c>
      <c r="AB26" s="3">
        <f t="shared" si="6"/>
        <v>5.5000000000000604E-3</v>
      </c>
      <c r="AC26" s="3">
        <f t="shared" si="6"/>
        <v>9.4999999999999529E-3</v>
      </c>
      <c r="AD26" s="3">
        <f t="shared" si="6"/>
        <v>4.2000000000000925E-3</v>
      </c>
    </row>
    <row r="27" spans="1:30">
      <c r="A27" s="3"/>
      <c r="B27" s="3" t="s">
        <v>24</v>
      </c>
      <c r="C27" s="3">
        <f t="shared" ref="C27:AD27" si="7">IF(C16="","",ROUND(AVERAGEA(C16:C20),4))</f>
        <v>11.113899999999999</v>
      </c>
      <c r="D27" s="3">
        <f t="shared" si="7"/>
        <v>10.991899999999999</v>
      </c>
      <c r="E27" s="3">
        <f t="shared" si="7"/>
        <v>5.048</v>
      </c>
      <c r="F27" s="3">
        <f t="shared" si="7"/>
        <v>2.4842</v>
      </c>
      <c r="G27" s="3">
        <f t="shared" si="7"/>
        <v>22.5745</v>
      </c>
      <c r="H27" s="3">
        <f t="shared" si="7"/>
        <v>22.552800000000001</v>
      </c>
      <c r="I27" s="3">
        <f t="shared" si="7"/>
        <v>13.549799999999999</v>
      </c>
      <c r="J27" s="3">
        <f t="shared" si="7"/>
        <v>1.1439999999999999</v>
      </c>
      <c r="K27" s="3">
        <f t="shared" si="7"/>
        <v>10.970800000000001</v>
      </c>
      <c r="L27" s="3">
        <f t="shared" si="7"/>
        <v>2.4579</v>
      </c>
      <c r="M27" s="3">
        <f t="shared" si="7"/>
        <v>175.6326</v>
      </c>
      <c r="N27" s="3">
        <f t="shared" si="7"/>
        <v>10.0855</v>
      </c>
      <c r="O27" s="3">
        <f t="shared" si="7"/>
        <v>4.0315000000000003</v>
      </c>
      <c r="P27" s="3">
        <f t="shared" si="7"/>
        <v>3.9828000000000001</v>
      </c>
      <c r="Q27" s="3">
        <f t="shared" si="7"/>
        <v>4.6242999999999999</v>
      </c>
      <c r="R27" s="3">
        <f t="shared" si="7"/>
        <v>4.6330999999999998</v>
      </c>
      <c r="S27" s="3">
        <f t="shared" si="7"/>
        <v>0.80379999999999996</v>
      </c>
      <c r="T27" s="3">
        <f t="shared" si="7"/>
        <v>0.95399999999999996</v>
      </c>
      <c r="U27" s="3">
        <f t="shared" si="7"/>
        <v>0.9395</v>
      </c>
      <c r="V27" s="3">
        <f t="shared" si="7"/>
        <v>0.9466</v>
      </c>
      <c r="W27" s="3">
        <f t="shared" si="7"/>
        <v>0.94610000000000005</v>
      </c>
      <c r="X27" s="3">
        <f t="shared" si="7"/>
        <v>0.94130000000000003</v>
      </c>
      <c r="Y27" s="3">
        <f t="shared" si="7"/>
        <v>0.94450000000000001</v>
      </c>
      <c r="Z27" s="3">
        <f t="shared" si="7"/>
        <v>0.93959999999999999</v>
      </c>
      <c r="AA27" s="3">
        <f t="shared" si="7"/>
        <v>0.93810000000000004</v>
      </c>
      <c r="AB27" s="3">
        <f t="shared" si="7"/>
        <v>0.94850000000000001</v>
      </c>
      <c r="AC27" s="3">
        <f t="shared" si="7"/>
        <v>0.94510000000000005</v>
      </c>
      <c r="AD27" s="3">
        <f t="shared" si="7"/>
        <v>0.94499999999999995</v>
      </c>
    </row>
    <row r="28" spans="1:30">
      <c r="A28" s="3"/>
      <c r="B28" s="3" t="s">
        <v>25</v>
      </c>
      <c r="C28" s="3">
        <f t="shared" ref="C28:AD28" si="8">IF(C16="","",ROUND(SQRT(COUNTA(C16:C20)/(COUNTA(C16:C20)-1))*STDEVPA(C16:C20),4))</f>
        <v>5.1000000000000004E-3</v>
      </c>
      <c r="D28" s="3">
        <f t="shared" si="8"/>
        <v>4.1000000000000003E-3</v>
      </c>
      <c r="E28" s="3">
        <f t="shared" si="8"/>
        <v>3.0000000000000001E-3</v>
      </c>
      <c r="F28" s="3">
        <f t="shared" si="8"/>
        <v>2.3E-3</v>
      </c>
      <c r="G28" s="3">
        <f t="shared" si="8"/>
        <v>7.0000000000000001E-3</v>
      </c>
      <c r="H28" s="3">
        <f t="shared" si="8"/>
        <v>7.4999999999999997E-3</v>
      </c>
      <c r="I28" s="3">
        <f t="shared" si="8"/>
        <v>3.0000000000000001E-3</v>
      </c>
      <c r="J28" s="3">
        <f t="shared" si="8"/>
        <v>2.0999999999999999E-3</v>
      </c>
      <c r="K28" s="3">
        <f t="shared" si="8"/>
        <v>6.6E-3</v>
      </c>
      <c r="L28" s="3">
        <f t="shared" si="8"/>
        <v>2.0999999999999999E-3</v>
      </c>
      <c r="M28" s="3">
        <f t="shared" si="8"/>
        <v>5.5399999999999998E-2</v>
      </c>
      <c r="N28" s="3">
        <f t="shared" si="8"/>
        <v>3.0000000000000001E-3</v>
      </c>
      <c r="O28" s="3">
        <f t="shared" si="8"/>
        <v>2.7000000000000001E-3</v>
      </c>
      <c r="P28" s="3">
        <f t="shared" si="8"/>
        <v>8.0000000000000004E-4</v>
      </c>
      <c r="Q28" s="3">
        <f t="shared" si="8"/>
        <v>3.0999999999999999E-3</v>
      </c>
      <c r="R28" s="3">
        <f t="shared" si="8"/>
        <v>2.5000000000000001E-3</v>
      </c>
      <c r="S28" s="3">
        <f t="shared" si="8"/>
        <v>3.7499999999999999E-2</v>
      </c>
      <c r="T28" s="3">
        <f t="shared" si="8"/>
        <v>2.8999999999999998E-3</v>
      </c>
      <c r="U28" s="3">
        <f t="shared" si="8"/>
        <v>2E-3</v>
      </c>
      <c r="V28" s="3">
        <f t="shared" si="8"/>
        <v>2.7000000000000001E-3</v>
      </c>
      <c r="W28" s="3">
        <f t="shared" si="8"/>
        <v>2.5000000000000001E-3</v>
      </c>
      <c r="X28" s="3">
        <f t="shared" si="8"/>
        <v>3.3E-3</v>
      </c>
      <c r="Y28" s="3">
        <f t="shared" si="8"/>
        <v>2.8E-3</v>
      </c>
      <c r="Z28" s="3">
        <f t="shared" si="8"/>
        <v>3.2000000000000002E-3</v>
      </c>
      <c r="AA28" s="3">
        <f t="shared" si="8"/>
        <v>4.1999999999999997E-3</v>
      </c>
      <c r="AB28" s="3">
        <f t="shared" si="8"/>
        <v>2.2000000000000001E-3</v>
      </c>
      <c r="AC28" s="3">
        <f t="shared" si="8"/>
        <v>4.0000000000000001E-3</v>
      </c>
      <c r="AD28" s="3">
        <f t="shared" si="8"/>
        <v>1.8E-3</v>
      </c>
    </row>
    <row r="29" spans="1:30">
      <c r="A29" s="3"/>
      <c r="B29" s="3" t="s">
        <v>26</v>
      </c>
      <c r="C29" s="3">
        <f t="shared" ref="C29:AD29" si="9">IF(C16="","",ROUND((((C12+C13)-(C12+C14))/(6*C28)),4))</f>
        <v>11.1111</v>
      </c>
      <c r="D29" s="3">
        <f t="shared" si="9"/>
        <v>13.821099999999999</v>
      </c>
      <c r="E29" s="3">
        <f t="shared" si="9"/>
        <v>13.333299999999999</v>
      </c>
      <c r="F29" s="3">
        <f t="shared" si="9"/>
        <v>14.492800000000001</v>
      </c>
      <c r="G29" s="3">
        <f t="shared" si="9"/>
        <v>11.428599999999999</v>
      </c>
      <c r="H29" s="3">
        <f t="shared" si="9"/>
        <v>10.666700000000001</v>
      </c>
      <c r="I29" s="3">
        <f t="shared" si="9"/>
        <v>22.222200000000001</v>
      </c>
      <c r="J29" s="3">
        <f t="shared" si="9"/>
        <v>17.4603</v>
      </c>
      <c r="K29" s="3">
        <f t="shared" si="9"/>
        <v>8.5859000000000005</v>
      </c>
      <c r="L29" s="3">
        <f t="shared" si="9"/>
        <v>15.872999999999999</v>
      </c>
      <c r="M29" s="3">
        <f t="shared" si="9"/>
        <v>3.0084</v>
      </c>
      <c r="N29" s="3">
        <f t="shared" si="9"/>
        <v>15.5556</v>
      </c>
      <c r="O29" s="3">
        <f t="shared" si="9"/>
        <v>14.8148</v>
      </c>
      <c r="P29" s="3">
        <f t="shared" si="9"/>
        <v>50</v>
      </c>
      <c r="Q29" s="3">
        <f t="shared" si="9"/>
        <v>12.9032</v>
      </c>
      <c r="R29" s="3">
        <f t="shared" si="9"/>
        <v>16</v>
      </c>
      <c r="S29" s="3">
        <f>IF(S16="","",ROUND((((S27)-(S12+S14))/(3*S28)),4))</f>
        <v>7.1448999999999998</v>
      </c>
      <c r="T29" s="3">
        <f t="shared" si="9"/>
        <v>11.494300000000001</v>
      </c>
      <c r="U29" s="3">
        <f t="shared" si="9"/>
        <v>16.666699999999999</v>
      </c>
      <c r="V29" s="3">
        <f t="shared" si="9"/>
        <v>12.345700000000001</v>
      </c>
      <c r="W29" s="3">
        <f t="shared" si="9"/>
        <v>13.333299999999999</v>
      </c>
      <c r="X29" s="3">
        <f t="shared" si="9"/>
        <v>10.101000000000001</v>
      </c>
      <c r="Y29" s="3">
        <f t="shared" si="9"/>
        <v>11.9048</v>
      </c>
      <c r="Z29" s="3">
        <f t="shared" si="9"/>
        <v>10.416700000000001</v>
      </c>
      <c r="AA29" s="3">
        <f t="shared" si="9"/>
        <v>7.9364999999999997</v>
      </c>
      <c r="AB29" s="3">
        <f t="shared" si="9"/>
        <v>15.1515</v>
      </c>
      <c r="AC29" s="3">
        <f t="shared" si="9"/>
        <v>8.3332999999999995</v>
      </c>
      <c r="AD29" s="3">
        <f t="shared" si="9"/>
        <v>18.5185</v>
      </c>
    </row>
    <row r="30" spans="1:30">
      <c r="A30" s="3"/>
      <c r="B30" s="3" t="s">
        <v>27</v>
      </c>
      <c r="C30" s="3">
        <f t="shared" ref="C30:AD30" si="10">IF(C16="","",ROUND((1-(ABS((((C12+C13)+(C12+C14))/2)-C27)/((C13-C14)/2)))*C29,4))</f>
        <v>8.7515999999999998</v>
      </c>
      <c r="D30" s="3">
        <f t="shared" si="10"/>
        <v>13.162599999999999</v>
      </c>
      <c r="E30" s="3">
        <f t="shared" si="10"/>
        <v>8</v>
      </c>
      <c r="F30" s="3">
        <f t="shared" si="10"/>
        <v>12.2029</v>
      </c>
      <c r="G30" s="3">
        <f t="shared" si="10"/>
        <v>7.8334000000000001</v>
      </c>
      <c r="H30" s="3">
        <f t="shared" si="10"/>
        <v>6.3467000000000002</v>
      </c>
      <c r="I30" s="3">
        <f t="shared" si="10"/>
        <v>11.088900000000001</v>
      </c>
      <c r="J30" s="3">
        <f t="shared" si="10"/>
        <v>16.507899999999999</v>
      </c>
      <c r="K30" s="3">
        <f t="shared" si="10"/>
        <v>7.1111000000000004</v>
      </c>
      <c r="L30" s="3">
        <f t="shared" si="10"/>
        <v>9.1905000000000001</v>
      </c>
      <c r="M30" s="3">
        <f t="shared" si="10"/>
        <v>0.79779999999999995</v>
      </c>
      <c r="N30" s="3">
        <f t="shared" si="10"/>
        <v>6.0556000000000001</v>
      </c>
      <c r="O30" s="3">
        <f t="shared" si="10"/>
        <v>10.9259</v>
      </c>
      <c r="P30" s="3">
        <f t="shared" si="10"/>
        <v>42.833300000000001</v>
      </c>
      <c r="Q30" s="3">
        <f t="shared" si="10"/>
        <v>6.9139999999999997</v>
      </c>
      <c r="R30" s="3">
        <f t="shared" si="10"/>
        <v>9.7467000000000006</v>
      </c>
      <c r="S30" s="3">
        <f>IF(S16="","",ROUND((((S27)-(S12+S14))/(3*S28)),4))</f>
        <v>7.1448999999999998</v>
      </c>
      <c r="T30" s="3">
        <f t="shared" si="10"/>
        <v>6.2069000000000001</v>
      </c>
      <c r="U30" s="3">
        <f t="shared" si="10"/>
        <v>6.5833000000000004</v>
      </c>
      <c r="V30" s="3">
        <f t="shared" si="10"/>
        <v>5.7530999999999999</v>
      </c>
      <c r="W30" s="3">
        <f t="shared" si="10"/>
        <v>6.1467000000000001</v>
      </c>
      <c r="X30" s="3">
        <f t="shared" si="10"/>
        <v>4.1717000000000004</v>
      </c>
      <c r="Y30" s="3">
        <f t="shared" si="10"/>
        <v>5.2976000000000001</v>
      </c>
      <c r="Z30" s="3">
        <f t="shared" si="10"/>
        <v>4.125</v>
      </c>
      <c r="AA30" s="3">
        <f t="shared" si="10"/>
        <v>3.0238</v>
      </c>
      <c r="AB30" s="3">
        <f t="shared" si="10"/>
        <v>7.3484999999999996</v>
      </c>
      <c r="AC30" s="3">
        <f t="shared" si="10"/>
        <v>3.7583000000000002</v>
      </c>
      <c r="AD30" s="3">
        <f t="shared" si="10"/>
        <v>8.3332999999999995</v>
      </c>
    </row>
    <row r="31" spans="1:30">
      <c r="A31" s="3"/>
      <c r="B31" s="3" t="s">
        <v>29</v>
      </c>
      <c r="C31" s="3" t="str">
        <f t="shared" ref="C31:AD31" si="11">IF(C16="","",IF(OR(((MAXA(C16:C20))&gt;(C12+C13)),((MINA(C16:C20))&lt;(C12+C14))),"NG","OK"))</f>
        <v>OK</v>
      </c>
      <c r="D31" s="3" t="str">
        <f t="shared" si="11"/>
        <v>OK</v>
      </c>
      <c r="E31" s="3" t="str">
        <f t="shared" si="11"/>
        <v>OK</v>
      </c>
      <c r="F31" s="3" t="str">
        <f t="shared" si="11"/>
        <v>OK</v>
      </c>
      <c r="G31" s="3" t="str">
        <f t="shared" si="11"/>
        <v>OK</v>
      </c>
      <c r="H31" s="3" t="str">
        <f t="shared" si="11"/>
        <v>OK</v>
      </c>
      <c r="I31" s="3" t="str">
        <f t="shared" si="11"/>
        <v>OK</v>
      </c>
      <c r="J31" s="3" t="str">
        <f t="shared" si="11"/>
        <v>OK</v>
      </c>
      <c r="K31" s="3" t="str">
        <f t="shared" si="11"/>
        <v>OK</v>
      </c>
      <c r="L31" s="3" t="str">
        <f t="shared" si="11"/>
        <v>OK</v>
      </c>
      <c r="M31" s="3" t="str">
        <f t="shared" si="11"/>
        <v>OK</v>
      </c>
      <c r="N31" s="3" t="str">
        <f t="shared" si="11"/>
        <v>OK</v>
      </c>
      <c r="O31" s="3" t="str">
        <f t="shared" si="11"/>
        <v>OK</v>
      </c>
      <c r="P31" s="3" t="str">
        <f t="shared" si="11"/>
        <v>OK</v>
      </c>
      <c r="Q31" s="3" t="str">
        <f t="shared" si="11"/>
        <v>OK</v>
      </c>
      <c r="R31" s="3" t="str">
        <f t="shared" si="11"/>
        <v>OK</v>
      </c>
      <c r="S31" s="3" t="str">
        <f t="shared" si="11"/>
        <v>OK</v>
      </c>
      <c r="T31" s="3" t="str">
        <f t="shared" si="11"/>
        <v>OK</v>
      </c>
      <c r="U31" s="3" t="str">
        <f t="shared" si="11"/>
        <v>OK</v>
      </c>
      <c r="V31" s="3" t="str">
        <f t="shared" si="11"/>
        <v>OK</v>
      </c>
      <c r="W31" s="3" t="str">
        <f t="shared" si="11"/>
        <v>OK</v>
      </c>
      <c r="X31" s="3" t="str">
        <f t="shared" si="11"/>
        <v>OK</v>
      </c>
      <c r="Y31" s="3" t="str">
        <f t="shared" si="11"/>
        <v>OK</v>
      </c>
      <c r="Z31" s="3" t="str">
        <f t="shared" si="11"/>
        <v>OK</v>
      </c>
      <c r="AA31" s="3" t="str">
        <f t="shared" si="11"/>
        <v>OK</v>
      </c>
      <c r="AB31" s="3" t="str">
        <f t="shared" si="11"/>
        <v>OK</v>
      </c>
      <c r="AC31" s="3" t="str">
        <f t="shared" si="11"/>
        <v>OK</v>
      </c>
      <c r="AD31" s="3" t="str">
        <f t="shared" si="11"/>
        <v>OK</v>
      </c>
    </row>
    <row r="32" spans="1:30">
      <c r="A32" s="3"/>
      <c r="B32" s="3" t="s">
        <v>28</v>
      </c>
      <c r="C32" s="3" t="str">
        <f>IF(C30="","",IF(OR(((MINA(C30))&lt;(1.3333))),"NG","OK"))</f>
        <v>OK</v>
      </c>
      <c r="D32" s="3" t="str">
        <f>IF(D30="","",IF(OR(((MINA(D30))&lt;(1.3333))),"NG","OK"))</f>
        <v>OK</v>
      </c>
      <c r="E32" s="3" t="str">
        <f t="shared" ref="E32:AD32" si="12">IF(E30="","",IF(OR(((MINA(E30))&lt;(1.3333))),"NG","OK"))</f>
        <v>OK</v>
      </c>
      <c r="F32" s="3" t="str">
        <f t="shared" si="12"/>
        <v>OK</v>
      </c>
      <c r="G32" s="3" t="str">
        <f t="shared" si="12"/>
        <v>OK</v>
      </c>
      <c r="H32" s="3" t="str">
        <f t="shared" si="12"/>
        <v>OK</v>
      </c>
      <c r="I32" s="3" t="str">
        <f t="shared" si="12"/>
        <v>OK</v>
      </c>
      <c r="J32" s="3" t="str">
        <f t="shared" si="12"/>
        <v>OK</v>
      </c>
      <c r="K32" s="3" t="str">
        <f t="shared" si="12"/>
        <v>OK</v>
      </c>
      <c r="L32" s="3" t="str">
        <f t="shared" si="12"/>
        <v>OK</v>
      </c>
      <c r="M32" s="3" t="str">
        <f t="shared" si="12"/>
        <v>NG</v>
      </c>
      <c r="N32" s="3" t="str">
        <f t="shared" si="12"/>
        <v>OK</v>
      </c>
      <c r="O32" s="3" t="str">
        <f t="shared" si="12"/>
        <v>OK</v>
      </c>
      <c r="P32" s="3" t="str">
        <f t="shared" si="12"/>
        <v>OK</v>
      </c>
      <c r="Q32" s="3" t="str">
        <f t="shared" si="12"/>
        <v>OK</v>
      </c>
      <c r="R32" s="3" t="str">
        <f t="shared" si="12"/>
        <v>OK</v>
      </c>
      <c r="S32" s="3" t="str">
        <f t="shared" si="12"/>
        <v>OK</v>
      </c>
      <c r="T32" s="3" t="str">
        <f t="shared" si="12"/>
        <v>OK</v>
      </c>
      <c r="U32" s="3" t="str">
        <f t="shared" si="12"/>
        <v>OK</v>
      </c>
      <c r="V32" s="3" t="str">
        <f t="shared" si="12"/>
        <v>OK</v>
      </c>
      <c r="W32" s="3" t="str">
        <f t="shared" si="12"/>
        <v>OK</v>
      </c>
      <c r="X32" s="3" t="str">
        <f t="shared" si="12"/>
        <v>OK</v>
      </c>
      <c r="Y32" s="3" t="str">
        <f t="shared" si="12"/>
        <v>OK</v>
      </c>
      <c r="Z32" s="3" t="str">
        <f t="shared" si="12"/>
        <v>OK</v>
      </c>
      <c r="AA32" s="3" t="str">
        <f t="shared" si="12"/>
        <v>OK</v>
      </c>
      <c r="AB32" s="3" t="str">
        <f t="shared" si="12"/>
        <v>OK</v>
      </c>
      <c r="AC32" s="3" t="str">
        <f t="shared" si="12"/>
        <v>OK</v>
      </c>
      <c r="AD32" s="3" t="str">
        <f t="shared" si="12"/>
        <v>OK</v>
      </c>
    </row>
    <row r="33" spans="1:3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3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30" ht="13.5" customHeight="1">
      <c r="A35" s="205" t="s">
        <v>4</v>
      </c>
      <c r="B35" s="212"/>
      <c r="C35" s="215" t="s">
        <v>54</v>
      </c>
      <c r="D35" s="215" t="s">
        <v>55</v>
      </c>
      <c r="E35" s="197" t="s">
        <v>56</v>
      </c>
      <c r="F35" s="197" t="s">
        <v>57</v>
      </c>
      <c r="G35" s="197" t="s">
        <v>58</v>
      </c>
      <c r="H35" s="197" t="s">
        <v>59</v>
      </c>
      <c r="I35" s="197" t="s">
        <v>60</v>
      </c>
      <c r="J35" s="197" t="s">
        <v>61</v>
      </c>
      <c r="K35" s="197" t="s">
        <v>62</v>
      </c>
      <c r="L35" s="197" t="s">
        <v>63</v>
      </c>
      <c r="M35" s="197" t="s">
        <v>64</v>
      </c>
      <c r="N35" s="197" t="s">
        <v>65</v>
      </c>
      <c r="O35" s="197" t="s">
        <v>66</v>
      </c>
      <c r="P35" s="197" t="s">
        <v>67</v>
      </c>
      <c r="Q35" s="197" t="s">
        <v>68</v>
      </c>
      <c r="R35" s="197" t="s">
        <v>69</v>
      </c>
      <c r="S35" s="203" t="s">
        <v>70</v>
      </c>
      <c r="T35" s="203" t="s">
        <v>71</v>
      </c>
      <c r="U35" s="197" t="s">
        <v>72</v>
      </c>
      <c r="V35" s="197" t="s">
        <v>73</v>
      </c>
      <c r="W35" s="197" t="s">
        <v>74</v>
      </c>
      <c r="X35" s="197" t="s">
        <v>75</v>
      </c>
      <c r="Y35" s="197" t="s">
        <v>76</v>
      </c>
      <c r="Z35" s="197" t="s">
        <v>77</v>
      </c>
      <c r="AA35" s="197" t="s">
        <v>78</v>
      </c>
      <c r="AB35" s="197" t="s">
        <v>79</v>
      </c>
      <c r="AC35" s="203" t="s">
        <v>80</v>
      </c>
      <c r="AD35" s="199" t="s">
        <v>81</v>
      </c>
    </row>
    <row r="36" spans="1:30">
      <c r="A36" s="213"/>
      <c r="B36" s="214"/>
      <c r="C36" s="216"/>
      <c r="D36" s="216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204"/>
      <c r="T36" s="204"/>
      <c r="U36" s="198"/>
      <c r="V36" s="198"/>
      <c r="W36" s="198"/>
      <c r="X36" s="198"/>
      <c r="Y36" s="198"/>
      <c r="Z36" s="198"/>
      <c r="AA36" s="198"/>
      <c r="AB36" s="198"/>
      <c r="AC36" s="204"/>
      <c r="AD36" s="200"/>
    </row>
    <row r="37" spans="1:30" ht="13.5" customHeight="1">
      <c r="A37" s="201" t="s">
        <v>5</v>
      </c>
      <c r="B37" s="202"/>
      <c r="C37" s="17" t="s">
        <v>53</v>
      </c>
      <c r="D37" s="17" t="s">
        <v>53</v>
      </c>
      <c r="E37" s="17" t="s">
        <v>53</v>
      </c>
      <c r="F37" s="17" t="s">
        <v>53</v>
      </c>
      <c r="G37" s="17" t="s">
        <v>53</v>
      </c>
      <c r="H37" s="17" t="s">
        <v>53</v>
      </c>
      <c r="I37" s="17" t="s">
        <v>53</v>
      </c>
      <c r="J37" s="17" t="s">
        <v>53</v>
      </c>
      <c r="K37" s="17" t="s">
        <v>53</v>
      </c>
      <c r="L37" s="17" t="s">
        <v>53</v>
      </c>
      <c r="M37" s="17" t="s">
        <v>53</v>
      </c>
      <c r="N37" s="17" t="s">
        <v>53</v>
      </c>
      <c r="O37" s="17" t="s">
        <v>53</v>
      </c>
      <c r="P37" s="17" t="s">
        <v>53</v>
      </c>
      <c r="Q37" s="17" t="s">
        <v>53</v>
      </c>
      <c r="R37" s="17" t="s">
        <v>53</v>
      </c>
      <c r="S37" s="17" t="s">
        <v>53</v>
      </c>
      <c r="T37" s="17" t="s">
        <v>53</v>
      </c>
      <c r="U37" s="17" t="s">
        <v>53</v>
      </c>
      <c r="V37" s="17" t="s">
        <v>53</v>
      </c>
      <c r="W37" s="17" t="s">
        <v>53</v>
      </c>
      <c r="X37" s="17" t="s">
        <v>102</v>
      </c>
      <c r="Y37" s="17" t="s">
        <v>102</v>
      </c>
      <c r="Z37" s="17" t="s">
        <v>102</v>
      </c>
      <c r="AA37" s="17" t="s">
        <v>102</v>
      </c>
      <c r="AB37" s="17" t="s">
        <v>102</v>
      </c>
      <c r="AC37" s="17" t="s">
        <v>102</v>
      </c>
      <c r="AD37" s="17" t="s">
        <v>102</v>
      </c>
    </row>
    <row r="38" spans="1:30" ht="13.5" customHeight="1">
      <c r="A38" s="201" t="s">
        <v>6</v>
      </c>
      <c r="B38" s="202"/>
      <c r="C38" s="18">
        <v>1</v>
      </c>
      <c r="D38" s="18">
        <v>1</v>
      </c>
      <c r="E38" s="18">
        <v>1</v>
      </c>
      <c r="F38" s="18">
        <v>1</v>
      </c>
      <c r="G38" s="18">
        <v>1</v>
      </c>
      <c r="H38" s="18">
        <v>24.95</v>
      </c>
      <c r="I38" s="18">
        <v>24.95</v>
      </c>
      <c r="J38" s="18">
        <v>24.95</v>
      </c>
      <c r="K38" s="18">
        <v>24.95</v>
      </c>
      <c r="L38" s="18">
        <v>24.95</v>
      </c>
      <c r="M38" s="18">
        <v>24.95</v>
      </c>
      <c r="N38" s="18">
        <v>24.95</v>
      </c>
      <c r="O38" s="18">
        <v>24.95</v>
      </c>
      <c r="P38" s="18">
        <v>24.95</v>
      </c>
      <c r="Q38" s="18">
        <v>24.95</v>
      </c>
      <c r="R38" s="18">
        <v>24.95</v>
      </c>
      <c r="S38" s="18">
        <v>24.95</v>
      </c>
      <c r="T38" s="18">
        <v>24.95</v>
      </c>
      <c r="U38" s="18">
        <v>24.95</v>
      </c>
      <c r="V38" s="18">
        <v>24.95</v>
      </c>
      <c r="W38" s="18">
        <v>24.95</v>
      </c>
      <c r="X38" s="18">
        <v>0.2</v>
      </c>
      <c r="Y38" s="18">
        <v>0.2</v>
      </c>
      <c r="Z38" s="18">
        <v>0.2</v>
      </c>
      <c r="AA38" s="18">
        <v>0.2</v>
      </c>
      <c r="AB38" s="18">
        <v>0.2</v>
      </c>
      <c r="AC38" s="18">
        <v>0.2</v>
      </c>
      <c r="AD38" s="18">
        <v>0.2</v>
      </c>
    </row>
    <row r="39" spans="1:30" ht="13.5" customHeight="1">
      <c r="A39" s="191" t="s">
        <v>7</v>
      </c>
      <c r="B39" s="20" t="s">
        <v>11</v>
      </c>
      <c r="C39" s="21">
        <v>0.1</v>
      </c>
      <c r="D39" s="21">
        <v>0.1</v>
      </c>
      <c r="E39" s="21">
        <v>0.1</v>
      </c>
      <c r="F39" s="21">
        <v>0.1</v>
      </c>
      <c r="G39" s="21">
        <v>0.1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18">
        <v>0.24</v>
      </c>
      <c r="U39" s="21">
        <v>0.24</v>
      </c>
      <c r="V39" s="21">
        <v>0.24</v>
      </c>
      <c r="W39" s="21">
        <v>0.24</v>
      </c>
      <c r="X39" s="21">
        <v>0.1</v>
      </c>
      <c r="Y39" s="21">
        <v>0.1</v>
      </c>
      <c r="Z39" s="21">
        <v>0.1</v>
      </c>
      <c r="AA39" s="21">
        <v>0.1</v>
      </c>
      <c r="AB39" s="21">
        <v>0.1</v>
      </c>
      <c r="AC39" s="21">
        <v>0.1</v>
      </c>
      <c r="AD39" s="18">
        <v>0.1</v>
      </c>
    </row>
    <row r="40" spans="1:30">
      <c r="A40" s="192"/>
      <c r="B40" s="20" t="s">
        <v>12</v>
      </c>
      <c r="C40" s="21">
        <v>-0.1</v>
      </c>
      <c r="D40" s="21">
        <v>-0.1</v>
      </c>
      <c r="E40" s="21">
        <v>-0.1</v>
      </c>
      <c r="F40" s="21">
        <v>-0.1</v>
      </c>
      <c r="G40" s="21">
        <v>-0.1</v>
      </c>
      <c r="H40" s="21">
        <v>-0.24</v>
      </c>
      <c r="I40" s="21">
        <v>-0.24</v>
      </c>
      <c r="J40" s="21">
        <v>-0.24</v>
      </c>
      <c r="K40" s="21">
        <v>-0.24</v>
      </c>
      <c r="L40" s="21">
        <v>-0.24</v>
      </c>
      <c r="M40" s="21">
        <v>-0.24</v>
      </c>
      <c r="N40" s="21">
        <v>-0.24</v>
      </c>
      <c r="O40" s="21">
        <v>-0.24</v>
      </c>
      <c r="P40" s="21">
        <v>-0.24</v>
      </c>
      <c r="Q40" s="21">
        <v>-0.24</v>
      </c>
      <c r="R40" s="21">
        <v>-0.24</v>
      </c>
      <c r="S40" s="21">
        <v>-0.24</v>
      </c>
      <c r="T40" s="18">
        <v>-0.24</v>
      </c>
      <c r="U40" s="21">
        <v>-0.24</v>
      </c>
      <c r="V40" s="21">
        <v>-0.24</v>
      </c>
      <c r="W40" s="21">
        <v>-0.24</v>
      </c>
      <c r="X40" s="21">
        <v>-0.1</v>
      </c>
      <c r="Y40" s="21">
        <v>-0.1</v>
      </c>
      <c r="Z40" s="21">
        <v>-0.1</v>
      </c>
      <c r="AA40" s="21">
        <v>-0.1</v>
      </c>
      <c r="AB40" s="21">
        <v>-0.1</v>
      </c>
      <c r="AC40" s="21">
        <v>-0.1</v>
      </c>
      <c r="AD40" s="18">
        <v>-0.1</v>
      </c>
    </row>
    <row r="41" spans="1:30">
      <c r="A41" s="193" t="s">
        <v>8</v>
      </c>
      <c r="B41" s="194"/>
      <c r="C41" s="22">
        <f t="shared" ref="C41:AD41" si="13">IF(C38="","",(((C38+C39)+(C38+C40))/2))</f>
        <v>1</v>
      </c>
      <c r="D41" s="22">
        <f t="shared" si="13"/>
        <v>1</v>
      </c>
      <c r="E41" s="22">
        <f t="shared" si="13"/>
        <v>1</v>
      </c>
      <c r="F41" s="22">
        <f t="shared" si="13"/>
        <v>1</v>
      </c>
      <c r="G41" s="22">
        <f t="shared" si="13"/>
        <v>1</v>
      </c>
      <c r="H41" s="22">
        <f t="shared" si="13"/>
        <v>24.95</v>
      </c>
      <c r="I41" s="22">
        <f t="shared" si="13"/>
        <v>24.95</v>
      </c>
      <c r="J41" s="22">
        <f t="shared" si="13"/>
        <v>24.95</v>
      </c>
      <c r="K41" s="22">
        <f t="shared" si="13"/>
        <v>24.95</v>
      </c>
      <c r="L41" s="22">
        <f t="shared" si="13"/>
        <v>24.95</v>
      </c>
      <c r="M41" s="22">
        <f t="shared" si="13"/>
        <v>24.95</v>
      </c>
      <c r="N41" s="22">
        <f t="shared" si="13"/>
        <v>24.95</v>
      </c>
      <c r="O41" s="22">
        <f t="shared" si="13"/>
        <v>24.95</v>
      </c>
      <c r="P41" s="22">
        <f t="shared" si="13"/>
        <v>24.95</v>
      </c>
      <c r="Q41" s="22">
        <f t="shared" si="13"/>
        <v>24.95</v>
      </c>
      <c r="R41" s="22">
        <f t="shared" si="13"/>
        <v>24.95</v>
      </c>
      <c r="S41" s="22">
        <f t="shared" si="13"/>
        <v>24.95</v>
      </c>
      <c r="T41" s="23">
        <f t="shared" si="13"/>
        <v>24.95</v>
      </c>
      <c r="U41" s="22">
        <f t="shared" si="13"/>
        <v>24.95</v>
      </c>
      <c r="V41" s="22">
        <f t="shared" si="13"/>
        <v>24.95</v>
      </c>
      <c r="W41" s="22">
        <f t="shared" si="13"/>
        <v>24.95</v>
      </c>
      <c r="X41" s="22">
        <f t="shared" si="13"/>
        <v>0.2</v>
      </c>
      <c r="Y41" s="22">
        <f t="shared" si="13"/>
        <v>0.2</v>
      </c>
      <c r="Z41" s="22">
        <f t="shared" si="13"/>
        <v>0.2</v>
      </c>
      <c r="AA41" s="22">
        <f t="shared" si="13"/>
        <v>0.2</v>
      </c>
      <c r="AB41" s="22">
        <f t="shared" si="13"/>
        <v>0.2</v>
      </c>
      <c r="AC41" s="22">
        <f t="shared" si="13"/>
        <v>0.2</v>
      </c>
      <c r="AD41" s="23">
        <f t="shared" si="13"/>
        <v>0.2</v>
      </c>
    </row>
    <row r="42" spans="1:30" ht="13.5" customHeight="1">
      <c r="A42" s="48" t="s">
        <v>30</v>
      </c>
      <c r="B42" s="24" t="s">
        <v>13</v>
      </c>
      <c r="C42" s="25">
        <v>0.94669999999999999</v>
      </c>
      <c r="D42" s="25">
        <v>0.93689999999999996</v>
      </c>
      <c r="E42" s="25">
        <v>0.94410000000000005</v>
      </c>
      <c r="F42" s="25">
        <v>0.93930000000000002</v>
      </c>
      <c r="G42" s="25">
        <v>0.93820000000000003</v>
      </c>
      <c r="H42" s="25">
        <v>24.768799999999999</v>
      </c>
      <c r="I42" s="25">
        <v>24.751999999999999</v>
      </c>
      <c r="J42" s="25">
        <v>24.770900000000001</v>
      </c>
      <c r="K42" s="25">
        <v>24.784800000000001</v>
      </c>
      <c r="L42" s="25">
        <v>24.799700000000001</v>
      </c>
      <c r="M42" s="25">
        <v>24.822399999999998</v>
      </c>
      <c r="N42" s="25">
        <v>24.870100000000001</v>
      </c>
      <c r="O42" s="25">
        <v>24.904599999999999</v>
      </c>
      <c r="P42" s="25">
        <v>24.894500000000001</v>
      </c>
      <c r="Q42" s="25">
        <v>24.853999999999999</v>
      </c>
      <c r="R42" s="25">
        <v>24.8262</v>
      </c>
      <c r="S42" s="25">
        <v>24.814599999999999</v>
      </c>
      <c r="T42" s="25">
        <v>24.809000000000001</v>
      </c>
      <c r="U42" s="25">
        <v>24.797599999999999</v>
      </c>
      <c r="V42" s="25">
        <v>24.814599999999999</v>
      </c>
      <c r="W42" s="25">
        <v>24.858699999999999</v>
      </c>
      <c r="X42" s="25">
        <v>0.1966</v>
      </c>
      <c r="Y42" s="25">
        <v>0.19850000000000001</v>
      </c>
      <c r="Z42" s="25">
        <v>0.19089999999999999</v>
      </c>
      <c r="AA42" s="25">
        <v>0.19270000000000001</v>
      </c>
      <c r="AB42" s="25">
        <v>0.20799999999999999</v>
      </c>
      <c r="AC42" s="25">
        <v>0.20419999999999999</v>
      </c>
      <c r="AD42" s="25">
        <v>0.20469999999999999</v>
      </c>
    </row>
    <row r="43" spans="1:30" ht="13.5" customHeight="1">
      <c r="A43" s="48" t="s">
        <v>31</v>
      </c>
      <c r="B43" s="24" t="s">
        <v>13</v>
      </c>
      <c r="C43" s="25">
        <v>0.94089999999999996</v>
      </c>
      <c r="D43" s="25">
        <v>0.93889999999999996</v>
      </c>
      <c r="E43" s="25">
        <v>0.94040000000000001</v>
      </c>
      <c r="F43" s="25">
        <v>0.93559999999999999</v>
      </c>
      <c r="G43" s="25">
        <v>0.94389999999999996</v>
      </c>
      <c r="H43" s="25">
        <v>24.786300000000001</v>
      </c>
      <c r="I43" s="25">
        <v>24.7714</v>
      </c>
      <c r="J43" s="25">
        <v>24.782699999999998</v>
      </c>
      <c r="K43" s="25">
        <v>24.8003</v>
      </c>
      <c r="L43" s="25">
        <v>24.807099999999998</v>
      </c>
      <c r="M43" s="25">
        <v>24.843699999999998</v>
      </c>
      <c r="N43" s="25">
        <v>24.872299999999999</v>
      </c>
      <c r="O43" s="25">
        <v>24.9222</v>
      </c>
      <c r="P43" s="25">
        <v>24.910499999999999</v>
      </c>
      <c r="Q43" s="25">
        <v>24.874600000000001</v>
      </c>
      <c r="R43" s="25">
        <v>24.832599999999999</v>
      </c>
      <c r="S43" s="25">
        <v>24.826499999999999</v>
      </c>
      <c r="T43" s="25">
        <v>24.807500000000001</v>
      </c>
      <c r="U43" s="25">
        <v>24.7926</v>
      </c>
      <c r="V43" s="25">
        <v>24.813300000000002</v>
      </c>
      <c r="W43" s="25">
        <v>24.863299999999999</v>
      </c>
      <c r="X43" s="25">
        <v>0.19819999999999999</v>
      </c>
      <c r="Y43" s="25">
        <v>0.19040000000000001</v>
      </c>
      <c r="Z43" s="25">
        <v>0.1943</v>
      </c>
      <c r="AA43" s="25">
        <v>0.19239999999999999</v>
      </c>
      <c r="AB43" s="25">
        <v>0.20480000000000001</v>
      </c>
      <c r="AC43" s="25">
        <v>0.1983</v>
      </c>
      <c r="AD43" s="25">
        <v>0.1993</v>
      </c>
    </row>
    <row r="44" spans="1:30" ht="13.5" customHeight="1">
      <c r="A44" s="48" t="s">
        <v>32</v>
      </c>
      <c r="B44" s="24" t="s">
        <v>13</v>
      </c>
      <c r="C44" s="25">
        <v>0.94889999999999997</v>
      </c>
      <c r="D44" s="25">
        <v>0.93769999999999998</v>
      </c>
      <c r="E44" s="25">
        <v>0.93859999999999999</v>
      </c>
      <c r="F44" s="25">
        <v>0.93910000000000005</v>
      </c>
      <c r="G44" s="25">
        <v>0.93840000000000001</v>
      </c>
      <c r="H44" s="25">
        <v>24.805499999999999</v>
      </c>
      <c r="I44" s="25">
        <v>24.788499999999999</v>
      </c>
      <c r="J44" s="25">
        <v>24.786000000000001</v>
      </c>
      <c r="K44" s="25">
        <v>24.8063</v>
      </c>
      <c r="L44" s="25">
        <v>24.831199999999999</v>
      </c>
      <c r="M44" s="25">
        <v>24.857199999999999</v>
      </c>
      <c r="N44" s="25">
        <v>24.895700000000001</v>
      </c>
      <c r="O44" s="25">
        <v>24.928599999999999</v>
      </c>
      <c r="P44" s="25">
        <v>24.916699999999999</v>
      </c>
      <c r="Q44" s="25">
        <v>24.876899999999999</v>
      </c>
      <c r="R44" s="25">
        <v>24.848299999999998</v>
      </c>
      <c r="S44" s="25">
        <v>24.842600000000001</v>
      </c>
      <c r="T44" s="25">
        <v>24.819600000000001</v>
      </c>
      <c r="U44" s="25">
        <v>24.8141</v>
      </c>
      <c r="V44" s="25">
        <v>24.826000000000001</v>
      </c>
      <c r="W44" s="25">
        <v>24.882400000000001</v>
      </c>
      <c r="X44" s="25">
        <v>0.19789999999999999</v>
      </c>
      <c r="Y44" s="25">
        <v>0.1847</v>
      </c>
      <c r="Z44" s="25">
        <v>0.1905</v>
      </c>
      <c r="AA44" s="25">
        <v>0.19400000000000001</v>
      </c>
      <c r="AB44" s="25">
        <v>0.19950000000000001</v>
      </c>
      <c r="AC44" s="25">
        <v>0.20349999999999999</v>
      </c>
      <c r="AD44" s="25">
        <v>0.20250000000000001</v>
      </c>
    </row>
    <row r="45" spans="1:30" ht="13.5" customHeight="1">
      <c r="A45" s="48" t="s">
        <v>33</v>
      </c>
      <c r="B45" s="24" t="s">
        <v>13</v>
      </c>
      <c r="C45" s="25">
        <v>0.94669999999999999</v>
      </c>
      <c r="D45" s="25">
        <v>0.94099999999999995</v>
      </c>
      <c r="E45" s="25">
        <v>0.94799999999999995</v>
      </c>
      <c r="F45" s="25">
        <v>0.9375</v>
      </c>
      <c r="G45" s="25">
        <v>0.93430000000000002</v>
      </c>
      <c r="H45" s="25">
        <v>24.8247</v>
      </c>
      <c r="I45" s="25">
        <v>24.795999999999999</v>
      </c>
      <c r="J45" s="25">
        <v>24.799600000000002</v>
      </c>
      <c r="K45" s="25">
        <v>24.8172</v>
      </c>
      <c r="L45" s="25">
        <v>24.826799999999999</v>
      </c>
      <c r="M45" s="25">
        <v>24.854900000000001</v>
      </c>
      <c r="N45" s="25">
        <v>24.885400000000001</v>
      </c>
      <c r="O45" s="25">
        <v>24.9315</v>
      </c>
      <c r="P45" s="25">
        <v>24.923999999999999</v>
      </c>
      <c r="Q45" s="25">
        <v>24.889900000000001</v>
      </c>
      <c r="R45" s="25">
        <v>24.864599999999999</v>
      </c>
      <c r="S45" s="25">
        <v>24.8475</v>
      </c>
      <c r="T45" s="25">
        <v>24.8474</v>
      </c>
      <c r="U45" s="25">
        <v>24.835899999999999</v>
      </c>
      <c r="V45" s="25">
        <v>24.851400000000002</v>
      </c>
      <c r="W45" s="25">
        <v>24.901199999999999</v>
      </c>
      <c r="X45" s="25">
        <v>0.19059999999999999</v>
      </c>
      <c r="Y45" s="25">
        <v>0.185</v>
      </c>
      <c r="Z45" s="25">
        <v>0.19239999999999999</v>
      </c>
      <c r="AA45" s="25">
        <v>0.1981</v>
      </c>
      <c r="AB45" s="25">
        <v>0.1963</v>
      </c>
      <c r="AC45" s="25">
        <v>0.2019</v>
      </c>
      <c r="AD45" s="25">
        <v>0.2046</v>
      </c>
    </row>
    <row r="46" spans="1:30" ht="13.5" customHeight="1">
      <c r="A46" s="48" t="s">
        <v>34</v>
      </c>
      <c r="B46" s="24" t="s">
        <v>13</v>
      </c>
      <c r="C46" s="25">
        <v>0.94450000000000001</v>
      </c>
      <c r="D46" s="25">
        <v>0.9395</v>
      </c>
      <c r="E46" s="25">
        <v>0.94040000000000001</v>
      </c>
      <c r="F46" s="25">
        <v>0.93689999999999996</v>
      </c>
      <c r="G46" s="25">
        <v>0.94059999999999999</v>
      </c>
      <c r="H46" s="25">
        <v>24.825600000000001</v>
      </c>
      <c r="I46" s="25">
        <v>24.814900000000002</v>
      </c>
      <c r="J46" s="25">
        <v>24.8093</v>
      </c>
      <c r="K46" s="25">
        <v>24.835899999999999</v>
      </c>
      <c r="L46" s="25">
        <v>24.856100000000001</v>
      </c>
      <c r="M46" s="25">
        <v>24.8794</v>
      </c>
      <c r="N46" s="25">
        <v>24.917200000000001</v>
      </c>
      <c r="O46" s="25">
        <v>24.955500000000001</v>
      </c>
      <c r="P46" s="25">
        <v>24.946200000000001</v>
      </c>
      <c r="Q46" s="25">
        <v>24.901199999999999</v>
      </c>
      <c r="R46" s="25">
        <v>24.882200000000001</v>
      </c>
      <c r="S46" s="25">
        <v>24.87</v>
      </c>
      <c r="T46" s="25">
        <v>24.853100000000001</v>
      </c>
      <c r="U46" s="25">
        <v>24.8627</v>
      </c>
      <c r="V46" s="25">
        <v>24.870100000000001</v>
      </c>
      <c r="W46" s="25">
        <v>24.907900000000001</v>
      </c>
      <c r="X46" s="25">
        <v>0.19359999999999999</v>
      </c>
      <c r="Y46" s="25">
        <v>0.19270000000000001</v>
      </c>
      <c r="Z46" s="25">
        <v>0.1981</v>
      </c>
      <c r="AA46" s="25">
        <v>0.1983</v>
      </c>
      <c r="AB46" s="25">
        <v>0.19420000000000001</v>
      </c>
      <c r="AC46" s="25">
        <v>0.20419999999999999</v>
      </c>
      <c r="AD46" s="25">
        <v>0.19969999999999999</v>
      </c>
    </row>
    <row r="47" spans="1:30">
      <c r="A47" s="191" t="s">
        <v>17</v>
      </c>
      <c r="B47" s="26" t="s">
        <v>18</v>
      </c>
      <c r="C47" s="27">
        <f t="shared" ref="C47:AD47" si="14">IF(C42="","",((MAXA(C42,C43,C44,C45,C46))-C41)/((C39-C40)/2))</f>
        <v>-0.51100000000000034</v>
      </c>
      <c r="D47" s="27">
        <f t="shared" si="14"/>
        <v>-0.59000000000000052</v>
      </c>
      <c r="E47" s="27">
        <f t="shared" si="14"/>
        <v>-0.52000000000000046</v>
      </c>
      <c r="F47" s="27">
        <f t="shared" si="14"/>
        <v>-0.60699999999999976</v>
      </c>
      <c r="G47" s="27">
        <f t="shared" si="14"/>
        <v>-0.56100000000000039</v>
      </c>
      <c r="H47" s="27">
        <f t="shared" si="14"/>
        <v>-0.51833333333332443</v>
      </c>
      <c r="I47" s="27">
        <f t="shared" si="14"/>
        <v>-0.56291666666665741</v>
      </c>
      <c r="J47" s="27">
        <f t="shared" si="14"/>
        <v>-0.58624999999999561</v>
      </c>
      <c r="K47" s="27">
        <f t="shared" si="14"/>
        <v>-0.47541666666666893</v>
      </c>
      <c r="L47" s="27">
        <f t="shared" si="14"/>
        <v>-0.39124999999999116</v>
      </c>
      <c r="M47" s="27">
        <f t="shared" si="14"/>
        <v>-0.29416666666666202</v>
      </c>
      <c r="N47" s="27">
        <f t="shared" si="14"/>
        <v>-0.13666666666665903</v>
      </c>
      <c r="O47" s="27">
        <f t="shared" si="14"/>
        <v>2.2916666666672469E-2</v>
      </c>
      <c r="P47" s="27">
        <f t="shared" si="14"/>
        <v>-1.5833333333326038E-2</v>
      </c>
      <c r="Q47" s="27">
        <f t="shared" si="14"/>
        <v>-0.20333333333333314</v>
      </c>
      <c r="R47" s="27">
        <f t="shared" si="14"/>
        <v>-0.28249999999999298</v>
      </c>
      <c r="S47" s="27">
        <f t="shared" si="14"/>
        <v>-0.33333333333332626</v>
      </c>
      <c r="T47" s="28">
        <f t="shared" si="14"/>
        <v>-0.40374999999999162</v>
      </c>
      <c r="U47" s="27">
        <f t="shared" si="14"/>
        <v>-0.36374999999999602</v>
      </c>
      <c r="V47" s="27">
        <f t="shared" si="14"/>
        <v>-0.33291666666666053</v>
      </c>
      <c r="W47" s="27">
        <f t="shared" si="14"/>
        <v>-0.17541666666665753</v>
      </c>
      <c r="X47" s="27">
        <f t="shared" si="14"/>
        <v>-1.8000000000000238E-2</v>
      </c>
      <c r="Y47" s="27">
        <f t="shared" si="14"/>
        <v>-1.5000000000000013E-2</v>
      </c>
      <c r="Z47" s="27">
        <f t="shared" si="14"/>
        <v>-1.9000000000000128E-2</v>
      </c>
      <c r="AA47" s="27">
        <f t="shared" si="14"/>
        <v>-1.7000000000000071E-2</v>
      </c>
      <c r="AB47" s="27">
        <f t="shared" si="14"/>
        <v>7.9999999999999793E-2</v>
      </c>
      <c r="AC47" s="27">
        <f t="shared" si="14"/>
        <v>4.1999999999999815E-2</v>
      </c>
      <c r="AD47" s="28">
        <f t="shared" si="14"/>
        <v>4.699999999999982E-2</v>
      </c>
    </row>
    <row r="48" spans="1:30">
      <c r="A48" s="192"/>
      <c r="B48" s="26" t="s">
        <v>19</v>
      </c>
      <c r="C48" s="27">
        <f t="shared" ref="C48:AD48" si="15">IF(C42="","",((MINA(C42,C43,C44,C45,C46))-C41)/((C39-C40)/2))</f>
        <v>-0.59100000000000041</v>
      </c>
      <c r="D48" s="27">
        <f t="shared" si="15"/>
        <v>-0.63100000000000045</v>
      </c>
      <c r="E48" s="27">
        <f t="shared" si="15"/>
        <v>-0.6140000000000001</v>
      </c>
      <c r="F48" s="27">
        <f t="shared" si="15"/>
        <v>-0.64400000000000013</v>
      </c>
      <c r="G48" s="27">
        <f t="shared" si="15"/>
        <v>-0.65699999999999981</v>
      </c>
      <c r="H48" s="27">
        <f t="shared" si="15"/>
        <v>-0.755000000000002</v>
      </c>
      <c r="I48" s="27">
        <f t="shared" si="15"/>
        <v>-0.82500000000000173</v>
      </c>
      <c r="J48" s="27">
        <f t="shared" si="15"/>
        <v>-0.74624999999999275</v>
      </c>
      <c r="K48" s="27">
        <f t="shared" si="15"/>
        <v>-0.68833333333332791</v>
      </c>
      <c r="L48" s="27">
        <f t="shared" si="15"/>
        <v>-0.6262499999999912</v>
      </c>
      <c r="M48" s="27">
        <f t="shared" si="15"/>
        <v>-0.53166666666667106</v>
      </c>
      <c r="N48" s="27">
        <f t="shared" si="15"/>
        <v>-0.33291666666666053</v>
      </c>
      <c r="O48" s="27">
        <f t="shared" si="15"/>
        <v>-0.1891666666666699</v>
      </c>
      <c r="P48" s="27">
        <f t="shared" si="15"/>
        <v>-0.23124999999999396</v>
      </c>
      <c r="Q48" s="27">
        <f t="shared" si="15"/>
        <v>-0.40000000000000036</v>
      </c>
      <c r="R48" s="27">
        <f t="shared" si="15"/>
        <v>-0.51583333333333026</v>
      </c>
      <c r="S48" s="27">
        <f t="shared" si="15"/>
        <v>-0.56416666666666937</v>
      </c>
      <c r="T48" s="28">
        <f t="shared" si="15"/>
        <v>-0.59374999999999289</v>
      </c>
      <c r="U48" s="27">
        <f t="shared" si="15"/>
        <v>-0.6558333333333296</v>
      </c>
      <c r="V48" s="27">
        <f t="shared" si="15"/>
        <v>-0.56958333333332334</v>
      </c>
      <c r="W48" s="27">
        <f t="shared" si="15"/>
        <v>-0.38041666666666829</v>
      </c>
      <c r="X48" s="27">
        <f t="shared" si="15"/>
        <v>-9.4000000000000195E-2</v>
      </c>
      <c r="Y48" s="27">
        <f t="shared" si="15"/>
        <v>-0.15300000000000008</v>
      </c>
      <c r="Z48" s="27">
        <f t="shared" si="15"/>
        <v>-9.5000000000000084E-2</v>
      </c>
      <c r="AA48" s="27">
        <f t="shared" si="15"/>
        <v>-7.6000000000000234E-2</v>
      </c>
      <c r="AB48" s="27">
        <f t="shared" si="15"/>
        <v>-5.7999999999999996E-2</v>
      </c>
      <c r="AC48" s="27">
        <f t="shared" si="15"/>
        <v>-1.7000000000000071E-2</v>
      </c>
      <c r="AD48" s="28">
        <f t="shared" si="15"/>
        <v>-7.0000000000000617E-3</v>
      </c>
    </row>
    <row r="49" spans="1:30" ht="22.5" customHeight="1">
      <c r="A49" s="195" t="s">
        <v>14</v>
      </c>
      <c r="B49" s="196"/>
      <c r="C49" s="29" t="str">
        <f t="shared" ref="C49:AD49" si="16">IF(C42="","",IF(OR((C47&gt;50%),(C48&lt;-50%)),"Measure More","OK"))</f>
        <v>Measure More</v>
      </c>
      <c r="D49" s="29" t="str">
        <f t="shared" si="16"/>
        <v>Measure More</v>
      </c>
      <c r="E49" s="29" t="str">
        <f t="shared" si="16"/>
        <v>Measure More</v>
      </c>
      <c r="F49" s="29" t="str">
        <f t="shared" si="16"/>
        <v>Measure More</v>
      </c>
      <c r="G49" s="29" t="str">
        <f t="shared" si="16"/>
        <v>Measure More</v>
      </c>
      <c r="H49" s="29" t="str">
        <f t="shared" si="16"/>
        <v>Measure More</v>
      </c>
      <c r="I49" s="29" t="str">
        <f t="shared" si="16"/>
        <v>Measure More</v>
      </c>
      <c r="J49" s="29" t="str">
        <f t="shared" si="16"/>
        <v>Measure More</v>
      </c>
      <c r="K49" s="29" t="str">
        <f t="shared" si="16"/>
        <v>Measure More</v>
      </c>
      <c r="L49" s="29" t="str">
        <f t="shared" si="16"/>
        <v>Measure More</v>
      </c>
      <c r="M49" s="29" t="str">
        <f t="shared" si="16"/>
        <v>Measure More</v>
      </c>
      <c r="N49" s="29" t="str">
        <f t="shared" si="16"/>
        <v>OK</v>
      </c>
      <c r="O49" s="29" t="str">
        <f t="shared" si="16"/>
        <v>OK</v>
      </c>
      <c r="P49" s="29" t="str">
        <f t="shared" si="16"/>
        <v>OK</v>
      </c>
      <c r="Q49" s="29" t="str">
        <f t="shared" si="16"/>
        <v>OK</v>
      </c>
      <c r="R49" s="29" t="str">
        <f t="shared" si="16"/>
        <v>Measure More</v>
      </c>
      <c r="S49" s="29" t="str">
        <f t="shared" si="16"/>
        <v>Measure More</v>
      </c>
      <c r="T49" s="30" t="str">
        <f t="shared" si="16"/>
        <v>Measure More</v>
      </c>
      <c r="U49" s="29" t="str">
        <f t="shared" si="16"/>
        <v>Measure More</v>
      </c>
      <c r="V49" s="29" t="str">
        <f t="shared" si="16"/>
        <v>Measure More</v>
      </c>
      <c r="W49" s="29" t="str">
        <f t="shared" si="16"/>
        <v>OK</v>
      </c>
      <c r="X49" s="29" t="str">
        <f t="shared" si="16"/>
        <v>OK</v>
      </c>
      <c r="Y49" s="29" t="str">
        <f t="shared" si="16"/>
        <v>OK</v>
      </c>
      <c r="Z49" s="29" t="str">
        <f t="shared" si="16"/>
        <v>OK</v>
      </c>
      <c r="AA49" s="29" t="str">
        <f t="shared" si="16"/>
        <v>OK</v>
      </c>
      <c r="AB49" s="29" t="str">
        <f t="shared" si="16"/>
        <v>OK</v>
      </c>
      <c r="AC49" s="29" t="str">
        <f t="shared" si="16"/>
        <v>OK</v>
      </c>
      <c r="AD49" s="30" t="str">
        <f t="shared" si="16"/>
        <v>OK</v>
      </c>
    </row>
    <row r="50" spans="1:30">
      <c r="A50" s="3"/>
      <c r="B50" s="3" t="s">
        <v>21</v>
      </c>
      <c r="C50" s="3">
        <f t="shared" ref="C50:AD50" si="17">IF(C42="","",MAXA(C42:C46))</f>
        <v>0.94889999999999997</v>
      </c>
      <c r="D50" s="3">
        <f t="shared" si="17"/>
        <v>0.94099999999999995</v>
      </c>
      <c r="E50" s="3">
        <f t="shared" si="17"/>
        <v>0.94799999999999995</v>
      </c>
      <c r="F50" s="3">
        <f t="shared" si="17"/>
        <v>0.93930000000000002</v>
      </c>
      <c r="G50" s="3">
        <f t="shared" si="17"/>
        <v>0.94389999999999996</v>
      </c>
      <c r="H50" s="3">
        <f t="shared" si="17"/>
        <v>24.825600000000001</v>
      </c>
      <c r="I50" s="3">
        <f t="shared" si="17"/>
        <v>24.814900000000002</v>
      </c>
      <c r="J50" s="3">
        <f t="shared" si="17"/>
        <v>24.8093</v>
      </c>
      <c r="K50" s="3">
        <f t="shared" si="17"/>
        <v>24.835899999999999</v>
      </c>
      <c r="L50" s="3">
        <f t="shared" si="17"/>
        <v>24.856100000000001</v>
      </c>
      <c r="M50" s="3">
        <f t="shared" si="17"/>
        <v>24.8794</v>
      </c>
      <c r="N50" s="3">
        <f t="shared" si="17"/>
        <v>24.917200000000001</v>
      </c>
      <c r="O50" s="3">
        <f t="shared" si="17"/>
        <v>24.955500000000001</v>
      </c>
      <c r="P50" s="3">
        <f t="shared" si="17"/>
        <v>24.946200000000001</v>
      </c>
      <c r="Q50" s="3">
        <f t="shared" si="17"/>
        <v>24.901199999999999</v>
      </c>
      <c r="R50" s="3">
        <f t="shared" si="17"/>
        <v>24.882200000000001</v>
      </c>
      <c r="S50" s="3">
        <f t="shared" si="17"/>
        <v>24.87</v>
      </c>
      <c r="T50" s="3">
        <f t="shared" si="17"/>
        <v>24.853100000000001</v>
      </c>
      <c r="U50" s="3">
        <f t="shared" si="17"/>
        <v>24.8627</v>
      </c>
      <c r="V50" s="3">
        <f t="shared" si="17"/>
        <v>24.870100000000001</v>
      </c>
      <c r="W50" s="3">
        <f t="shared" si="17"/>
        <v>24.907900000000001</v>
      </c>
      <c r="X50" s="3">
        <f t="shared" si="17"/>
        <v>0.19819999999999999</v>
      </c>
      <c r="Y50" s="3">
        <f t="shared" si="17"/>
        <v>0.19850000000000001</v>
      </c>
      <c r="Z50" s="3">
        <f t="shared" si="17"/>
        <v>0.1981</v>
      </c>
      <c r="AA50" s="3">
        <f t="shared" si="17"/>
        <v>0.1983</v>
      </c>
      <c r="AB50" s="3">
        <f t="shared" si="17"/>
        <v>0.20799999999999999</v>
      </c>
      <c r="AC50" s="3">
        <f t="shared" si="17"/>
        <v>0.20419999999999999</v>
      </c>
      <c r="AD50" s="3">
        <f t="shared" si="17"/>
        <v>0.20469999999999999</v>
      </c>
    </row>
    <row r="51" spans="1:30">
      <c r="A51" s="3"/>
      <c r="B51" s="3" t="s">
        <v>22</v>
      </c>
      <c r="C51" s="3">
        <f t="shared" ref="C51:AD51" si="18">IF(C42="","",MINA(C42:C46))</f>
        <v>0.94089999999999996</v>
      </c>
      <c r="D51" s="3">
        <f t="shared" si="18"/>
        <v>0.93689999999999996</v>
      </c>
      <c r="E51" s="3">
        <f t="shared" si="18"/>
        <v>0.93859999999999999</v>
      </c>
      <c r="F51" s="3">
        <f t="shared" si="18"/>
        <v>0.93559999999999999</v>
      </c>
      <c r="G51" s="3">
        <f t="shared" si="18"/>
        <v>0.93430000000000002</v>
      </c>
      <c r="H51" s="3">
        <f t="shared" si="18"/>
        <v>24.768799999999999</v>
      </c>
      <c r="I51" s="3">
        <f t="shared" si="18"/>
        <v>24.751999999999999</v>
      </c>
      <c r="J51" s="3">
        <f t="shared" si="18"/>
        <v>24.770900000000001</v>
      </c>
      <c r="K51" s="3">
        <f t="shared" si="18"/>
        <v>24.784800000000001</v>
      </c>
      <c r="L51" s="3">
        <f t="shared" si="18"/>
        <v>24.799700000000001</v>
      </c>
      <c r="M51" s="3">
        <f t="shared" si="18"/>
        <v>24.822399999999998</v>
      </c>
      <c r="N51" s="3">
        <f t="shared" si="18"/>
        <v>24.870100000000001</v>
      </c>
      <c r="O51" s="3">
        <f t="shared" si="18"/>
        <v>24.904599999999999</v>
      </c>
      <c r="P51" s="3">
        <f t="shared" si="18"/>
        <v>24.894500000000001</v>
      </c>
      <c r="Q51" s="3">
        <f t="shared" si="18"/>
        <v>24.853999999999999</v>
      </c>
      <c r="R51" s="3">
        <f t="shared" si="18"/>
        <v>24.8262</v>
      </c>
      <c r="S51" s="3">
        <f t="shared" si="18"/>
        <v>24.814599999999999</v>
      </c>
      <c r="T51" s="3">
        <f t="shared" si="18"/>
        <v>24.807500000000001</v>
      </c>
      <c r="U51" s="3">
        <f t="shared" si="18"/>
        <v>24.7926</v>
      </c>
      <c r="V51" s="3">
        <f t="shared" si="18"/>
        <v>24.813300000000002</v>
      </c>
      <c r="W51" s="3">
        <f t="shared" si="18"/>
        <v>24.858699999999999</v>
      </c>
      <c r="X51" s="3">
        <f t="shared" si="18"/>
        <v>0.19059999999999999</v>
      </c>
      <c r="Y51" s="3">
        <f t="shared" si="18"/>
        <v>0.1847</v>
      </c>
      <c r="Z51" s="3">
        <f t="shared" si="18"/>
        <v>0.1905</v>
      </c>
      <c r="AA51" s="3">
        <f t="shared" si="18"/>
        <v>0.19239999999999999</v>
      </c>
      <c r="AB51" s="3">
        <f t="shared" si="18"/>
        <v>0.19420000000000001</v>
      </c>
      <c r="AC51" s="3">
        <f t="shared" si="18"/>
        <v>0.1983</v>
      </c>
      <c r="AD51" s="3">
        <f t="shared" si="18"/>
        <v>0.1993</v>
      </c>
    </row>
    <row r="52" spans="1:30">
      <c r="A52" s="3"/>
      <c r="B52" s="3" t="s">
        <v>23</v>
      </c>
      <c r="C52" s="3">
        <f t="shared" ref="C52:AD52" si="19">IF(C42="","",(C50-C51))</f>
        <v>8.0000000000000071E-3</v>
      </c>
      <c r="D52" s="3">
        <f t="shared" si="19"/>
        <v>4.0999999999999925E-3</v>
      </c>
      <c r="E52" s="3">
        <f t="shared" si="19"/>
        <v>9.3999999999999639E-3</v>
      </c>
      <c r="F52" s="3">
        <f t="shared" si="19"/>
        <v>3.7000000000000366E-3</v>
      </c>
      <c r="G52" s="3">
        <f t="shared" si="19"/>
        <v>9.5999999999999419E-3</v>
      </c>
      <c r="H52" s="3">
        <f t="shared" si="19"/>
        <v>5.6800000000002626E-2</v>
      </c>
      <c r="I52" s="3">
        <f t="shared" si="19"/>
        <v>6.290000000000262E-2</v>
      </c>
      <c r="J52" s="3">
        <f t="shared" si="19"/>
        <v>3.8399999999999324E-2</v>
      </c>
      <c r="K52" s="3">
        <f t="shared" si="19"/>
        <v>5.1099999999998147E-2</v>
      </c>
      <c r="L52" s="3">
        <f t="shared" si="19"/>
        <v>5.6400000000000006E-2</v>
      </c>
      <c r="M52" s="3">
        <f t="shared" si="19"/>
        <v>5.700000000000216E-2</v>
      </c>
      <c r="N52" s="3">
        <f t="shared" si="19"/>
        <v>4.7100000000000364E-2</v>
      </c>
      <c r="O52" s="3">
        <f t="shared" si="19"/>
        <v>5.0900000000002166E-2</v>
      </c>
      <c r="P52" s="3">
        <f t="shared" si="19"/>
        <v>5.1700000000000301E-2</v>
      </c>
      <c r="Q52" s="3">
        <f t="shared" si="19"/>
        <v>4.7200000000000131E-2</v>
      </c>
      <c r="R52" s="3">
        <f t="shared" si="19"/>
        <v>5.6000000000000938E-2</v>
      </c>
      <c r="S52" s="3">
        <f t="shared" si="19"/>
        <v>5.5400000000002336E-2</v>
      </c>
      <c r="T52" s="3">
        <f t="shared" si="19"/>
        <v>4.5600000000000307E-2</v>
      </c>
      <c r="U52" s="3">
        <f t="shared" si="19"/>
        <v>7.0100000000000051E-2</v>
      </c>
      <c r="V52" s="3">
        <f t="shared" si="19"/>
        <v>5.6799999999999073E-2</v>
      </c>
      <c r="W52" s="3">
        <f t="shared" si="19"/>
        <v>4.9200000000002575E-2</v>
      </c>
      <c r="X52" s="3">
        <f t="shared" si="19"/>
        <v>7.5999999999999956E-3</v>
      </c>
      <c r="Y52" s="3">
        <f t="shared" si="19"/>
        <v>1.3800000000000007E-2</v>
      </c>
      <c r="Z52" s="3">
        <f t="shared" si="19"/>
        <v>7.5999999999999956E-3</v>
      </c>
      <c r="AA52" s="3">
        <f t="shared" si="19"/>
        <v>5.9000000000000163E-3</v>
      </c>
      <c r="AB52" s="3">
        <f t="shared" si="19"/>
        <v>1.3799999999999979E-2</v>
      </c>
      <c r="AC52" s="3">
        <f t="shared" si="19"/>
        <v>5.8999999999999886E-3</v>
      </c>
      <c r="AD52" s="3">
        <f t="shared" si="19"/>
        <v>5.3999999999999881E-3</v>
      </c>
    </row>
    <row r="53" spans="1:30">
      <c r="A53" s="3"/>
      <c r="B53" s="3" t="s">
        <v>24</v>
      </c>
      <c r="C53" s="3">
        <f t="shared" ref="C53:AD53" si="20">IF(C42="","",ROUND(AVERAGEA(C42:C46),4))</f>
        <v>0.94550000000000001</v>
      </c>
      <c r="D53" s="3">
        <f t="shared" si="20"/>
        <v>0.93879999999999997</v>
      </c>
      <c r="E53" s="3">
        <f t="shared" si="20"/>
        <v>0.94230000000000003</v>
      </c>
      <c r="F53" s="3">
        <f t="shared" si="20"/>
        <v>0.93769999999999998</v>
      </c>
      <c r="G53" s="3">
        <f t="shared" si="20"/>
        <v>0.93910000000000005</v>
      </c>
      <c r="H53" s="3">
        <f t="shared" si="20"/>
        <v>24.802199999999999</v>
      </c>
      <c r="I53" s="3">
        <f t="shared" si="20"/>
        <v>24.784600000000001</v>
      </c>
      <c r="J53" s="3">
        <f t="shared" si="20"/>
        <v>24.7897</v>
      </c>
      <c r="K53" s="3">
        <f t="shared" si="20"/>
        <v>24.808900000000001</v>
      </c>
      <c r="L53" s="3">
        <f t="shared" si="20"/>
        <v>24.824200000000001</v>
      </c>
      <c r="M53" s="3">
        <f t="shared" si="20"/>
        <v>24.851500000000001</v>
      </c>
      <c r="N53" s="3">
        <f t="shared" si="20"/>
        <v>24.888100000000001</v>
      </c>
      <c r="O53" s="3">
        <f t="shared" si="20"/>
        <v>24.9285</v>
      </c>
      <c r="P53" s="3">
        <f t="shared" si="20"/>
        <v>24.918399999999998</v>
      </c>
      <c r="Q53" s="3">
        <f t="shared" si="20"/>
        <v>24.879300000000001</v>
      </c>
      <c r="R53" s="3">
        <f t="shared" si="20"/>
        <v>24.8508</v>
      </c>
      <c r="S53" s="3">
        <f t="shared" si="20"/>
        <v>24.840199999999999</v>
      </c>
      <c r="T53" s="3">
        <f t="shared" si="20"/>
        <v>24.827300000000001</v>
      </c>
      <c r="U53" s="3">
        <f t="shared" si="20"/>
        <v>24.820599999999999</v>
      </c>
      <c r="V53" s="3">
        <f t="shared" si="20"/>
        <v>24.835100000000001</v>
      </c>
      <c r="W53" s="3">
        <f t="shared" si="20"/>
        <v>24.8827</v>
      </c>
      <c r="X53" s="3">
        <f t="shared" si="20"/>
        <v>0.19539999999999999</v>
      </c>
      <c r="Y53" s="3">
        <f t="shared" si="20"/>
        <v>0.1903</v>
      </c>
      <c r="Z53" s="3">
        <f t="shared" si="20"/>
        <v>0.19320000000000001</v>
      </c>
      <c r="AA53" s="3">
        <f t="shared" si="20"/>
        <v>0.1951</v>
      </c>
      <c r="AB53" s="3">
        <f t="shared" si="20"/>
        <v>0.2006</v>
      </c>
      <c r="AC53" s="3">
        <f t="shared" si="20"/>
        <v>0.2024</v>
      </c>
      <c r="AD53" s="3">
        <f t="shared" si="20"/>
        <v>0.20219999999999999</v>
      </c>
    </row>
    <row r="54" spans="1:30">
      <c r="A54" s="3"/>
      <c r="B54" s="3" t="s">
        <v>25</v>
      </c>
      <c r="C54" s="3">
        <f t="shared" ref="C54:AD54" si="21">IF(C42="","",ROUND(SQRT(COUNTA(C42:C46)/(COUNTA(C42:C46)-1))*STDEVPA(C42:C46),4))</f>
        <v>3.0000000000000001E-3</v>
      </c>
      <c r="D54" s="3">
        <f t="shared" si="21"/>
        <v>1.6000000000000001E-3</v>
      </c>
      <c r="E54" s="3">
        <f t="shared" si="21"/>
        <v>3.8E-3</v>
      </c>
      <c r="F54" s="3">
        <f t="shared" si="21"/>
        <v>1.5E-3</v>
      </c>
      <c r="G54" s="3">
        <f t="shared" si="21"/>
        <v>3.5000000000000001E-3</v>
      </c>
      <c r="H54" s="3">
        <f t="shared" si="21"/>
        <v>2.47E-2</v>
      </c>
      <c r="I54" s="3">
        <f t="shared" si="21"/>
        <v>2.4E-2</v>
      </c>
      <c r="J54" s="3">
        <f t="shared" si="21"/>
        <v>1.4999999999999999E-2</v>
      </c>
      <c r="K54" s="3">
        <f t="shared" si="21"/>
        <v>1.9099999999999999E-2</v>
      </c>
      <c r="L54" s="3">
        <f t="shared" si="21"/>
        <v>2.2200000000000001E-2</v>
      </c>
      <c r="M54" s="3">
        <f t="shared" si="21"/>
        <v>2.0799999999999999E-2</v>
      </c>
      <c r="N54" s="3">
        <f t="shared" si="21"/>
        <v>1.9300000000000001E-2</v>
      </c>
      <c r="O54" s="3">
        <f t="shared" si="21"/>
        <v>1.84E-2</v>
      </c>
      <c r="P54" s="3">
        <f t="shared" si="21"/>
        <v>1.9E-2</v>
      </c>
      <c r="Q54" s="3">
        <f t="shared" si="21"/>
        <v>1.77E-2</v>
      </c>
      <c r="R54" s="3">
        <f t="shared" si="21"/>
        <v>2.3E-2</v>
      </c>
      <c r="S54" s="3">
        <f t="shared" si="21"/>
        <v>2.12E-2</v>
      </c>
      <c r="T54" s="3">
        <f t="shared" si="21"/>
        <v>2.1499999999999998E-2</v>
      </c>
      <c r="U54" s="3">
        <f t="shared" si="21"/>
        <v>2.9000000000000001E-2</v>
      </c>
      <c r="V54" s="3">
        <f t="shared" si="21"/>
        <v>2.4799999999999999E-2</v>
      </c>
      <c r="W54" s="3">
        <f t="shared" si="21"/>
        <v>2.1999999999999999E-2</v>
      </c>
      <c r="X54" s="3">
        <f t="shared" si="21"/>
        <v>3.2000000000000002E-3</v>
      </c>
      <c r="Y54" s="3">
        <f t="shared" si="21"/>
        <v>5.7999999999999996E-3</v>
      </c>
      <c r="Z54" s="3">
        <f t="shared" si="21"/>
        <v>3.0999999999999999E-3</v>
      </c>
      <c r="AA54" s="3">
        <f t="shared" si="21"/>
        <v>2.8999999999999998E-3</v>
      </c>
      <c r="AB54" s="3">
        <f t="shared" si="21"/>
        <v>5.7999999999999996E-3</v>
      </c>
      <c r="AC54" s="3">
        <f t="shared" si="21"/>
        <v>2.5000000000000001E-3</v>
      </c>
      <c r="AD54" s="3">
        <f t="shared" si="21"/>
        <v>2.5999999999999999E-3</v>
      </c>
    </row>
    <row r="55" spans="1:30">
      <c r="A55" s="3"/>
      <c r="B55" s="3" t="s">
        <v>26</v>
      </c>
      <c r="C55" s="3">
        <f t="shared" ref="C55:AD55" si="22">IF(C42="","",ROUND((((C38+C39)-(C38+C40))/(6*C54)),4))</f>
        <v>11.1111</v>
      </c>
      <c r="D55" s="3">
        <f t="shared" si="22"/>
        <v>20.833300000000001</v>
      </c>
      <c r="E55" s="3">
        <f t="shared" si="22"/>
        <v>8.7719000000000005</v>
      </c>
      <c r="F55" s="3">
        <f t="shared" si="22"/>
        <v>22.222200000000001</v>
      </c>
      <c r="G55" s="3">
        <f t="shared" si="22"/>
        <v>9.5237999999999996</v>
      </c>
      <c r="H55" s="3">
        <f t="shared" si="22"/>
        <v>3.2389000000000001</v>
      </c>
      <c r="I55" s="3">
        <f t="shared" si="22"/>
        <v>3.3332999999999999</v>
      </c>
      <c r="J55" s="3">
        <f t="shared" si="22"/>
        <v>5.3333000000000004</v>
      </c>
      <c r="K55" s="3">
        <f t="shared" si="22"/>
        <v>4.1885000000000003</v>
      </c>
      <c r="L55" s="3">
        <f t="shared" si="22"/>
        <v>3.6036000000000001</v>
      </c>
      <c r="M55" s="3">
        <f t="shared" si="22"/>
        <v>3.8462000000000001</v>
      </c>
      <c r="N55" s="3">
        <f t="shared" si="22"/>
        <v>4.1451000000000002</v>
      </c>
      <c r="O55" s="3">
        <f t="shared" si="22"/>
        <v>4.3478000000000003</v>
      </c>
      <c r="P55" s="3">
        <f t="shared" si="22"/>
        <v>4.2104999999999997</v>
      </c>
      <c r="Q55" s="3">
        <f t="shared" si="22"/>
        <v>4.5198</v>
      </c>
      <c r="R55" s="3">
        <f t="shared" si="22"/>
        <v>3.4782999999999999</v>
      </c>
      <c r="S55" s="3">
        <f t="shared" si="22"/>
        <v>3.7736000000000001</v>
      </c>
      <c r="T55" s="3">
        <f t="shared" si="22"/>
        <v>3.7208999999999999</v>
      </c>
      <c r="U55" s="3">
        <f t="shared" si="22"/>
        <v>2.7585999999999999</v>
      </c>
      <c r="V55" s="3">
        <f t="shared" si="22"/>
        <v>3.2258</v>
      </c>
      <c r="W55" s="3">
        <f t="shared" si="22"/>
        <v>3.6364000000000001</v>
      </c>
      <c r="X55" s="3">
        <f t="shared" si="22"/>
        <v>10.416700000000001</v>
      </c>
      <c r="Y55" s="3">
        <f t="shared" si="22"/>
        <v>5.7470999999999997</v>
      </c>
      <c r="Z55" s="3">
        <f t="shared" si="22"/>
        <v>10.752700000000001</v>
      </c>
      <c r="AA55" s="3">
        <f t="shared" si="22"/>
        <v>11.494300000000001</v>
      </c>
      <c r="AB55" s="3">
        <f t="shared" si="22"/>
        <v>5.7470999999999997</v>
      </c>
      <c r="AC55" s="3">
        <f t="shared" si="22"/>
        <v>13.333299999999999</v>
      </c>
      <c r="AD55" s="3">
        <f t="shared" si="22"/>
        <v>12.820499999999999</v>
      </c>
    </row>
    <row r="56" spans="1:30">
      <c r="A56" s="3"/>
      <c r="B56" s="3" t="s">
        <v>27</v>
      </c>
      <c r="C56" s="3">
        <f t="shared" ref="C56:AD56" si="23">IF(C42="","",ROUND((1-(ABS((((C38+C39)+(C38+C40))/2)-C53)/((C39-C40)/2)))*C55,4))</f>
        <v>5.0556000000000001</v>
      </c>
      <c r="D56" s="3">
        <f t="shared" si="23"/>
        <v>8.0832999999999995</v>
      </c>
      <c r="E56" s="3">
        <f t="shared" si="23"/>
        <v>3.7105000000000001</v>
      </c>
      <c r="F56" s="3">
        <f t="shared" si="23"/>
        <v>8.3778000000000006</v>
      </c>
      <c r="G56" s="3">
        <f t="shared" si="23"/>
        <v>3.7238000000000002</v>
      </c>
      <c r="H56" s="3">
        <f t="shared" si="23"/>
        <v>1.2443</v>
      </c>
      <c r="I56" s="3">
        <f t="shared" si="23"/>
        <v>1.0361</v>
      </c>
      <c r="J56" s="3">
        <f t="shared" si="23"/>
        <v>1.7710999999999999</v>
      </c>
      <c r="K56" s="3">
        <f t="shared" si="23"/>
        <v>1.726</v>
      </c>
      <c r="L56" s="3">
        <f t="shared" si="23"/>
        <v>1.7146999999999999</v>
      </c>
      <c r="M56" s="3">
        <f t="shared" si="23"/>
        <v>2.2677</v>
      </c>
      <c r="N56" s="3">
        <f t="shared" si="23"/>
        <v>3.0760000000000001</v>
      </c>
      <c r="O56" s="3">
        <f t="shared" si="23"/>
        <v>3.9582999999999999</v>
      </c>
      <c r="P56" s="3">
        <f t="shared" si="23"/>
        <v>3.6560999999999999</v>
      </c>
      <c r="Q56" s="3">
        <f t="shared" si="23"/>
        <v>3.1882999999999999</v>
      </c>
      <c r="R56" s="3">
        <f t="shared" si="23"/>
        <v>2.0406</v>
      </c>
      <c r="S56" s="3">
        <f t="shared" si="23"/>
        <v>2.0472000000000001</v>
      </c>
      <c r="T56" s="3">
        <f t="shared" si="23"/>
        <v>1.8186</v>
      </c>
      <c r="U56" s="3">
        <f t="shared" si="23"/>
        <v>1.2713000000000001</v>
      </c>
      <c r="V56" s="3">
        <f t="shared" si="23"/>
        <v>1.6814</v>
      </c>
      <c r="W56" s="3">
        <f t="shared" si="23"/>
        <v>2.6166999999999998</v>
      </c>
      <c r="X56" s="3">
        <f t="shared" si="23"/>
        <v>9.9375</v>
      </c>
      <c r="Y56" s="3">
        <f t="shared" si="23"/>
        <v>5.1896000000000004</v>
      </c>
      <c r="Z56" s="3">
        <f t="shared" si="23"/>
        <v>10.0215</v>
      </c>
      <c r="AA56" s="3">
        <f t="shared" si="23"/>
        <v>10.931100000000001</v>
      </c>
      <c r="AB56" s="3">
        <f t="shared" si="23"/>
        <v>5.7126000000000001</v>
      </c>
      <c r="AC56" s="3">
        <f t="shared" si="23"/>
        <v>13.013299999999999</v>
      </c>
      <c r="AD56" s="3">
        <f t="shared" si="23"/>
        <v>12.538399999999999</v>
      </c>
    </row>
    <row r="57" spans="1:30">
      <c r="A57" s="3"/>
      <c r="B57" s="3" t="s">
        <v>29</v>
      </c>
      <c r="C57" s="3" t="str">
        <f t="shared" ref="C57:AD57" si="24">IF(C42="","",IF(OR(((MAXA(C42:C46))&gt;(C38+C39)),((MINA(C42:C46))&lt;(C38+C40))),"NG","OK"))</f>
        <v>OK</v>
      </c>
      <c r="D57" s="3" t="str">
        <f t="shared" si="24"/>
        <v>OK</v>
      </c>
      <c r="E57" s="3" t="str">
        <f t="shared" si="24"/>
        <v>OK</v>
      </c>
      <c r="F57" s="3" t="str">
        <f t="shared" si="24"/>
        <v>OK</v>
      </c>
      <c r="G57" s="3" t="str">
        <f t="shared" si="24"/>
        <v>OK</v>
      </c>
      <c r="H57" s="3" t="str">
        <f t="shared" si="24"/>
        <v>OK</v>
      </c>
      <c r="I57" s="3" t="str">
        <f t="shared" si="24"/>
        <v>OK</v>
      </c>
      <c r="J57" s="3" t="str">
        <f t="shared" si="24"/>
        <v>OK</v>
      </c>
      <c r="K57" s="3" t="str">
        <f t="shared" si="24"/>
        <v>OK</v>
      </c>
      <c r="L57" s="3" t="str">
        <f t="shared" si="24"/>
        <v>OK</v>
      </c>
      <c r="M57" s="3" t="str">
        <f t="shared" si="24"/>
        <v>OK</v>
      </c>
      <c r="N57" s="3" t="str">
        <f t="shared" si="24"/>
        <v>OK</v>
      </c>
      <c r="O57" s="3" t="str">
        <f t="shared" si="24"/>
        <v>OK</v>
      </c>
      <c r="P57" s="3" t="str">
        <f t="shared" si="24"/>
        <v>OK</v>
      </c>
      <c r="Q57" s="3" t="str">
        <f t="shared" si="24"/>
        <v>OK</v>
      </c>
      <c r="R57" s="3" t="str">
        <f t="shared" si="24"/>
        <v>OK</v>
      </c>
      <c r="S57" s="3" t="str">
        <f t="shared" si="24"/>
        <v>OK</v>
      </c>
      <c r="T57" s="3" t="str">
        <f t="shared" si="24"/>
        <v>OK</v>
      </c>
      <c r="U57" s="3" t="str">
        <f t="shared" si="24"/>
        <v>OK</v>
      </c>
      <c r="V57" s="3" t="str">
        <f t="shared" si="24"/>
        <v>OK</v>
      </c>
      <c r="W57" s="3" t="str">
        <f t="shared" si="24"/>
        <v>OK</v>
      </c>
      <c r="X57" s="3" t="str">
        <f t="shared" si="24"/>
        <v>OK</v>
      </c>
      <c r="Y57" s="3" t="str">
        <f t="shared" si="24"/>
        <v>OK</v>
      </c>
      <c r="Z57" s="3" t="str">
        <f t="shared" si="24"/>
        <v>OK</v>
      </c>
      <c r="AA57" s="3" t="str">
        <f t="shared" si="24"/>
        <v>OK</v>
      </c>
      <c r="AB57" s="3" t="str">
        <f t="shared" si="24"/>
        <v>OK</v>
      </c>
      <c r="AC57" s="3" t="str">
        <f t="shared" si="24"/>
        <v>OK</v>
      </c>
      <c r="AD57" s="3" t="str">
        <f t="shared" si="24"/>
        <v>OK</v>
      </c>
    </row>
    <row r="58" spans="1:30">
      <c r="A58" s="3"/>
      <c r="B58" s="3" t="s">
        <v>28</v>
      </c>
      <c r="C58" s="3" t="str">
        <f t="shared" ref="C58:AD58" si="25">IF(C56="","",IF(OR(((MINA(C56))&lt;(1.3333))),"NG","OK"))</f>
        <v>OK</v>
      </c>
      <c r="D58" s="3" t="str">
        <f t="shared" si="25"/>
        <v>OK</v>
      </c>
      <c r="E58" s="3" t="str">
        <f t="shared" si="25"/>
        <v>OK</v>
      </c>
      <c r="F58" s="3" t="str">
        <f t="shared" si="25"/>
        <v>OK</v>
      </c>
      <c r="G58" s="3" t="str">
        <f t="shared" si="25"/>
        <v>OK</v>
      </c>
      <c r="H58" s="3" t="str">
        <f t="shared" si="25"/>
        <v>NG</v>
      </c>
      <c r="I58" s="3" t="str">
        <f t="shared" si="25"/>
        <v>NG</v>
      </c>
      <c r="J58" s="3" t="str">
        <f t="shared" si="25"/>
        <v>OK</v>
      </c>
      <c r="K58" s="3" t="str">
        <f t="shared" si="25"/>
        <v>OK</v>
      </c>
      <c r="L58" s="3" t="str">
        <f t="shared" si="25"/>
        <v>OK</v>
      </c>
      <c r="M58" s="3" t="str">
        <f t="shared" si="25"/>
        <v>OK</v>
      </c>
      <c r="N58" s="3" t="str">
        <f t="shared" si="25"/>
        <v>OK</v>
      </c>
      <c r="O58" s="3" t="str">
        <f t="shared" si="25"/>
        <v>OK</v>
      </c>
      <c r="P58" s="3" t="str">
        <f t="shared" si="25"/>
        <v>OK</v>
      </c>
      <c r="Q58" s="3" t="str">
        <f t="shared" si="25"/>
        <v>OK</v>
      </c>
      <c r="R58" s="3" t="str">
        <f t="shared" si="25"/>
        <v>OK</v>
      </c>
      <c r="S58" s="3" t="str">
        <f t="shared" si="25"/>
        <v>OK</v>
      </c>
      <c r="T58" s="3" t="str">
        <f t="shared" si="25"/>
        <v>OK</v>
      </c>
      <c r="U58" s="3" t="str">
        <f t="shared" si="25"/>
        <v>NG</v>
      </c>
      <c r="V58" s="3" t="str">
        <f t="shared" si="25"/>
        <v>OK</v>
      </c>
      <c r="W58" s="3" t="str">
        <f t="shared" si="25"/>
        <v>OK</v>
      </c>
      <c r="X58" s="3" t="str">
        <f t="shared" si="25"/>
        <v>OK</v>
      </c>
      <c r="Y58" s="3" t="str">
        <f t="shared" si="25"/>
        <v>OK</v>
      </c>
      <c r="Z58" s="3" t="str">
        <f t="shared" si="25"/>
        <v>OK</v>
      </c>
      <c r="AA58" s="3" t="str">
        <f t="shared" si="25"/>
        <v>OK</v>
      </c>
      <c r="AB58" s="3" t="str">
        <f t="shared" si="25"/>
        <v>OK</v>
      </c>
      <c r="AC58" s="3" t="str">
        <f t="shared" si="25"/>
        <v>OK</v>
      </c>
      <c r="AD58" s="3" t="str">
        <f t="shared" si="25"/>
        <v>OK</v>
      </c>
    </row>
    <row r="59" spans="1:30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</row>
    <row r="60" spans="1:30" ht="14.25" thickBot="1">
      <c r="A60" s="1"/>
      <c r="B60" s="1"/>
      <c r="C60" s="1"/>
      <c r="D60" s="1"/>
      <c r="E60" s="1"/>
      <c r="F60" s="1"/>
      <c r="G60" s="1"/>
      <c r="H60" s="4"/>
      <c r="I60" s="4"/>
      <c r="J60" s="232" t="s">
        <v>0</v>
      </c>
      <c r="K60" s="232"/>
      <c r="L60" s="232"/>
      <c r="M60" s="232"/>
      <c r="N60" s="4"/>
      <c r="O60" s="4"/>
      <c r="P60" s="5"/>
      <c r="Q60" s="5"/>
      <c r="R60" s="5"/>
      <c r="S60" s="5"/>
      <c r="T60" s="6"/>
      <c r="U60" s="3"/>
      <c r="V60" s="3"/>
      <c r="W60" s="3"/>
    </row>
    <row r="61" spans="1:30" ht="14.25" thickTop="1">
      <c r="A61" s="2"/>
      <c r="B61" s="2"/>
      <c r="C61" s="2"/>
      <c r="D61" s="2"/>
      <c r="E61" s="2"/>
      <c r="F61" s="1"/>
      <c r="G61" s="1"/>
      <c r="H61" s="2"/>
      <c r="I61" s="2"/>
      <c r="J61" s="2"/>
      <c r="K61" s="2"/>
      <c r="L61" s="2"/>
      <c r="M61" s="2"/>
      <c r="N61" s="2"/>
      <c r="O61" s="2"/>
      <c r="U61" s="3"/>
      <c r="V61" s="3"/>
      <c r="W61" s="3"/>
      <c r="Z61" s="2"/>
      <c r="AA61" s="7" t="s">
        <v>15</v>
      </c>
      <c r="AB61" s="233">
        <f>AB3</f>
        <v>44396</v>
      </c>
      <c r="AC61" s="233"/>
      <c r="AD61" s="233"/>
    </row>
    <row r="62" spans="1:30">
      <c r="A62" s="2"/>
      <c r="B62" s="2"/>
      <c r="C62" s="2"/>
      <c r="D62" s="2"/>
      <c r="E62" s="2"/>
      <c r="F62" s="1"/>
      <c r="G62" s="1"/>
      <c r="H62" s="2"/>
      <c r="I62" s="2"/>
      <c r="J62" s="2"/>
      <c r="K62" s="2"/>
      <c r="L62" s="2"/>
      <c r="M62" s="2"/>
      <c r="N62" s="2"/>
      <c r="O62" s="2"/>
      <c r="U62" s="3"/>
      <c r="V62" s="3"/>
      <c r="W62" s="3"/>
      <c r="Z62" s="2"/>
      <c r="AA62" s="7" t="s">
        <v>16</v>
      </c>
      <c r="AB62" s="225">
        <f>AB4</f>
        <v>44396</v>
      </c>
      <c r="AC62" s="225"/>
      <c r="AD62" s="225"/>
    </row>
    <row r="63" spans="1:30">
      <c r="A63" s="1"/>
      <c r="B63" s="1"/>
      <c r="C63" s="1"/>
      <c r="D63" s="1"/>
      <c r="E63" s="1"/>
      <c r="F63" s="1"/>
      <c r="G63" s="1"/>
      <c r="H63" s="8"/>
      <c r="I63" s="8"/>
      <c r="J63" s="226" t="s">
        <v>9</v>
      </c>
      <c r="K63" s="226"/>
      <c r="L63" s="226"/>
      <c r="M63" s="226"/>
      <c r="N63" s="8"/>
      <c r="O63" s="8"/>
      <c r="U63" s="3"/>
      <c r="V63" s="3"/>
      <c r="W63" s="3"/>
      <c r="Z63" s="2"/>
      <c r="AA63" s="2"/>
      <c r="AB63" s="9"/>
      <c r="AC63" s="9"/>
      <c r="AD63" s="9"/>
    </row>
    <row r="64" spans="1:30">
      <c r="A64" s="7" t="s">
        <v>10</v>
      </c>
      <c r="B64" s="10"/>
      <c r="C64" s="11"/>
      <c r="D64" s="227" t="str">
        <f>D6</f>
        <v>NY0689-P01</v>
      </c>
      <c r="E64" s="227"/>
      <c r="F64" s="227"/>
      <c r="G64" s="227"/>
      <c r="H64" s="12"/>
      <c r="I64" s="2"/>
      <c r="J64" s="12"/>
      <c r="K64" s="2"/>
      <c r="L64" s="2"/>
      <c r="M64" s="2"/>
      <c r="N64" s="2"/>
      <c r="O64" s="2"/>
      <c r="U64" s="3"/>
      <c r="V64" s="3"/>
      <c r="W64" s="3"/>
      <c r="Z64" s="228" t="s">
        <v>1</v>
      </c>
      <c r="AA64" s="228"/>
      <c r="AB64" s="229" t="str">
        <f>AB6</f>
        <v>ミツイ精密㈱</v>
      </c>
      <c r="AC64" s="229"/>
      <c r="AD64" s="229"/>
    </row>
    <row r="65" spans="1:30">
      <c r="A65" s="7" t="s">
        <v>2</v>
      </c>
      <c r="B65" s="10"/>
      <c r="C65" s="13"/>
      <c r="D65" s="230" t="str">
        <f>D7</f>
        <v>PU06QA</v>
      </c>
      <c r="E65" s="230"/>
      <c r="F65" s="230"/>
      <c r="G65" s="230"/>
      <c r="H65" s="12"/>
      <c r="I65" s="2"/>
      <c r="J65" s="12"/>
      <c r="K65" s="2"/>
      <c r="L65" s="2"/>
      <c r="M65" s="2"/>
      <c r="N65" s="2"/>
      <c r="O65" s="2"/>
      <c r="U65" s="3"/>
      <c r="V65" s="3"/>
      <c r="W65" s="3"/>
      <c r="Z65" s="228" t="s">
        <v>3</v>
      </c>
      <c r="AA65" s="228"/>
      <c r="AB65" s="231" t="str">
        <f>AB7</f>
        <v>MITSUI SEIMITSU CO.,LTD</v>
      </c>
      <c r="AC65" s="231"/>
      <c r="AD65" s="231"/>
    </row>
    <row r="66" spans="1:30">
      <c r="A66" s="1"/>
      <c r="B66" s="1"/>
      <c r="C66" s="14"/>
      <c r="D66" s="14"/>
      <c r="E66" s="14"/>
      <c r="F66" s="14"/>
      <c r="G66" s="14"/>
      <c r="H66" s="2"/>
      <c r="I66" s="2"/>
      <c r="J66" s="15"/>
      <c r="K66" s="2"/>
      <c r="L66" s="32"/>
      <c r="M66" s="32"/>
      <c r="N66" s="32"/>
      <c r="O66" s="33"/>
      <c r="P66" s="34"/>
      <c r="Q66" s="34"/>
      <c r="R66" s="32"/>
      <c r="S66" s="32"/>
      <c r="T66" s="32"/>
      <c r="U66" s="47" t="s">
        <v>114</v>
      </c>
      <c r="V66" s="47" t="s">
        <v>114</v>
      </c>
      <c r="W66" s="47" t="s">
        <v>114</v>
      </c>
    </row>
    <row r="67" spans="1:30" ht="13.5" customHeight="1">
      <c r="A67" s="205" t="s">
        <v>4</v>
      </c>
      <c r="B67" s="206"/>
      <c r="C67" s="215" t="s">
        <v>83</v>
      </c>
      <c r="D67" s="215" t="s">
        <v>84</v>
      </c>
      <c r="E67" s="197" t="s">
        <v>85</v>
      </c>
      <c r="F67" s="197" t="s">
        <v>86</v>
      </c>
      <c r="G67" s="197" t="s">
        <v>87</v>
      </c>
      <c r="H67" s="197" t="s">
        <v>88</v>
      </c>
      <c r="I67" s="197" t="s">
        <v>89</v>
      </c>
      <c r="J67" s="197" t="s">
        <v>90</v>
      </c>
      <c r="K67" s="197" t="s">
        <v>91</v>
      </c>
      <c r="L67" s="221" t="s">
        <v>92</v>
      </c>
      <c r="M67" s="221" t="s">
        <v>93</v>
      </c>
      <c r="N67" s="221" t="s">
        <v>94</v>
      </c>
      <c r="O67" s="221" t="s">
        <v>96</v>
      </c>
      <c r="P67" s="221" t="s">
        <v>97</v>
      </c>
      <c r="Q67" s="221" t="s">
        <v>98</v>
      </c>
      <c r="R67" s="221" t="s">
        <v>99</v>
      </c>
      <c r="S67" s="217" t="s">
        <v>100</v>
      </c>
      <c r="T67" s="217" t="s">
        <v>101</v>
      </c>
      <c r="U67" s="219">
        <v>21</v>
      </c>
      <c r="V67" s="219">
        <v>22</v>
      </c>
      <c r="W67" s="219">
        <v>23</v>
      </c>
      <c r="X67" s="197" t="s">
        <v>104</v>
      </c>
      <c r="Y67" s="197" t="s">
        <v>105</v>
      </c>
      <c r="Z67" s="197">
        <v>25</v>
      </c>
      <c r="AA67" s="197">
        <v>26</v>
      </c>
      <c r="AB67" s="197"/>
      <c r="AC67" s="199"/>
      <c r="AD67" s="199"/>
    </row>
    <row r="68" spans="1:30" ht="13.5" customHeight="1">
      <c r="A68" s="223"/>
      <c r="B68" s="224"/>
      <c r="C68" s="216"/>
      <c r="D68" s="216"/>
      <c r="E68" s="198"/>
      <c r="F68" s="198"/>
      <c r="G68" s="198"/>
      <c r="H68" s="198"/>
      <c r="I68" s="198"/>
      <c r="J68" s="198"/>
      <c r="K68" s="198"/>
      <c r="L68" s="222"/>
      <c r="M68" s="222"/>
      <c r="N68" s="222"/>
      <c r="O68" s="222"/>
      <c r="P68" s="222"/>
      <c r="Q68" s="222"/>
      <c r="R68" s="222"/>
      <c r="S68" s="218"/>
      <c r="T68" s="218"/>
      <c r="U68" s="220"/>
      <c r="V68" s="220"/>
      <c r="W68" s="220"/>
      <c r="X68" s="198"/>
      <c r="Y68" s="198"/>
      <c r="Z68" s="198"/>
      <c r="AA68" s="198"/>
      <c r="AB68" s="198"/>
      <c r="AC68" s="198"/>
      <c r="AD68" s="198"/>
    </row>
    <row r="69" spans="1:30">
      <c r="A69" s="205" t="s">
        <v>5</v>
      </c>
      <c r="B69" s="206"/>
      <c r="C69" s="17" t="s">
        <v>102</v>
      </c>
      <c r="D69" s="17" t="s">
        <v>102</v>
      </c>
      <c r="E69" s="17" t="s">
        <v>102</v>
      </c>
      <c r="F69" s="17" t="s">
        <v>102</v>
      </c>
      <c r="G69" s="17" t="s">
        <v>102</v>
      </c>
      <c r="H69" s="17" t="s">
        <v>102</v>
      </c>
      <c r="I69" s="17" t="s">
        <v>102</v>
      </c>
      <c r="J69" s="17" t="s">
        <v>102</v>
      </c>
      <c r="K69" s="17" t="s">
        <v>102</v>
      </c>
      <c r="L69" s="17" t="s">
        <v>102</v>
      </c>
      <c r="M69" s="17" t="s">
        <v>102</v>
      </c>
      <c r="N69" s="17" t="s">
        <v>102</v>
      </c>
      <c r="O69" s="17" t="s">
        <v>102</v>
      </c>
      <c r="P69" s="17" t="s">
        <v>102</v>
      </c>
      <c r="Q69" s="17" t="s">
        <v>102</v>
      </c>
      <c r="R69" s="17" t="s">
        <v>102</v>
      </c>
      <c r="S69" s="17" t="s">
        <v>102</v>
      </c>
      <c r="T69" s="17" t="s">
        <v>102</v>
      </c>
      <c r="U69" s="17" t="s">
        <v>102</v>
      </c>
      <c r="V69" s="17" t="s">
        <v>102</v>
      </c>
      <c r="W69" s="17" t="s">
        <v>102</v>
      </c>
      <c r="X69" s="17" t="s">
        <v>102</v>
      </c>
      <c r="Y69" s="17" t="s">
        <v>102</v>
      </c>
      <c r="Z69" s="17" t="s">
        <v>102</v>
      </c>
      <c r="AA69" s="17" t="s">
        <v>53</v>
      </c>
      <c r="AB69" s="17"/>
      <c r="AC69" s="17"/>
      <c r="AD69" s="17"/>
    </row>
    <row r="70" spans="1:30">
      <c r="A70" s="205" t="s">
        <v>6</v>
      </c>
      <c r="B70" s="206"/>
      <c r="C70" s="18">
        <v>0.2</v>
      </c>
      <c r="D70" s="18">
        <v>0.2</v>
      </c>
      <c r="E70" s="18">
        <v>0.2</v>
      </c>
      <c r="F70" s="18">
        <v>0.2</v>
      </c>
      <c r="G70" s="18">
        <v>0.2</v>
      </c>
      <c r="H70" s="18">
        <v>0.2</v>
      </c>
      <c r="I70" s="18">
        <v>0.2</v>
      </c>
      <c r="J70" s="18">
        <v>0.2</v>
      </c>
      <c r="K70" s="18">
        <v>0.2</v>
      </c>
      <c r="L70" s="18">
        <v>9</v>
      </c>
      <c r="M70" s="18">
        <v>9</v>
      </c>
      <c r="N70" s="18">
        <v>9</v>
      </c>
      <c r="O70" s="18">
        <v>1</v>
      </c>
      <c r="P70" s="18">
        <v>1</v>
      </c>
      <c r="Q70" s="18">
        <v>1</v>
      </c>
      <c r="R70" s="18">
        <v>28.45</v>
      </c>
      <c r="S70" s="18">
        <v>28.45</v>
      </c>
      <c r="T70" s="18">
        <v>28.45</v>
      </c>
      <c r="U70" s="18">
        <v>2.5</v>
      </c>
      <c r="V70" s="18">
        <v>13.65</v>
      </c>
      <c r="W70" s="18">
        <v>2.5</v>
      </c>
      <c r="X70" s="18">
        <v>1.5</v>
      </c>
      <c r="Y70" s="18">
        <v>1.5</v>
      </c>
      <c r="Z70" s="18">
        <v>2</v>
      </c>
      <c r="AA70" s="18">
        <v>1</v>
      </c>
      <c r="AB70" s="18"/>
      <c r="AC70" s="18"/>
      <c r="AD70" s="18"/>
    </row>
    <row r="71" spans="1:30">
      <c r="A71" s="191" t="s">
        <v>7</v>
      </c>
      <c r="B71" s="20" t="s">
        <v>11</v>
      </c>
      <c r="C71" s="21">
        <v>0.1</v>
      </c>
      <c r="D71" s="21">
        <v>0.1</v>
      </c>
      <c r="E71" s="21">
        <v>0.1</v>
      </c>
      <c r="F71" s="21">
        <v>0.1</v>
      </c>
      <c r="G71" s="21">
        <v>0.1</v>
      </c>
      <c r="H71" s="21">
        <v>0.1</v>
      </c>
      <c r="I71" s="21">
        <v>0.1</v>
      </c>
      <c r="J71" s="21">
        <v>0.1</v>
      </c>
      <c r="K71" s="21">
        <v>0.1</v>
      </c>
      <c r="L71" s="21">
        <v>0.5</v>
      </c>
      <c r="M71" s="21">
        <v>0.5</v>
      </c>
      <c r="N71" s="21">
        <v>0.5</v>
      </c>
      <c r="O71" s="21">
        <v>0.1</v>
      </c>
      <c r="P71" s="21">
        <v>0.1</v>
      </c>
      <c r="Q71" s="21">
        <v>0.1</v>
      </c>
      <c r="R71" s="21">
        <v>0.5</v>
      </c>
      <c r="S71" s="21">
        <v>0.5</v>
      </c>
      <c r="T71" s="18">
        <v>0.5</v>
      </c>
      <c r="U71" s="21">
        <v>0.1</v>
      </c>
      <c r="V71" s="21">
        <v>0.2</v>
      </c>
      <c r="W71" s="21">
        <v>0.1</v>
      </c>
      <c r="X71" s="21">
        <v>0.11</v>
      </c>
      <c r="Y71" s="21">
        <v>0.11</v>
      </c>
      <c r="Z71" s="21">
        <v>0.11</v>
      </c>
      <c r="AA71" s="21">
        <v>0.1</v>
      </c>
      <c r="AB71" s="21"/>
      <c r="AC71" s="21"/>
      <c r="AD71" s="18"/>
    </row>
    <row r="72" spans="1:30">
      <c r="A72" s="207"/>
      <c r="B72" s="20" t="s">
        <v>12</v>
      </c>
      <c r="C72" s="21">
        <v>-0.1</v>
      </c>
      <c r="D72" s="21">
        <v>-0.1</v>
      </c>
      <c r="E72" s="21">
        <v>-0.1</v>
      </c>
      <c r="F72" s="21">
        <v>-0.1</v>
      </c>
      <c r="G72" s="21">
        <v>-0.1</v>
      </c>
      <c r="H72" s="21">
        <v>-0.1</v>
      </c>
      <c r="I72" s="21">
        <v>-0.1</v>
      </c>
      <c r="J72" s="21">
        <v>-0.1</v>
      </c>
      <c r="K72" s="21">
        <v>-0.1</v>
      </c>
      <c r="L72" s="21">
        <v>-0.5</v>
      </c>
      <c r="M72" s="21">
        <v>-0.5</v>
      </c>
      <c r="N72" s="21">
        <v>-0.5</v>
      </c>
      <c r="O72" s="21">
        <v>-0.1</v>
      </c>
      <c r="P72" s="21">
        <v>-0.1</v>
      </c>
      <c r="Q72" s="21">
        <v>-0.1</v>
      </c>
      <c r="R72" s="21">
        <v>-0.5</v>
      </c>
      <c r="S72" s="21">
        <v>-0.5</v>
      </c>
      <c r="T72" s="18">
        <v>-0.5</v>
      </c>
      <c r="U72" s="21">
        <v>-0.1</v>
      </c>
      <c r="V72" s="21">
        <v>-0.2</v>
      </c>
      <c r="W72" s="21">
        <v>-0.1</v>
      </c>
      <c r="X72" s="21">
        <v>-0.11</v>
      </c>
      <c r="Y72" s="21">
        <v>-0.11</v>
      </c>
      <c r="Z72" s="21">
        <v>-0.11</v>
      </c>
      <c r="AA72" s="21">
        <v>-0.1</v>
      </c>
      <c r="AB72" s="21"/>
      <c r="AC72" s="21"/>
      <c r="AD72" s="18"/>
    </row>
    <row r="73" spans="1:30">
      <c r="A73" s="193" t="s">
        <v>8</v>
      </c>
      <c r="B73" s="208"/>
      <c r="C73" s="22">
        <f t="shared" ref="C73:AD73" si="26">IF(C70="","",(((C70+C71)+(C70+C72))/2))</f>
        <v>0.2</v>
      </c>
      <c r="D73" s="22">
        <f t="shared" si="26"/>
        <v>0.2</v>
      </c>
      <c r="E73" s="22">
        <f t="shared" si="26"/>
        <v>0.2</v>
      </c>
      <c r="F73" s="22">
        <f t="shared" si="26"/>
        <v>0.2</v>
      </c>
      <c r="G73" s="22">
        <f t="shared" si="26"/>
        <v>0.2</v>
      </c>
      <c r="H73" s="22">
        <f t="shared" si="26"/>
        <v>0.2</v>
      </c>
      <c r="I73" s="22">
        <f t="shared" si="26"/>
        <v>0.2</v>
      </c>
      <c r="J73" s="22">
        <f t="shared" si="26"/>
        <v>0.2</v>
      </c>
      <c r="K73" s="22">
        <f t="shared" si="26"/>
        <v>0.2</v>
      </c>
      <c r="L73" s="22">
        <f t="shared" si="26"/>
        <v>9</v>
      </c>
      <c r="M73" s="22">
        <f t="shared" si="26"/>
        <v>9</v>
      </c>
      <c r="N73" s="22">
        <f t="shared" si="26"/>
        <v>9</v>
      </c>
      <c r="O73" s="22">
        <f t="shared" si="26"/>
        <v>1</v>
      </c>
      <c r="P73" s="22">
        <f t="shared" si="26"/>
        <v>1</v>
      </c>
      <c r="Q73" s="22">
        <f t="shared" si="26"/>
        <v>1</v>
      </c>
      <c r="R73" s="22">
        <f t="shared" si="26"/>
        <v>28.45</v>
      </c>
      <c r="S73" s="22">
        <f t="shared" si="26"/>
        <v>28.45</v>
      </c>
      <c r="T73" s="23">
        <f t="shared" si="26"/>
        <v>28.45</v>
      </c>
      <c r="U73" s="22">
        <f t="shared" si="26"/>
        <v>2.5</v>
      </c>
      <c r="V73" s="22">
        <f t="shared" si="26"/>
        <v>13.65</v>
      </c>
      <c r="W73" s="22">
        <f t="shared" si="26"/>
        <v>2.5</v>
      </c>
      <c r="X73" s="22">
        <f t="shared" si="26"/>
        <v>1.5</v>
      </c>
      <c r="Y73" s="22">
        <f t="shared" si="26"/>
        <v>1.5</v>
      </c>
      <c r="Z73" s="22">
        <f>IF(Z70="","",(((Z70+Z71)+(Z70+Z72))/2))</f>
        <v>2</v>
      </c>
      <c r="AA73" s="22">
        <f>IF(AA70="","",(((AA70+AA71)+(AA70+AA72))/2))</f>
        <v>1</v>
      </c>
      <c r="AB73" s="22"/>
      <c r="AC73" s="22" t="str">
        <f t="shared" si="26"/>
        <v/>
      </c>
      <c r="AD73" s="23" t="str">
        <f t="shared" si="26"/>
        <v/>
      </c>
    </row>
    <row r="74" spans="1:30">
      <c r="A74" s="48" t="s">
        <v>30</v>
      </c>
      <c r="B74" s="24" t="s">
        <v>13</v>
      </c>
      <c r="C74" s="25">
        <v>0.2009</v>
      </c>
      <c r="D74" s="25">
        <v>0.20319999999999999</v>
      </c>
      <c r="E74" s="25">
        <v>0.2074</v>
      </c>
      <c r="F74" s="25">
        <v>0.20039999999999999</v>
      </c>
      <c r="G74" s="25">
        <v>0.19270000000000001</v>
      </c>
      <c r="H74" s="25">
        <v>0.19470000000000001</v>
      </c>
      <c r="I74" s="25">
        <v>0.19850000000000001</v>
      </c>
      <c r="J74" s="25">
        <v>0.1928</v>
      </c>
      <c r="K74" s="25">
        <v>0.20610000000000001</v>
      </c>
      <c r="L74" s="25">
        <v>8.9342000000000006</v>
      </c>
      <c r="M74" s="25">
        <v>8.8740000000000006</v>
      </c>
      <c r="N74" s="25">
        <v>8.8127999999999993</v>
      </c>
      <c r="O74" s="25">
        <v>1.0204</v>
      </c>
      <c r="P74" s="25">
        <v>1.032</v>
      </c>
      <c r="Q74" s="25">
        <v>1.0214000000000001</v>
      </c>
      <c r="R74" s="25">
        <v>28.253</v>
      </c>
      <c r="S74" s="25">
        <v>28.3657</v>
      </c>
      <c r="T74" s="25">
        <v>28.395700000000001</v>
      </c>
      <c r="U74" s="25">
        <v>2.4626999999999999</v>
      </c>
      <c r="V74" s="25">
        <v>13.578200000000001</v>
      </c>
      <c r="W74" s="25">
        <v>2.4590999999999998</v>
      </c>
      <c r="X74" s="25">
        <v>1.6076999999999999</v>
      </c>
      <c r="Y74" s="25">
        <v>1.5976999999999999</v>
      </c>
      <c r="Z74" s="25">
        <v>1.9843999999999999</v>
      </c>
      <c r="AA74" s="25">
        <v>0.97199999999999998</v>
      </c>
      <c r="AB74" s="25"/>
      <c r="AC74" s="25"/>
      <c r="AD74" s="25"/>
    </row>
    <row r="75" spans="1:30">
      <c r="A75" s="48" t="s">
        <v>31</v>
      </c>
      <c r="B75" s="24" t="s">
        <v>13</v>
      </c>
      <c r="C75" s="25">
        <v>0.19900000000000001</v>
      </c>
      <c r="D75" s="25">
        <v>0.20649999999999999</v>
      </c>
      <c r="E75" s="25">
        <v>0.20250000000000001</v>
      </c>
      <c r="F75" s="25">
        <v>0.1983</v>
      </c>
      <c r="G75" s="25">
        <v>0.20039999999999999</v>
      </c>
      <c r="H75" s="25">
        <v>0.19639999999999999</v>
      </c>
      <c r="I75" s="25">
        <v>0.2001</v>
      </c>
      <c r="J75" s="25">
        <v>0.20219999999999999</v>
      </c>
      <c r="K75" s="25">
        <v>0.19869999999999999</v>
      </c>
      <c r="L75" s="25">
        <v>8.9301999999999992</v>
      </c>
      <c r="M75" s="25">
        <v>8.8575999999999997</v>
      </c>
      <c r="N75" s="25">
        <v>8.7824000000000009</v>
      </c>
      <c r="O75" s="25">
        <v>1.0146999999999999</v>
      </c>
      <c r="P75" s="25">
        <v>1.0327999999999999</v>
      </c>
      <c r="Q75" s="25">
        <v>1.0184</v>
      </c>
      <c r="R75" s="25">
        <v>28.264700000000001</v>
      </c>
      <c r="S75" s="25">
        <v>28.3813</v>
      </c>
      <c r="T75" s="25">
        <v>28.3965</v>
      </c>
      <c r="U75" s="25">
        <v>2.4622000000000002</v>
      </c>
      <c r="V75" s="25">
        <v>13.5684</v>
      </c>
      <c r="W75" s="25">
        <v>2.4567999999999999</v>
      </c>
      <c r="X75" s="25">
        <v>1.6083000000000001</v>
      </c>
      <c r="Y75" s="25">
        <v>1.5945</v>
      </c>
      <c r="Z75" s="25">
        <v>1.9772000000000001</v>
      </c>
      <c r="AA75" s="25">
        <v>0.97350000000000003</v>
      </c>
      <c r="AB75" s="25"/>
      <c r="AC75" s="25"/>
      <c r="AD75" s="25"/>
    </row>
    <row r="76" spans="1:30">
      <c r="A76" s="48" t="s">
        <v>32</v>
      </c>
      <c r="B76" s="24" t="s">
        <v>13</v>
      </c>
      <c r="C76" s="25">
        <v>0.2041</v>
      </c>
      <c r="D76" s="25">
        <v>0.2046</v>
      </c>
      <c r="E76" s="25">
        <v>0.20849999999999999</v>
      </c>
      <c r="F76" s="25">
        <v>0.20200000000000001</v>
      </c>
      <c r="G76" s="25">
        <v>0.19969999999999999</v>
      </c>
      <c r="H76" s="25">
        <v>0.19969999999999999</v>
      </c>
      <c r="I76" s="25">
        <v>0.19789999999999999</v>
      </c>
      <c r="J76" s="25">
        <v>0.2016</v>
      </c>
      <c r="K76" s="25">
        <v>0.20269999999999999</v>
      </c>
      <c r="L76" s="25">
        <v>8.9003999999999994</v>
      </c>
      <c r="M76" s="25">
        <v>8.8697999999999997</v>
      </c>
      <c r="N76" s="25">
        <v>8.8256999999999994</v>
      </c>
      <c r="O76" s="25">
        <v>1.0228999999999999</v>
      </c>
      <c r="P76" s="25">
        <v>1.0290999999999999</v>
      </c>
      <c r="Q76" s="25">
        <v>1.0209999999999999</v>
      </c>
      <c r="R76" s="25">
        <v>28.276599999999998</v>
      </c>
      <c r="S76" s="25">
        <v>28.387599999999999</v>
      </c>
      <c r="T76" s="25">
        <v>28.413499999999999</v>
      </c>
      <c r="U76" s="25">
        <v>2.4618000000000002</v>
      </c>
      <c r="V76" s="25">
        <v>13.5693</v>
      </c>
      <c r="W76" s="25">
        <v>2.4559000000000002</v>
      </c>
      <c r="X76" s="25">
        <v>1.6076999999999999</v>
      </c>
      <c r="Y76" s="25">
        <v>1.5952999999999999</v>
      </c>
      <c r="Z76" s="25">
        <v>1.9795</v>
      </c>
      <c r="AA76" s="25">
        <v>0.97299999999999998</v>
      </c>
      <c r="AB76" s="25"/>
      <c r="AC76" s="25"/>
      <c r="AD76" s="25"/>
    </row>
    <row r="77" spans="1:30">
      <c r="A77" s="48" t="s">
        <v>33</v>
      </c>
      <c r="B77" s="24" t="s">
        <v>13</v>
      </c>
      <c r="C77" s="25">
        <v>0.21240000000000001</v>
      </c>
      <c r="D77" s="25">
        <v>0.21179999999999999</v>
      </c>
      <c r="E77" s="25">
        <v>0.20580000000000001</v>
      </c>
      <c r="F77" s="25">
        <v>0.19650000000000001</v>
      </c>
      <c r="G77" s="25">
        <v>0.20230000000000001</v>
      </c>
      <c r="H77" s="25">
        <v>0.1905</v>
      </c>
      <c r="I77" s="25">
        <v>0.2021</v>
      </c>
      <c r="J77" s="25">
        <v>0.1983</v>
      </c>
      <c r="K77" s="25">
        <v>0.1986</v>
      </c>
      <c r="L77" s="25">
        <v>8.9094999999999995</v>
      </c>
      <c r="M77" s="25">
        <v>8.8635000000000002</v>
      </c>
      <c r="N77" s="25">
        <v>8.7937999999999992</v>
      </c>
      <c r="O77" s="25">
        <v>1.0170999999999999</v>
      </c>
      <c r="P77" s="25">
        <v>1.0361</v>
      </c>
      <c r="Q77" s="25">
        <v>1.0198</v>
      </c>
      <c r="R77" s="25">
        <v>28.286000000000001</v>
      </c>
      <c r="S77" s="25">
        <v>28.392800000000001</v>
      </c>
      <c r="T77" s="25">
        <v>28.427</v>
      </c>
      <c r="U77" s="25">
        <v>2.4619</v>
      </c>
      <c r="V77" s="25">
        <v>13.5692</v>
      </c>
      <c r="W77" s="25">
        <v>2.4565000000000001</v>
      </c>
      <c r="X77" s="25">
        <v>1.6073</v>
      </c>
      <c r="Y77" s="25">
        <v>1.5952999999999999</v>
      </c>
      <c r="Z77" s="25">
        <v>1.9774</v>
      </c>
      <c r="AA77" s="25">
        <v>0.97650000000000003</v>
      </c>
      <c r="AB77" s="25"/>
      <c r="AC77" s="25"/>
      <c r="AD77" s="25"/>
    </row>
    <row r="78" spans="1:30">
      <c r="A78" s="48" t="s">
        <v>34</v>
      </c>
      <c r="B78" s="24" t="s">
        <v>13</v>
      </c>
      <c r="C78" s="25">
        <v>0.2034</v>
      </c>
      <c r="D78" s="25">
        <v>0.2024</v>
      </c>
      <c r="E78" s="25">
        <v>0.2155</v>
      </c>
      <c r="F78" s="25">
        <v>0.1961</v>
      </c>
      <c r="G78" s="25">
        <v>0.1961</v>
      </c>
      <c r="H78" s="25">
        <v>0.20119999999999999</v>
      </c>
      <c r="I78" s="25">
        <v>0.19589999999999999</v>
      </c>
      <c r="J78" s="25">
        <v>0.19320000000000001</v>
      </c>
      <c r="K78" s="25">
        <v>0.20979999999999999</v>
      </c>
      <c r="L78" s="25">
        <v>8.9120000000000008</v>
      </c>
      <c r="M78" s="25">
        <v>8.8663000000000007</v>
      </c>
      <c r="N78" s="25">
        <v>8.7988999999999997</v>
      </c>
      <c r="O78" s="25">
        <v>1.0251999999999999</v>
      </c>
      <c r="P78" s="25">
        <v>1.0351999999999999</v>
      </c>
      <c r="Q78" s="25">
        <v>1.0206999999999999</v>
      </c>
      <c r="R78" s="25">
        <v>28.304500000000001</v>
      </c>
      <c r="S78" s="25">
        <v>28.412299999999998</v>
      </c>
      <c r="T78" s="25">
        <v>28.436900000000001</v>
      </c>
      <c r="U78" s="25">
        <v>2.4615999999999998</v>
      </c>
      <c r="V78" s="25">
        <v>13.5709</v>
      </c>
      <c r="W78" s="25">
        <v>2.4557000000000002</v>
      </c>
      <c r="X78" s="25">
        <v>1.6080000000000001</v>
      </c>
      <c r="Y78" s="25">
        <v>1.5956999999999999</v>
      </c>
      <c r="Z78" s="25">
        <v>1.9795</v>
      </c>
      <c r="AA78" s="25">
        <v>0.97450000000000003</v>
      </c>
      <c r="AB78" s="25"/>
      <c r="AC78" s="25"/>
      <c r="AD78" s="25"/>
    </row>
    <row r="79" spans="1:30">
      <c r="A79" s="209" t="s">
        <v>17</v>
      </c>
      <c r="B79" s="26" t="s">
        <v>18</v>
      </c>
      <c r="C79" s="27">
        <f t="shared" ref="C79:AD79" si="27">IF(C74="","",((MAXA(C74,C75,C76,C77,C78))-C73)/((C71-C72)/2))</f>
        <v>0.12399999999999994</v>
      </c>
      <c r="D79" s="27">
        <f t="shared" si="27"/>
        <v>0.11799999999999977</v>
      </c>
      <c r="E79" s="27">
        <f t="shared" si="27"/>
        <v>0.15499999999999986</v>
      </c>
      <c r="F79" s="27">
        <f t="shared" si="27"/>
        <v>2.0000000000000018E-2</v>
      </c>
      <c r="G79" s="27">
        <f t="shared" si="27"/>
        <v>2.2999999999999965E-2</v>
      </c>
      <c r="H79" s="27">
        <f t="shared" si="27"/>
        <v>1.1999999999999789E-2</v>
      </c>
      <c r="I79" s="27">
        <f t="shared" si="27"/>
        <v>2.0999999999999908E-2</v>
      </c>
      <c r="J79" s="27">
        <f t="shared" si="27"/>
        <v>2.1999999999999797E-2</v>
      </c>
      <c r="K79" s="27">
        <f t="shared" si="27"/>
        <v>9.7999999999999754E-2</v>
      </c>
      <c r="L79" s="27">
        <f t="shared" si="27"/>
        <v>-0.13159999999999883</v>
      </c>
      <c r="M79" s="27">
        <f t="shared" si="27"/>
        <v>-0.25199999999999889</v>
      </c>
      <c r="N79" s="27">
        <f t="shared" si="27"/>
        <v>-0.34860000000000113</v>
      </c>
      <c r="O79" s="27">
        <f t="shared" si="27"/>
        <v>0.25199999999999889</v>
      </c>
      <c r="P79" s="27">
        <f t="shared" si="27"/>
        <v>0.36100000000000021</v>
      </c>
      <c r="Q79" s="27">
        <f t="shared" si="27"/>
        <v>0.21400000000000086</v>
      </c>
      <c r="R79" s="27">
        <f t="shared" si="27"/>
        <v>-0.29099999999999682</v>
      </c>
      <c r="S79" s="27">
        <f t="shared" si="27"/>
        <v>-7.540000000000191E-2</v>
      </c>
      <c r="T79" s="28">
        <f t="shared" si="27"/>
        <v>-2.6199999999995782E-2</v>
      </c>
      <c r="U79" s="27">
        <f t="shared" si="27"/>
        <v>-0.37300000000000111</v>
      </c>
      <c r="V79" s="27">
        <f t="shared" si="27"/>
        <v>-0.35899999999999821</v>
      </c>
      <c r="W79" s="27">
        <f t="shared" si="27"/>
        <v>-0.40900000000000158</v>
      </c>
      <c r="X79" s="27">
        <f t="shared" si="27"/>
        <v>0.98454545454545517</v>
      </c>
      <c r="Y79" s="27">
        <f t="shared" si="27"/>
        <v>0.8881818181818173</v>
      </c>
      <c r="Z79" s="27">
        <f t="shared" si="27"/>
        <v>-0.14181818181818234</v>
      </c>
      <c r="AA79" s="27">
        <f t="shared" si="27"/>
        <v>-0.23499999999999965</v>
      </c>
      <c r="AB79" s="27" t="str">
        <f t="shared" si="27"/>
        <v/>
      </c>
      <c r="AC79" s="27" t="str">
        <f t="shared" si="27"/>
        <v/>
      </c>
      <c r="AD79" s="28" t="str">
        <f t="shared" si="27"/>
        <v/>
      </c>
    </row>
    <row r="80" spans="1:30">
      <c r="A80" s="210"/>
      <c r="B80" s="26" t="s">
        <v>19</v>
      </c>
      <c r="C80" s="27">
        <f t="shared" ref="C80:AD80" si="28">IF(C74="","",((MINA(C74,C75,C76,C77,C78))-C73)/((C71-C72)/2))</f>
        <v>-1.0000000000000009E-2</v>
      </c>
      <c r="D80" s="27">
        <f t="shared" si="28"/>
        <v>2.3999999999999855E-2</v>
      </c>
      <c r="E80" s="27">
        <f t="shared" si="28"/>
        <v>2.5000000000000022E-2</v>
      </c>
      <c r="F80" s="27">
        <f t="shared" si="28"/>
        <v>-3.9000000000000146E-2</v>
      </c>
      <c r="G80" s="27">
        <f t="shared" si="28"/>
        <v>-7.3000000000000009E-2</v>
      </c>
      <c r="H80" s="27">
        <f t="shared" si="28"/>
        <v>-9.5000000000000084E-2</v>
      </c>
      <c r="I80" s="27">
        <f t="shared" si="28"/>
        <v>-4.1000000000000203E-2</v>
      </c>
      <c r="J80" s="27">
        <f t="shared" si="28"/>
        <v>-7.2000000000000119E-2</v>
      </c>
      <c r="K80" s="27">
        <f t="shared" si="28"/>
        <v>-1.4000000000000123E-2</v>
      </c>
      <c r="L80" s="27">
        <f t="shared" si="28"/>
        <v>-0.19920000000000115</v>
      </c>
      <c r="M80" s="27">
        <f t="shared" si="28"/>
        <v>-0.28480000000000061</v>
      </c>
      <c r="N80" s="27">
        <f t="shared" si="28"/>
        <v>-0.43519999999999825</v>
      </c>
      <c r="O80" s="27">
        <f t="shared" si="28"/>
        <v>0.14699999999999935</v>
      </c>
      <c r="P80" s="27">
        <f t="shared" si="28"/>
        <v>0.29099999999999904</v>
      </c>
      <c r="Q80" s="27">
        <f t="shared" si="28"/>
        <v>0.18399999999999972</v>
      </c>
      <c r="R80" s="27">
        <f t="shared" si="28"/>
        <v>-0.39399999999999835</v>
      </c>
      <c r="S80" s="27">
        <f t="shared" si="28"/>
        <v>-0.16859999999999786</v>
      </c>
      <c r="T80" s="28">
        <f t="shared" si="28"/>
        <v>-0.10859999999999559</v>
      </c>
      <c r="U80" s="27">
        <f t="shared" si="28"/>
        <v>-0.38400000000000212</v>
      </c>
      <c r="V80" s="27">
        <f t="shared" si="28"/>
        <v>-0.40799999999999947</v>
      </c>
      <c r="W80" s="27">
        <f t="shared" si="28"/>
        <v>-0.44299999999999784</v>
      </c>
      <c r="X80" s="27">
        <f t="shared" si="28"/>
        <v>0.97545454545454502</v>
      </c>
      <c r="Y80" s="27">
        <f t="shared" si="28"/>
        <v>0.85909090909090935</v>
      </c>
      <c r="Z80" s="27">
        <f t="shared" si="28"/>
        <v>-0.20727272727272664</v>
      </c>
      <c r="AA80" s="27">
        <f t="shared" si="28"/>
        <v>-0.28000000000000025</v>
      </c>
      <c r="AB80" s="27" t="str">
        <f t="shared" si="28"/>
        <v/>
      </c>
      <c r="AC80" s="27" t="str">
        <f t="shared" si="28"/>
        <v/>
      </c>
      <c r="AD80" s="28" t="str">
        <f t="shared" si="28"/>
        <v/>
      </c>
    </row>
    <row r="81" spans="1:30" ht="22.5" customHeight="1">
      <c r="A81" s="195" t="s">
        <v>14</v>
      </c>
      <c r="B81" s="211"/>
      <c r="C81" s="29" t="str">
        <f t="shared" ref="C81:AD81" si="29">IF(C74="","",IF(OR((C79&gt;50%),(C80&lt;-50%)),"Measure More","OK"))</f>
        <v>OK</v>
      </c>
      <c r="D81" s="29" t="str">
        <f t="shared" si="29"/>
        <v>OK</v>
      </c>
      <c r="E81" s="29" t="str">
        <f t="shared" si="29"/>
        <v>OK</v>
      </c>
      <c r="F81" s="29" t="str">
        <f t="shared" si="29"/>
        <v>OK</v>
      </c>
      <c r="G81" s="29" t="str">
        <f t="shared" si="29"/>
        <v>OK</v>
      </c>
      <c r="H81" s="29" t="str">
        <f t="shared" si="29"/>
        <v>OK</v>
      </c>
      <c r="I81" s="29" t="str">
        <f t="shared" si="29"/>
        <v>OK</v>
      </c>
      <c r="J81" s="29" t="str">
        <f t="shared" si="29"/>
        <v>OK</v>
      </c>
      <c r="K81" s="29" t="str">
        <f t="shared" si="29"/>
        <v>OK</v>
      </c>
      <c r="L81" s="29" t="str">
        <f t="shared" si="29"/>
        <v>OK</v>
      </c>
      <c r="M81" s="29" t="str">
        <f t="shared" si="29"/>
        <v>OK</v>
      </c>
      <c r="N81" s="29" t="str">
        <f t="shared" si="29"/>
        <v>OK</v>
      </c>
      <c r="O81" s="29" t="str">
        <f t="shared" si="29"/>
        <v>OK</v>
      </c>
      <c r="P81" s="29" t="str">
        <f t="shared" si="29"/>
        <v>OK</v>
      </c>
      <c r="Q81" s="29" t="str">
        <f t="shared" si="29"/>
        <v>OK</v>
      </c>
      <c r="R81" s="29" t="str">
        <f t="shared" si="29"/>
        <v>OK</v>
      </c>
      <c r="S81" s="29" t="str">
        <f t="shared" si="29"/>
        <v>OK</v>
      </c>
      <c r="T81" s="30" t="str">
        <f t="shared" si="29"/>
        <v>OK</v>
      </c>
      <c r="U81" s="29" t="str">
        <f t="shared" si="29"/>
        <v>OK</v>
      </c>
      <c r="V81" s="29" t="str">
        <f t="shared" si="29"/>
        <v>OK</v>
      </c>
      <c r="W81" s="29" t="str">
        <f t="shared" si="29"/>
        <v>OK</v>
      </c>
      <c r="X81" s="29" t="str">
        <f t="shared" si="29"/>
        <v>Measure More</v>
      </c>
      <c r="Y81" s="29" t="str">
        <f t="shared" si="29"/>
        <v>Measure More</v>
      </c>
      <c r="Z81" s="29" t="str">
        <f t="shared" si="29"/>
        <v>OK</v>
      </c>
      <c r="AA81" s="29" t="str">
        <f t="shared" si="29"/>
        <v>OK</v>
      </c>
      <c r="AB81" s="29" t="str">
        <f t="shared" si="29"/>
        <v/>
      </c>
      <c r="AC81" s="29" t="str">
        <f t="shared" si="29"/>
        <v/>
      </c>
      <c r="AD81" s="30" t="str">
        <f t="shared" si="29"/>
        <v/>
      </c>
    </row>
    <row r="82" spans="1:30">
      <c r="A82" s="3"/>
      <c r="B82" s="3" t="s">
        <v>21</v>
      </c>
      <c r="C82" s="3">
        <f t="shared" ref="C82:AD82" si="30">IF(C74="","",MAXA(C74:C78))</f>
        <v>0.21240000000000001</v>
      </c>
      <c r="D82" s="3">
        <f t="shared" si="30"/>
        <v>0.21179999999999999</v>
      </c>
      <c r="E82" s="3">
        <f t="shared" si="30"/>
        <v>0.2155</v>
      </c>
      <c r="F82" s="3">
        <f t="shared" si="30"/>
        <v>0.20200000000000001</v>
      </c>
      <c r="G82" s="3">
        <f t="shared" si="30"/>
        <v>0.20230000000000001</v>
      </c>
      <c r="H82" s="3">
        <f t="shared" si="30"/>
        <v>0.20119999999999999</v>
      </c>
      <c r="I82" s="3">
        <f t="shared" si="30"/>
        <v>0.2021</v>
      </c>
      <c r="J82" s="3">
        <f t="shared" si="30"/>
        <v>0.20219999999999999</v>
      </c>
      <c r="K82" s="3">
        <f t="shared" si="30"/>
        <v>0.20979999999999999</v>
      </c>
      <c r="L82" s="3">
        <f t="shared" si="30"/>
        <v>8.9342000000000006</v>
      </c>
      <c r="M82" s="3">
        <f t="shared" si="30"/>
        <v>8.8740000000000006</v>
      </c>
      <c r="N82" s="3">
        <f t="shared" si="30"/>
        <v>8.8256999999999994</v>
      </c>
      <c r="O82" s="3">
        <f t="shared" si="30"/>
        <v>1.0251999999999999</v>
      </c>
      <c r="P82" s="3">
        <f t="shared" si="30"/>
        <v>1.0361</v>
      </c>
      <c r="Q82" s="3">
        <f t="shared" si="30"/>
        <v>1.0214000000000001</v>
      </c>
      <c r="R82" s="3">
        <f t="shared" si="30"/>
        <v>28.304500000000001</v>
      </c>
      <c r="S82" s="3">
        <f t="shared" si="30"/>
        <v>28.412299999999998</v>
      </c>
      <c r="T82" s="3">
        <f t="shared" si="30"/>
        <v>28.436900000000001</v>
      </c>
      <c r="U82" s="3">
        <f t="shared" si="30"/>
        <v>2.4626999999999999</v>
      </c>
      <c r="V82" s="3">
        <f t="shared" si="30"/>
        <v>13.578200000000001</v>
      </c>
      <c r="W82" s="3">
        <f t="shared" si="30"/>
        <v>2.4590999999999998</v>
      </c>
      <c r="X82" s="3">
        <f t="shared" si="30"/>
        <v>1.6083000000000001</v>
      </c>
      <c r="Y82" s="3">
        <f t="shared" si="30"/>
        <v>1.5976999999999999</v>
      </c>
      <c r="Z82" s="3">
        <f t="shared" si="30"/>
        <v>1.9843999999999999</v>
      </c>
      <c r="AA82" s="3">
        <f t="shared" si="30"/>
        <v>0.97650000000000003</v>
      </c>
      <c r="AB82" s="3" t="str">
        <f t="shared" si="30"/>
        <v/>
      </c>
      <c r="AC82" s="3" t="str">
        <f t="shared" si="30"/>
        <v/>
      </c>
      <c r="AD82" s="3" t="str">
        <f t="shared" si="30"/>
        <v/>
      </c>
    </row>
    <row r="83" spans="1:30">
      <c r="A83" s="3"/>
      <c r="B83" s="3" t="s">
        <v>22</v>
      </c>
      <c r="C83" s="3">
        <f t="shared" ref="C83:AD83" si="31">IF(C74="","",MINA(C74:C78))</f>
        <v>0.19900000000000001</v>
      </c>
      <c r="D83" s="3">
        <f t="shared" si="31"/>
        <v>0.2024</v>
      </c>
      <c r="E83" s="3">
        <f t="shared" si="31"/>
        <v>0.20250000000000001</v>
      </c>
      <c r="F83" s="3">
        <f t="shared" si="31"/>
        <v>0.1961</v>
      </c>
      <c r="G83" s="3">
        <f t="shared" si="31"/>
        <v>0.19270000000000001</v>
      </c>
      <c r="H83" s="3">
        <f t="shared" si="31"/>
        <v>0.1905</v>
      </c>
      <c r="I83" s="3">
        <f t="shared" si="31"/>
        <v>0.19589999999999999</v>
      </c>
      <c r="J83" s="3">
        <f t="shared" si="31"/>
        <v>0.1928</v>
      </c>
      <c r="K83" s="3">
        <f t="shared" si="31"/>
        <v>0.1986</v>
      </c>
      <c r="L83" s="3">
        <f t="shared" si="31"/>
        <v>8.9003999999999994</v>
      </c>
      <c r="M83" s="3">
        <f t="shared" si="31"/>
        <v>8.8575999999999997</v>
      </c>
      <c r="N83" s="3">
        <f t="shared" si="31"/>
        <v>8.7824000000000009</v>
      </c>
      <c r="O83" s="3">
        <f t="shared" si="31"/>
        <v>1.0146999999999999</v>
      </c>
      <c r="P83" s="3">
        <f t="shared" si="31"/>
        <v>1.0290999999999999</v>
      </c>
      <c r="Q83" s="3">
        <f t="shared" si="31"/>
        <v>1.0184</v>
      </c>
      <c r="R83" s="3">
        <f t="shared" si="31"/>
        <v>28.253</v>
      </c>
      <c r="S83" s="3">
        <f t="shared" si="31"/>
        <v>28.3657</v>
      </c>
      <c r="T83" s="3">
        <f t="shared" si="31"/>
        <v>28.395700000000001</v>
      </c>
      <c r="U83" s="3">
        <f t="shared" si="31"/>
        <v>2.4615999999999998</v>
      </c>
      <c r="V83" s="3">
        <f t="shared" si="31"/>
        <v>13.5684</v>
      </c>
      <c r="W83" s="3">
        <f t="shared" si="31"/>
        <v>2.4557000000000002</v>
      </c>
      <c r="X83" s="3">
        <f t="shared" si="31"/>
        <v>1.6073</v>
      </c>
      <c r="Y83" s="3">
        <f t="shared" si="31"/>
        <v>1.5945</v>
      </c>
      <c r="Z83" s="3">
        <f t="shared" si="31"/>
        <v>1.9772000000000001</v>
      </c>
      <c r="AA83" s="3">
        <f t="shared" si="31"/>
        <v>0.97199999999999998</v>
      </c>
      <c r="AB83" s="3" t="str">
        <f t="shared" si="31"/>
        <v/>
      </c>
      <c r="AC83" s="3" t="str">
        <f t="shared" si="31"/>
        <v/>
      </c>
      <c r="AD83" s="3" t="str">
        <f t="shared" si="31"/>
        <v/>
      </c>
    </row>
    <row r="84" spans="1:30">
      <c r="A84" s="3"/>
      <c r="B84" s="3" t="s">
        <v>23</v>
      </c>
      <c r="C84" s="3">
        <f t="shared" ref="C84:AD84" si="32">IF(C74="","",(C82-C83))</f>
        <v>1.3399999999999995E-2</v>
      </c>
      <c r="D84" s="3">
        <f t="shared" si="32"/>
        <v>9.3999999999999917E-3</v>
      </c>
      <c r="E84" s="3">
        <f t="shared" si="32"/>
        <v>1.2999999999999984E-2</v>
      </c>
      <c r="F84" s="3">
        <f t="shared" si="32"/>
        <v>5.9000000000000163E-3</v>
      </c>
      <c r="G84" s="3">
        <f t="shared" si="32"/>
        <v>9.5999999999999974E-3</v>
      </c>
      <c r="H84" s="3">
        <f t="shared" si="32"/>
        <v>1.0699999999999987E-2</v>
      </c>
      <c r="I84" s="3">
        <f t="shared" si="32"/>
        <v>6.2000000000000111E-3</v>
      </c>
      <c r="J84" s="3">
        <f t="shared" si="32"/>
        <v>9.3999999999999917E-3</v>
      </c>
      <c r="K84" s="3">
        <f t="shared" si="32"/>
        <v>1.1199999999999988E-2</v>
      </c>
      <c r="L84" s="3">
        <f t="shared" si="32"/>
        <v>3.3800000000001162E-2</v>
      </c>
      <c r="M84" s="3">
        <f t="shared" si="32"/>
        <v>1.6400000000000858E-2</v>
      </c>
      <c r="N84" s="3">
        <f t="shared" si="32"/>
        <v>4.3299999999998562E-2</v>
      </c>
      <c r="O84" s="3">
        <f t="shared" si="32"/>
        <v>1.0499999999999954E-2</v>
      </c>
      <c r="P84" s="3">
        <f t="shared" si="32"/>
        <v>7.0000000000001172E-3</v>
      </c>
      <c r="Q84" s="3">
        <f t="shared" si="32"/>
        <v>3.0000000000001137E-3</v>
      </c>
      <c r="R84" s="3">
        <f t="shared" si="32"/>
        <v>5.1500000000000767E-2</v>
      </c>
      <c r="S84" s="3">
        <f t="shared" si="32"/>
        <v>4.6599999999997976E-2</v>
      </c>
      <c r="T84" s="3">
        <f t="shared" si="32"/>
        <v>4.1199999999999903E-2</v>
      </c>
      <c r="U84" s="3">
        <f t="shared" si="32"/>
        <v>1.1000000000001009E-3</v>
      </c>
      <c r="V84" s="3">
        <f t="shared" si="32"/>
        <v>9.800000000000253E-3</v>
      </c>
      <c r="W84" s="3">
        <f t="shared" si="32"/>
        <v>3.3999999999996255E-3</v>
      </c>
      <c r="X84" s="3">
        <f t="shared" si="32"/>
        <v>1.0000000000001119E-3</v>
      </c>
      <c r="Y84" s="3">
        <f t="shared" si="32"/>
        <v>3.1999999999998696E-3</v>
      </c>
      <c r="Z84" s="3">
        <f t="shared" si="32"/>
        <v>7.1999999999998732E-3</v>
      </c>
      <c r="AA84" s="3">
        <f t="shared" si="32"/>
        <v>4.5000000000000595E-3</v>
      </c>
      <c r="AB84" s="3" t="str">
        <f t="shared" si="32"/>
        <v/>
      </c>
      <c r="AC84" s="3" t="str">
        <f t="shared" si="32"/>
        <v/>
      </c>
      <c r="AD84" s="3" t="str">
        <f t="shared" si="32"/>
        <v/>
      </c>
    </row>
    <row r="85" spans="1:30">
      <c r="A85" s="3"/>
      <c r="B85" s="3" t="s">
        <v>24</v>
      </c>
      <c r="C85" s="3">
        <f t="shared" ref="C85:AD85" si="33">IF(C74="","",ROUND(AVERAGEA(C74:C78),4))</f>
        <v>0.20399999999999999</v>
      </c>
      <c r="D85" s="3">
        <f t="shared" si="33"/>
        <v>0.20569999999999999</v>
      </c>
      <c r="E85" s="3">
        <f t="shared" si="33"/>
        <v>0.2079</v>
      </c>
      <c r="F85" s="3">
        <f t="shared" si="33"/>
        <v>0.19869999999999999</v>
      </c>
      <c r="G85" s="3">
        <f t="shared" si="33"/>
        <v>0.19819999999999999</v>
      </c>
      <c r="H85" s="3">
        <f t="shared" si="33"/>
        <v>0.19650000000000001</v>
      </c>
      <c r="I85" s="3">
        <f t="shared" si="33"/>
        <v>0.19889999999999999</v>
      </c>
      <c r="J85" s="3">
        <f t="shared" si="33"/>
        <v>0.1976</v>
      </c>
      <c r="K85" s="3">
        <f t="shared" si="33"/>
        <v>0.20319999999999999</v>
      </c>
      <c r="L85" s="3">
        <f t="shared" si="33"/>
        <v>8.9172999999999991</v>
      </c>
      <c r="M85" s="3">
        <f t="shared" si="33"/>
        <v>8.8661999999999992</v>
      </c>
      <c r="N85" s="3">
        <f t="shared" si="33"/>
        <v>8.8026999999999997</v>
      </c>
      <c r="O85" s="3">
        <f t="shared" si="33"/>
        <v>1.0201</v>
      </c>
      <c r="P85" s="3">
        <f t="shared" si="33"/>
        <v>1.0329999999999999</v>
      </c>
      <c r="Q85" s="3">
        <f t="shared" si="33"/>
        <v>1.0203</v>
      </c>
      <c r="R85" s="3">
        <f t="shared" si="33"/>
        <v>28.277000000000001</v>
      </c>
      <c r="S85" s="3">
        <f t="shared" si="33"/>
        <v>28.387899999999998</v>
      </c>
      <c r="T85" s="3">
        <f t="shared" si="33"/>
        <v>28.413900000000002</v>
      </c>
      <c r="U85" s="3">
        <f t="shared" si="33"/>
        <v>2.4620000000000002</v>
      </c>
      <c r="V85" s="3">
        <f t="shared" si="33"/>
        <v>13.571199999999999</v>
      </c>
      <c r="W85" s="3">
        <f t="shared" si="33"/>
        <v>2.4567999999999999</v>
      </c>
      <c r="X85" s="3">
        <f t="shared" si="33"/>
        <v>1.6077999999999999</v>
      </c>
      <c r="Y85" s="3">
        <f t="shared" si="33"/>
        <v>1.5956999999999999</v>
      </c>
      <c r="Z85" s="3">
        <f t="shared" si="33"/>
        <v>1.9796</v>
      </c>
      <c r="AA85" s="3">
        <f t="shared" si="33"/>
        <v>0.97389999999999999</v>
      </c>
      <c r="AB85" s="3" t="str">
        <f t="shared" si="33"/>
        <v/>
      </c>
      <c r="AC85" s="3" t="str">
        <f t="shared" si="33"/>
        <v/>
      </c>
      <c r="AD85" s="3" t="str">
        <f t="shared" si="33"/>
        <v/>
      </c>
    </row>
    <row r="86" spans="1:30">
      <c r="A86" s="3"/>
      <c r="B86" s="3" t="s">
        <v>25</v>
      </c>
      <c r="C86" s="3">
        <f t="shared" ref="C86:AD86" si="34">IF(C74="","",ROUND(SQRT(COUNTA(C74:C78)/(COUNTA(C74:C78)-1))*STDEVPA(C74:C78),4))</f>
        <v>5.1000000000000004E-3</v>
      </c>
      <c r="D86" s="3">
        <f t="shared" si="34"/>
        <v>3.7000000000000002E-3</v>
      </c>
      <c r="E86" s="3">
        <f t="shared" si="34"/>
        <v>4.7999999999999996E-3</v>
      </c>
      <c r="F86" s="3">
        <f t="shared" si="34"/>
        <v>2.5000000000000001E-3</v>
      </c>
      <c r="G86" s="3">
        <f t="shared" si="34"/>
        <v>3.8E-3</v>
      </c>
      <c r="H86" s="3">
        <f t="shared" si="34"/>
        <v>4.1999999999999997E-3</v>
      </c>
      <c r="I86" s="3">
        <f t="shared" si="34"/>
        <v>2.3E-3</v>
      </c>
      <c r="J86" s="3">
        <f t="shared" si="34"/>
        <v>4.4999999999999997E-3</v>
      </c>
      <c r="K86" s="3">
        <f t="shared" si="34"/>
        <v>4.7999999999999996E-3</v>
      </c>
      <c r="L86" s="3">
        <f t="shared" si="34"/>
        <v>1.44E-2</v>
      </c>
      <c r="M86" s="3">
        <f t="shared" si="34"/>
        <v>6.1999999999999998E-3</v>
      </c>
      <c r="N86" s="3">
        <f t="shared" si="34"/>
        <v>1.6899999999999998E-2</v>
      </c>
      <c r="O86" s="3">
        <f t="shared" si="34"/>
        <v>4.1999999999999997E-3</v>
      </c>
      <c r="P86" s="3">
        <f t="shared" si="34"/>
        <v>2.8E-3</v>
      </c>
      <c r="Q86" s="3">
        <f t="shared" si="34"/>
        <v>1.1999999999999999E-3</v>
      </c>
      <c r="R86" s="3">
        <f t="shared" si="34"/>
        <v>1.9800000000000002E-2</v>
      </c>
      <c r="S86" s="3">
        <f t="shared" si="34"/>
        <v>1.7000000000000001E-2</v>
      </c>
      <c r="T86" s="3">
        <f t="shared" si="34"/>
        <v>1.83E-2</v>
      </c>
      <c r="U86" s="3">
        <f t="shared" si="34"/>
        <v>4.0000000000000002E-4</v>
      </c>
      <c r="V86" s="3">
        <f t="shared" si="34"/>
        <v>4.0000000000000001E-3</v>
      </c>
      <c r="W86" s="3">
        <f t="shared" si="34"/>
        <v>1.4E-3</v>
      </c>
      <c r="X86" s="3">
        <f t="shared" si="34"/>
        <v>4.0000000000000002E-4</v>
      </c>
      <c r="Y86" s="3">
        <f t="shared" si="34"/>
        <v>1.1999999999999999E-3</v>
      </c>
      <c r="Z86" s="3">
        <f t="shared" si="34"/>
        <v>2.8999999999999998E-3</v>
      </c>
      <c r="AA86" s="3">
        <f t="shared" si="34"/>
        <v>1.6999999999999999E-3</v>
      </c>
      <c r="AB86" s="3" t="str">
        <f t="shared" si="34"/>
        <v/>
      </c>
      <c r="AC86" s="3" t="str">
        <f t="shared" si="34"/>
        <v/>
      </c>
      <c r="AD86" s="3" t="str">
        <f t="shared" si="34"/>
        <v/>
      </c>
    </row>
    <row r="87" spans="1:30">
      <c r="A87" s="3"/>
      <c r="B87" s="3" t="s">
        <v>26</v>
      </c>
      <c r="C87" s="3">
        <f t="shared" ref="C87:AD87" si="35">IF(C74="","",ROUND((((C70+C71)-(C70+C72))/(6*C86)),4))</f>
        <v>6.5358999999999998</v>
      </c>
      <c r="D87" s="3">
        <f t="shared" si="35"/>
        <v>9.0090000000000003</v>
      </c>
      <c r="E87" s="3">
        <f t="shared" si="35"/>
        <v>6.9443999999999999</v>
      </c>
      <c r="F87" s="3">
        <f t="shared" si="35"/>
        <v>13.333299999999999</v>
      </c>
      <c r="G87" s="3">
        <f t="shared" si="35"/>
        <v>8.7719000000000005</v>
      </c>
      <c r="H87" s="3">
        <f t="shared" si="35"/>
        <v>7.9364999999999997</v>
      </c>
      <c r="I87" s="3">
        <f t="shared" si="35"/>
        <v>14.492800000000001</v>
      </c>
      <c r="J87" s="3">
        <f t="shared" si="35"/>
        <v>7.4074</v>
      </c>
      <c r="K87" s="3">
        <f t="shared" si="35"/>
        <v>6.9443999999999999</v>
      </c>
      <c r="L87" s="3">
        <f t="shared" si="35"/>
        <v>11.5741</v>
      </c>
      <c r="M87" s="3">
        <f t="shared" si="35"/>
        <v>26.881699999999999</v>
      </c>
      <c r="N87" s="3">
        <f t="shared" si="35"/>
        <v>9.8619000000000003</v>
      </c>
      <c r="O87" s="3">
        <f t="shared" si="35"/>
        <v>7.9364999999999997</v>
      </c>
      <c r="P87" s="3">
        <f t="shared" si="35"/>
        <v>11.9048</v>
      </c>
      <c r="Q87" s="3">
        <f t="shared" si="35"/>
        <v>27.777799999999999</v>
      </c>
      <c r="R87" s="3">
        <f t="shared" si="35"/>
        <v>8.4175000000000004</v>
      </c>
      <c r="S87" s="3">
        <f t="shared" si="35"/>
        <v>9.8039000000000005</v>
      </c>
      <c r="T87" s="3">
        <f t="shared" si="35"/>
        <v>9.1074999999999999</v>
      </c>
      <c r="U87" s="3">
        <f t="shared" si="35"/>
        <v>83.333299999999994</v>
      </c>
      <c r="V87" s="3">
        <f t="shared" si="35"/>
        <v>16.666699999999999</v>
      </c>
      <c r="W87" s="3">
        <f t="shared" si="35"/>
        <v>23.8095</v>
      </c>
      <c r="X87" s="3">
        <f t="shared" si="35"/>
        <v>91.666700000000006</v>
      </c>
      <c r="Y87" s="3">
        <f t="shared" si="35"/>
        <v>30.555599999999998</v>
      </c>
      <c r="Z87" s="3">
        <f t="shared" si="35"/>
        <v>12.643700000000001</v>
      </c>
      <c r="AA87" s="3">
        <f t="shared" si="35"/>
        <v>19.607800000000001</v>
      </c>
      <c r="AB87" s="3" t="str">
        <f t="shared" si="35"/>
        <v/>
      </c>
      <c r="AC87" s="3" t="str">
        <f t="shared" si="35"/>
        <v/>
      </c>
      <c r="AD87" s="3" t="str">
        <f t="shared" si="35"/>
        <v/>
      </c>
    </row>
    <row r="88" spans="1:30">
      <c r="A88" s="3"/>
      <c r="B88" s="3" t="s">
        <v>27</v>
      </c>
      <c r="C88" s="3">
        <f t="shared" ref="C88:AD88" si="36">IF(C74="","",ROUND((1-(ABS((((C70+C71)+(C70+C72))/2)-C85)/((C71-C72)/2)))*C87,4))</f>
        <v>6.2744999999999997</v>
      </c>
      <c r="D88" s="3">
        <f t="shared" si="36"/>
        <v>8.4954999999999998</v>
      </c>
      <c r="E88" s="3">
        <f t="shared" si="36"/>
        <v>6.3958000000000004</v>
      </c>
      <c r="F88" s="3">
        <f t="shared" si="36"/>
        <v>13.16</v>
      </c>
      <c r="G88" s="3">
        <f t="shared" si="36"/>
        <v>8.6140000000000008</v>
      </c>
      <c r="H88" s="3">
        <f t="shared" si="36"/>
        <v>7.6586999999999996</v>
      </c>
      <c r="I88" s="3">
        <f t="shared" si="36"/>
        <v>14.333399999999999</v>
      </c>
      <c r="J88" s="3">
        <f t="shared" si="36"/>
        <v>7.2295999999999996</v>
      </c>
      <c r="K88" s="3">
        <f t="shared" si="36"/>
        <v>6.7222</v>
      </c>
      <c r="L88" s="3">
        <f t="shared" si="36"/>
        <v>9.6597000000000008</v>
      </c>
      <c r="M88" s="3">
        <f t="shared" si="36"/>
        <v>19.688199999999998</v>
      </c>
      <c r="N88" s="3">
        <f t="shared" si="36"/>
        <v>5.9703999999999997</v>
      </c>
      <c r="O88" s="3">
        <f t="shared" si="36"/>
        <v>6.3413000000000004</v>
      </c>
      <c r="P88" s="3">
        <f t="shared" si="36"/>
        <v>7.9762000000000004</v>
      </c>
      <c r="Q88" s="3">
        <f t="shared" si="36"/>
        <v>22.1389</v>
      </c>
      <c r="R88" s="3">
        <f t="shared" si="36"/>
        <v>5.5049999999999999</v>
      </c>
      <c r="S88" s="3">
        <f t="shared" si="36"/>
        <v>8.5862999999999996</v>
      </c>
      <c r="T88" s="3">
        <f t="shared" si="36"/>
        <v>8.4498999999999995</v>
      </c>
      <c r="U88" s="3">
        <f t="shared" si="36"/>
        <v>51.666600000000003</v>
      </c>
      <c r="V88" s="3">
        <f t="shared" si="36"/>
        <v>10.1</v>
      </c>
      <c r="W88" s="3">
        <f t="shared" si="36"/>
        <v>13.5238</v>
      </c>
      <c r="X88" s="3">
        <f t="shared" si="36"/>
        <v>1.8332999999999999</v>
      </c>
      <c r="Y88" s="3">
        <f t="shared" si="36"/>
        <v>3.9722</v>
      </c>
      <c r="Z88" s="3">
        <f t="shared" si="36"/>
        <v>10.2989</v>
      </c>
      <c r="AA88" s="3">
        <f t="shared" si="36"/>
        <v>14.4902</v>
      </c>
      <c r="AB88" s="3" t="str">
        <f t="shared" si="36"/>
        <v/>
      </c>
      <c r="AC88" s="3" t="str">
        <f t="shared" si="36"/>
        <v/>
      </c>
      <c r="AD88" s="3" t="str">
        <f t="shared" si="36"/>
        <v/>
      </c>
    </row>
    <row r="89" spans="1:30">
      <c r="A89" s="3"/>
      <c r="B89" s="3" t="s">
        <v>29</v>
      </c>
      <c r="C89" s="3" t="str">
        <f t="shared" ref="C89:AD89" si="37">IF(C74="","",IF(OR(((MAXA(C74:C78))&gt;(C70+C71)),((MINA(C74:C78))&lt;(C70+C72))),"NG","OK"))</f>
        <v>OK</v>
      </c>
      <c r="D89" s="3" t="str">
        <f t="shared" si="37"/>
        <v>OK</v>
      </c>
      <c r="E89" s="3" t="str">
        <f t="shared" si="37"/>
        <v>OK</v>
      </c>
      <c r="F89" s="3" t="str">
        <f t="shared" si="37"/>
        <v>OK</v>
      </c>
      <c r="G89" s="3" t="str">
        <f t="shared" si="37"/>
        <v>OK</v>
      </c>
      <c r="H89" s="3" t="str">
        <f t="shared" si="37"/>
        <v>OK</v>
      </c>
      <c r="I89" s="3" t="str">
        <f t="shared" si="37"/>
        <v>OK</v>
      </c>
      <c r="J89" s="3" t="str">
        <f t="shared" si="37"/>
        <v>OK</v>
      </c>
      <c r="K89" s="3" t="str">
        <f t="shared" si="37"/>
        <v>OK</v>
      </c>
      <c r="L89" s="3" t="str">
        <f t="shared" si="37"/>
        <v>OK</v>
      </c>
      <c r="M89" s="3" t="str">
        <f t="shared" si="37"/>
        <v>OK</v>
      </c>
      <c r="N89" s="3" t="str">
        <f t="shared" si="37"/>
        <v>OK</v>
      </c>
      <c r="O89" s="3" t="str">
        <f t="shared" si="37"/>
        <v>OK</v>
      </c>
      <c r="P89" s="3" t="str">
        <f t="shared" si="37"/>
        <v>OK</v>
      </c>
      <c r="Q89" s="3" t="str">
        <f t="shared" si="37"/>
        <v>OK</v>
      </c>
      <c r="R89" s="3" t="str">
        <f t="shared" si="37"/>
        <v>OK</v>
      </c>
      <c r="S89" s="3" t="str">
        <f t="shared" si="37"/>
        <v>OK</v>
      </c>
      <c r="T89" s="3" t="str">
        <f t="shared" si="37"/>
        <v>OK</v>
      </c>
      <c r="U89" s="3" t="str">
        <f t="shared" si="37"/>
        <v>OK</v>
      </c>
      <c r="V89" s="3" t="str">
        <f t="shared" si="37"/>
        <v>OK</v>
      </c>
      <c r="W89" s="3" t="str">
        <f t="shared" si="37"/>
        <v>OK</v>
      </c>
      <c r="X89" s="3" t="str">
        <f t="shared" si="37"/>
        <v>OK</v>
      </c>
      <c r="Y89" s="3" t="str">
        <f t="shared" si="37"/>
        <v>OK</v>
      </c>
      <c r="Z89" s="3" t="str">
        <f t="shared" si="37"/>
        <v>OK</v>
      </c>
      <c r="AA89" s="3" t="str">
        <f t="shared" si="37"/>
        <v>OK</v>
      </c>
      <c r="AB89" s="3" t="str">
        <f t="shared" si="37"/>
        <v/>
      </c>
      <c r="AC89" s="3" t="str">
        <f t="shared" si="37"/>
        <v/>
      </c>
      <c r="AD89" s="3" t="str">
        <f t="shared" si="37"/>
        <v/>
      </c>
    </row>
    <row r="90" spans="1:30">
      <c r="A90" s="3"/>
      <c r="B90" s="3" t="s">
        <v>28</v>
      </c>
      <c r="C90" s="3" t="str">
        <f t="shared" ref="C90:AD90" si="38">IF(C88="","",IF(OR(((MINA(C88))&lt;(1.3333))),"NG","OK"))</f>
        <v>OK</v>
      </c>
      <c r="D90" s="3" t="str">
        <f t="shared" si="38"/>
        <v>OK</v>
      </c>
      <c r="E90" s="3" t="str">
        <f t="shared" si="38"/>
        <v>OK</v>
      </c>
      <c r="F90" s="3" t="str">
        <f t="shared" si="38"/>
        <v>OK</v>
      </c>
      <c r="G90" s="3" t="str">
        <f t="shared" si="38"/>
        <v>OK</v>
      </c>
      <c r="H90" s="3" t="str">
        <f t="shared" si="38"/>
        <v>OK</v>
      </c>
      <c r="I90" s="3" t="str">
        <f t="shared" si="38"/>
        <v>OK</v>
      </c>
      <c r="J90" s="3" t="str">
        <f t="shared" si="38"/>
        <v>OK</v>
      </c>
      <c r="K90" s="3" t="str">
        <f t="shared" si="38"/>
        <v>OK</v>
      </c>
      <c r="L90" s="3" t="str">
        <f t="shared" si="38"/>
        <v>OK</v>
      </c>
      <c r="M90" s="3" t="str">
        <f t="shared" si="38"/>
        <v>OK</v>
      </c>
      <c r="N90" s="3" t="str">
        <f t="shared" si="38"/>
        <v>OK</v>
      </c>
      <c r="O90" s="3" t="str">
        <f t="shared" si="38"/>
        <v>OK</v>
      </c>
      <c r="P90" s="3" t="str">
        <f t="shared" si="38"/>
        <v>OK</v>
      </c>
      <c r="Q90" s="3" t="str">
        <f t="shared" si="38"/>
        <v>OK</v>
      </c>
      <c r="R90" s="3" t="str">
        <f t="shared" si="38"/>
        <v>OK</v>
      </c>
      <c r="S90" s="3" t="str">
        <f t="shared" si="38"/>
        <v>OK</v>
      </c>
      <c r="T90" s="3" t="str">
        <f t="shared" si="38"/>
        <v>OK</v>
      </c>
      <c r="U90" s="3" t="str">
        <f t="shared" si="38"/>
        <v>OK</v>
      </c>
      <c r="V90" s="3" t="str">
        <f t="shared" si="38"/>
        <v>OK</v>
      </c>
      <c r="W90" s="3" t="str">
        <f t="shared" si="38"/>
        <v>OK</v>
      </c>
      <c r="X90" s="3" t="str">
        <f t="shared" si="38"/>
        <v>OK</v>
      </c>
      <c r="Y90" s="3" t="str">
        <f t="shared" si="38"/>
        <v>OK</v>
      </c>
      <c r="Z90" s="3" t="str">
        <f t="shared" si="38"/>
        <v>OK</v>
      </c>
      <c r="AA90" s="3" t="str">
        <f t="shared" si="38"/>
        <v>OK</v>
      </c>
      <c r="AB90" s="3" t="str">
        <f t="shared" si="38"/>
        <v/>
      </c>
      <c r="AC90" s="3" t="str">
        <f t="shared" si="38"/>
        <v/>
      </c>
      <c r="AD90" s="3" t="str">
        <f t="shared" si="38"/>
        <v/>
      </c>
    </row>
    <row r="91" spans="1:3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3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30">
      <c r="A93" s="205" t="s">
        <v>4</v>
      </c>
      <c r="B93" s="212"/>
      <c r="C93" s="215"/>
      <c r="D93" s="215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9"/>
      <c r="T93" s="203"/>
      <c r="U93" s="197"/>
      <c r="V93" s="197"/>
      <c r="W93" s="197"/>
      <c r="X93" s="197"/>
      <c r="Y93" s="197"/>
      <c r="Z93" s="197"/>
      <c r="AA93" s="197"/>
      <c r="AB93" s="197"/>
      <c r="AC93" s="199"/>
      <c r="AD93" s="199"/>
    </row>
    <row r="94" spans="1:30">
      <c r="A94" s="213"/>
      <c r="B94" s="214"/>
      <c r="C94" s="216"/>
      <c r="D94" s="216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200"/>
      <c r="T94" s="204"/>
      <c r="U94" s="198"/>
      <c r="V94" s="198"/>
      <c r="W94" s="198"/>
      <c r="X94" s="198"/>
      <c r="Y94" s="198"/>
      <c r="Z94" s="198"/>
      <c r="AA94" s="198"/>
      <c r="AB94" s="198"/>
      <c r="AC94" s="200"/>
      <c r="AD94" s="200"/>
    </row>
    <row r="95" spans="1:30">
      <c r="A95" s="201" t="s">
        <v>5</v>
      </c>
      <c r="B95" s="202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1:30">
      <c r="A96" s="201" t="s">
        <v>6</v>
      </c>
      <c r="B96" s="202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>
      <c r="A97" s="191" t="s">
        <v>7</v>
      </c>
      <c r="B97" s="20" t="s">
        <v>11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8"/>
      <c r="U97" s="21"/>
      <c r="V97" s="21"/>
      <c r="W97" s="21"/>
      <c r="X97" s="21"/>
      <c r="Y97" s="21"/>
      <c r="Z97" s="21"/>
      <c r="AA97" s="21"/>
      <c r="AB97" s="21"/>
      <c r="AC97" s="21"/>
      <c r="AD97" s="18"/>
    </row>
    <row r="98" spans="1:30">
      <c r="A98" s="192"/>
      <c r="B98" s="20" t="s">
        <v>12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8"/>
      <c r="U98" s="21"/>
      <c r="V98" s="21"/>
      <c r="W98" s="21"/>
      <c r="X98" s="21"/>
      <c r="Y98" s="21"/>
      <c r="Z98" s="21"/>
      <c r="AA98" s="21"/>
      <c r="AB98" s="21"/>
      <c r="AC98" s="21"/>
      <c r="AD98" s="18"/>
    </row>
    <row r="99" spans="1:30">
      <c r="A99" s="193" t="s">
        <v>8</v>
      </c>
      <c r="B99" s="194"/>
      <c r="C99" s="22" t="str">
        <f t="shared" ref="C99:AD99" si="39">IF(C96="","",(((C96+C97)+(C96+C98))/2))</f>
        <v/>
      </c>
      <c r="D99" s="22" t="str">
        <f t="shared" si="39"/>
        <v/>
      </c>
      <c r="E99" s="22" t="str">
        <f t="shared" si="39"/>
        <v/>
      </c>
      <c r="F99" s="22" t="str">
        <f t="shared" si="39"/>
        <v/>
      </c>
      <c r="G99" s="22" t="str">
        <f t="shared" si="39"/>
        <v/>
      </c>
      <c r="H99" s="22" t="str">
        <f t="shared" si="39"/>
        <v/>
      </c>
      <c r="I99" s="22" t="str">
        <f t="shared" si="39"/>
        <v/>
      </c>
      <c r="J99" s="22" t="str">
        <f t="shared" si="39"/>
        <v/>
      </c>
      <c r="K99" s="22" t="str">
        <f t="shared" si="39"/>
        <v/>
      </c>
      <c r="L99" s="22" t="str">
        <f t="shared" si="39"/>
        <v/>
      </c>
      <c r="M99" s="22" t="str">
        <f t="shared" si="39"/>
        <v/>
      </c>
      <c r="N99" s="22" t="str">
        <f t="shared" si="39"/>
        <v/>
      </c>
      <c r="O99" s="22" t="str">
        <f t="shared" si="39"/>
        <v/>
      </c>
      <c r="P99" s="22" t="str">
        <f t="shared" si="39"/>
        <v/>
      </c>
      <c r="Q99" s="22" t="str">
        <f t="shared" si="39"/>
        <v/>
      </c>
      <c r="R99" s="22" t="str">
        <f t="shared" si="39"/>
        <v/>
      </c>
      <c r="S99" s="22" t="str">
        <f t="shared" si="39"/>
        <v/>
      </c>
      <c r="T99" s="23" t="str">
        <f t="shared" si="39"/>
        <v/>
      </c>
      <c r="U99" s="22" t="str">
        <f t="shared" si="39"/>
        <v/>
      </c>
      <c r="V99" s="22" t="str">
        <f t="shared" si="39"/>
        <v/>
      </c>
      <c r="W99" s="22" t="str">
        <f t="shared" si="39"/>
        <v/>
      </c>
      <c r="X99" s="22" t="str">
        <f t="shared" si="39"/>
        <v/>
      </c>
      <c r="Y99" s="22" t="str">
        <f t="shared" si="39"/>
        <v/>
      </c>
      <c r="Z99" s="22" t="str">
        <f t="shared" si="39"/>
        <v/>
      </c>
      <c r="AA99" s="22" t="str">
        <f t="shared" si="39"/>
        <v/>
      </c>
      <c r="AB99" s="22" t="str">
        <f t="shared" si="39"/>
        <v/>
      </c>
      <c r="AC99" s="22" t="str">
        <f t="shared" si="39"/>
        <v/>
      </c>
      <c r="AD99" s="23" t="str">
        <f t="shared" si="39"/>
        <v/>
      </c>
    </row>
    <row r="100" spans="1:30">
      <c r="A100" s="48" t="s">
        <v>30</v>
      </c>
      <c r="B100" s="24" t="s">
        <v>13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</row>
    <row r="101" spans="1:30">
      <c r="A101" s="48" t="s">
        <v>31</v>
      </c>
      <c r="B101" s="24" t="s">
        <v>13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</row>
    <row r="102" spans="1:30">
      <c r="A102" s="48" t="s">
        <v>32</v>
      </c>
      <c r="B102" s="24" t="s">
        <v>13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</row>
    <row r="103" spans="1:30">
      <c r="A103" s="48" t="s">
        <v>33</v>
      </c>
      <c r="B103" s="24" t="s">
        <v>13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</row>
    <row r="104" spans="1:30">
      <c r="A104" s="48" t="s">
        <v>34</v>
      </c>
      <c r="B104" s="24" t="s">
        <v>13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</row>
    <row r="105" spans="1:30">
      <c r="A105" s="191" t="s">
        <v>17</v>
      </c>
      <c r="B105" s="26" t="s">
        <v>18</v>
      </c>
      <c r="C105" s="27" t="str">
        <f t="shared" ref="C105:AD105" si="40">IF(C100="","",((MAXA(C100,C101,C102,C103,C104))-C99)/((C97-C98)/2))</f>
        <v/>
      </c>
      <c r="D105" s="27" t="str">
        <f t="shared" si="40"/>
        <v/>
      </c>
      <c r="E105" s="27" t="str">
        <f t="shared" si="40"/>
        <v/>
      </c>
      <c r="F105" s="27" t="str">
        <f t="shared" si="40"/>
        <v/>
      </c>
      <c r="G105" s="27" t="str">
        <f t="shared" si="40"/>
        <v/>
      </c>
      <c r="H105" s="27" t="str">
        <f t="shared" si="40"/>
        <v/>
      </c>
      <c r="I105" s="27" t="str">
        <f t="shared" si="40"/>
        <v/>
      </c>
      <c r="J105" s="27" t="str">
        <f t="shared" si="40"/>
        <v/>
      </c>
      <c r="K105" s="27" t="str">
        <f t="shared" si="40"/>
        <v/>
      </c>
      <c r="L105" s="27" t="str">
        <f t="shared" si="40"/>
        <v/>
      </c>
      <c r="M105" s="27" t="str">
        <f t="shared" si="40"/>
        <v/>
      </c>
      <c r="N105" s="27" t="str">
        <f t="shared" si="40"/>
        <v/>
      </c>
      <c r="O105" s="27" t="str">
        <f t="shared" si="40"/>
        <v/>
      </c>
      <c r="P105" s="27" t="str">
        <f t="shared" si="40"/>
        <v/>
      </c>
      <c r="Q105" s="27" t="str">
        <f t="shared" si="40"/>
        <v/>
      </c>
      <c r="R105" s="27" t="str">
        <f t="shared" si="40"/>
        <v/>
      </c>
      <c r="S105" s="27" t="str">
        <f t="shared" si="40"/>
        <v/>
      </c>
      <c r="T105" s="28" t="str">
        <f t="shared" si="40"/>
        <v/>
      </c>
      <c r="U105" s="27" t="str">
        <f t="shared" si="40"/>
        <v/>
      </c>
      <c r="V105" s="27" t="str">
        <f t="shared" si="40"/>
        <v/>
      </c>
      <c r="W105" s="27" t="str">
        <f t="shared" si="40"/>
        <v/>
      </c>
      <c r="X105" s="27" t="str">
        <f t="shared" si="40"/>
        <v/>
      </c>
      <c r="Y105" s="27" t="str">
        <f t="shared" si="40"/>
        <v/>
      </c>
      <c r="Z105" s="27" t="str">
        <f t="shared" si="40"/>
        <v/>
      </c>
      <c r="AA105" s="27" t="str">
        <f t="shared" si="40"/>
        <v/>
      </c>
      <c r="AB105" s="27" t="str">
        <f t="shared" si="40"/>
        <v/>
      </c>
      <c r="AC105" s="27" t="str">
        <f t="shared" si="40"/>
        <v/>
      </c>
      <c r="AD105" s="28" t="str">
        <f t="shared" si="40"/>
        <v/>
      </c>
    </row>
    <row r="106" spans="1:30">
      <c r="A106" s="192"/>
      <c r="B106" s="26" t="s">
        <v>19</v>
      </c>
      <c r="C106" s="27" t="str">
        <f t="shared" ref="C106:AD106" si="41">IF(C100="","",((MINA(C100,C101,C102,C103,C104))-C99)/((C97-C98)/2))</f>
        <v/>
      </c>
      <c r="D106" s="27" t="str">
        <f t="shared" si="41"/>
        <v/>
      </c>
      <c r="E106" s="27" t="str">
        <f t="shared" si="41"/>
        <v/>
      </c>
      <c r="F106" s="27" t="str">
        <f t="shared" si="41"/>
        <v/>
      </c>
      <c r="G106" s="27" t="str">
        <f t="shared" si="41"/>
        <v/>
      </c>
      <c r="H106" s="27" t="str">
        <f t="shared" si="41"/>
        <v/>
      </c>
      <c r="I106" s="27" t="str">
        <f t="shared" si="41"/>
        <v/>
      </c>
      <c r="J106" s="27" t="str">
        <f t="shared" si="41"/>
        <v/>
      </c>
      <c r="K106" s="27" t="str">
        <f t="shared" si="41"/>
        <v/>
      </c>
      <c r="L106" s="27" t="str">
        <f t="shared" si="41"/>
        <v/>
      </c>
      <c r="M106" s="27" t="str">
        <f t="shared" si="41"/>
        <v/>
      </c>
      <c r="N106" s="27" t="str">
        <f t="shared" si="41"/>
        <v/>
      </c>
      <c r="O106" s="27" t="str">
        <f t="shared" si="41"/>
        <v/>
      </c>
      <c r="P106" s="27" t="str">
        <f t="shared" si="41"/>
        <v/>
      </c>
      <c r="Q106" s="27" t="str">
        <f t="shared" si="41"/>
        <v/>
      </c>
      <c r="R106" s="27" t="str">
        <f t="shared" si="41"/>
        <v/>
      </c>
      <c r="S106" s="27" t="str">
        <f t="shared" si="41"/>
        <v/>
      </c>
      <c r="T106" s="28" t="str">
        <f t="shared" si="41"/>
        <v/>
      </c>
      <c r="U106" s="27" t="str">
        <f t="shared" si="41"/>
        <v/>
      </c>
      <c r="V106" s="27" t="str">
        <f t="shared" si="41"/>
        <v/>
      </c>
      <c r="W106" s="27" t="str">
        <f t="shared" si="41"/>
        <v/>
      </c>
      <c r="X106" s="27" t="str">
        <f t="shared" si="41"/>
        <v/>
      </c>
      <c r="Y106" s="27" t="str">
        <f t="shared" si="41"/>
        <v/>
      </c>
      <c r="Z106" s="27" t="str">
        <f t="shared" si="41"/>
        <v/>
      </c>
      <c r="AA106" s="27" t="str">
        <f t="shared" si="41"/>
        <v/>
      </c>
      <c r="AB106" s="27" t="str">
        <f t="shared" si="41"/>
        <v/>
      </c>
      <c r="AC106" s="27" t="str">
        <f t="shared" si="41"/>
        <v/>
      </c>
      <c r="AD106" s="28" t="str">
        <f t="shared" si="41"/>
        <v/>
      </c>
    </row>
    <row r="107" spans="1:30" ht="22.5" customHeight="1">
      <c r="A107" s="195" t="s">
        <v>14</v>
      </c>
      <c r="B107" s="196"/>
      <c r="C107" s="29" t="str">
        <f t="shared" ref="C107:AD107" si="42">IF(C100="","",IF(OR((C105&gt;50%),(C106&lt;-50%)),"Measure More","OK"))</f>
        <v/>
      </c>
      <c r="D107" s="29" t="str">
        <f t="shared" si="42"/>
        <v/>
      </c>
      <c r="E107" s="29" t="str">
        <f t="shared" si="42"/>
        <v/>
      </c>
      <c r="F107" s="29" t="str">
        <f t="shared" si="42"/>
        <v/>
      </c>
      <c r="G107" s="29" t="str">
        <f t="shared" si="42"/>
        <v/>
      </c>
      <c r="H107" s="29" t="str">
        <f t="shared" si="42"/>
        <v/>
      </c>
      <c r="I107" s="29" t="str">
        <f t="shared" si="42"/>
        <v/>
      </c>
      <c r="J107" s="29" t="str">
        <f t="shared" si="42"/>
        <v/>
      </c>
      <c r="K107" s="29" t="str">
        <f t="shared" si="42"/>
        <v/>
      </c>
      <c r="L107" s="29" t="str">
        <f t="shared" si="42"/>
        <v/>
      </c>
      <c r="M107" s="29" t="str">
        <f t="shared" si="42"/>
        <v/>
      </c>
      <c r="N107" s="29" t="str">
        <f t="shared" si="42"/>
        <v/>
      </c>
      <c r="O107" s="29" t="str">
        <f t="shared" si="42"/>
        <v/>
      </c>
      <c r="P107" s="29" t="str">
        <f t="shared" si="42"/>
        <v/>
      </c>
      <c r="Q107" s="29" t="str">
        <f t="shared" si="42"/>
        <v/>
      </c>
      <c r="R107" s="29" t="str">
        <f t="shared" si="42"/>
        <v/>
      </c>
      <c r="S107" s="29" t="str">
        <f t="shared" si="42"/>
        <v/>
      </c>
      <c r="T107" s="30" t="str">
        <f t="shared" si="42"/>
        <v/>
      </c>
      <c r="U107" s="29" t="str">
        <f t="shared" si="42"/>
        <v/>
      </c>
      <c r="V107" s="29" t="str">
        <f t="shared" si="42"/>
        <v/>
      </c>
      <c r="W107" s="29" t="str">
        <f t="shared" si="42"/>
        <v/>
      </c>
      <c r="X107" s="29" t="str">
        <f t="shared" si="42"/>
        <v/>
      </c>
      <c r="Y107" s="29" t="str">
        <f t="shared" si="42"/>
        <v/>
      </c>
      <c r="Z107" s="29" t="str">
        <f t="shared" si="42"/>
        <v/>
      </c>
      <c r="AA107" s="29" t="str">
        <f t="shared" si="42"/>
        <v/>
      </c>
      <c r="AB107" s="29" t="str">
        <f t="shared" si="42"/>
        <v/>
      </c>
      <c r="AC107" s="29" t="str">
        <f t="shared" si="42"/>
        <v/>
      </c>
      <c r="AD107" s="30" t="str">
        <f t="shared" si="42"/>
        <v/>
      </c>
    </row>
    <row r="108" spans="1:30">
      <c r="A108" s="3"/>
      <c r="B108" s="3" t="s">
        <v>21</v>
      </c>
      <c r="C108" s="3" t="str">
        <f t="shared" ref="C108:AD108" si="43">IF(C100="","",MAXA(C100:C104))</f>
        <v/>
      </c>
      <c r="D108" s="3" t="str">
        <f t="shared" si="43"/>
        <v/>
      </c>
      <c r="E108" s="3" t="str">
        <f t="shared" si="43"/>
        <v/>
      </c>
      <c r="F108" s="3" t="str">
        <f t="shared" si="43"/>
        <v/>
      </c>
      <c r="G108" s="3" t="str">
        <f t="shared" si="43"/>
        <v/>
      </c>
      <c r="H108" s="3" t="str">
        <f t="shared" si="43"/>
        <v/>
      </c>
      <c r="I108" s="3" t="str">
        <f t="shared" si="43"/>
        <v/>
      </c>
      <c r="J108" s="3" t="str">
        <f t="shared" si="43"/>
        <v/>
      </c>
      <c r="K108" s="3" t="str">
        <f t="shared" si="43"/>
        <v/>
      </c>
      <c r="L108" s="3" t="str">
        <f t="shared" si="43"/>
        <v/>
      </c>
      <c r="M108" s="3" t="str">
        <f t="shared" si="43"/>
        <v/>
      </c>
      <c r="N108" s="3" t="str">
        <f t="shared" si="43"/>
        <v/>
      </c>
      <c r="O108" s="3" t="str">
        <f t="shared" si="43"/>
        <v/>
      </c>
      <c r="P108" s="3" t="str">
        <f t="shared" si="43"/>
        <v/>
      </c>
      <c r="Q108" s="3" t="str">
        <f t="shared" si="43"/>
        <v/>
      </c>
      <c r="R108" s="3" t="str">
        <f t="shared" si="43"/>
        <v/>
      </c>
      <c r="S108" s="3" t="str">
        <f t="shared" si="43"/>
        <v/>
      </c>
      <c r="T108" s="3" t="str">
        <f t="shared" si="43"/>
        <v/>
      </c>
      <c r="U108" s="3" t="str">
        <f t="shared" si="43"/>
        <v/>
      </c>
      <c r="V108" s="3" t="str">
        <f t="shared" si="43"/>
        <v/>
      </c>
      <c r="W108" s="3" t="str">
        <f t="shared" si="43"/>
        <v/>
      </c>
      <c r="X108" s="3" t="str">
        <f t="shared" si="43"/>
        <v/>
      </c>
      <c r="Y108" s="3" t="str">
        <f t="shared" si="43"/>
        <v/>
      </c>
      <c r="Z108" s="3" t="str">
        <f t="shared" si="43"/>
        <v/>
      </c>
      <c r="AA108" s="3" t="str">
        <f t="shared" si="43"/>
        <v/>
      </c>
      <c r="AB108" s="3" t="str">
        <f t="shared" si="43"/>
        <v/>
      </c>
      <c r="AC108" s="3" t="str">
        <f t="shared" si="43"/>
        <v/>
      </c>
      <c r="AD108" s="3" t="str">
        <f t="shared" si="43"/>
        <v/>
      </c>
    </row>
    <row r="109" spans="1:30">
      <c r="A109" s="3"/>
      <c r="B109" s="3" t="s">
        <v>22</v>
      </c>
      <c r="C109" s="3" t="str">
        <f t="shared" ref="C109:AD109" si="44">IF(C100="","",MINA(C100:C104))</f>
        <v/>
      </c>
      <c r="D109" s="3" t="str">
        <f t="shared" si="44"/>
        <v/>
      </c>
      <c r="E109" s="3" t="str">
        <f t="shared" si="44"/>
        <v/>
      </c>
      <c r="F109" s="3" t="str">
        <f t="shared" si="44"/>
        <v/>
      </c>
      <c r="G109" s="3" t="str">
        <f t="shared" si="44"/>
        <v/>
      </c>
      <c r="H109" s="3" t="str">
        <f t="shared" si="44"/>
        <v/>
      </c>
      <c r="I109" s="3" t="str">
        <f t="shared" si="44"/>
        <v/>
      </c>
      <c r="J109" s="3" t="str">
        <f t="shared" si="44"/>
        <v/>
      </c>
      <c r="K109" s="3" t="str">
        <f t="shared" si="44"/>
        <v/>
      </c>
      <c r="L109" s="3" t="str">
        <f t="shared" si="44"/>
        <v/>
      </c>
      <c r="M109" s="3" t="str">
        <f t="shared" si="44"/>
        <v/>
      </c>
      <c r="N109" s="3" t="str">
        <f t="shared" si="44"/>
        <v/>
      </c>
      <c r="O109" s="3" t="str">
        <f t="shared" si="44"/>
        <v/>
      </c>
      <c r="P109" s="3" t="str">
        <f t="shared" si="44"/>
        <v/>
      </c>
      <c r="Q109" s="3" t="str">
        <f t="shared" si="44"/>
        <v/>
      </c>
      <c r="R109" s="3" t="str">
        <f t="shared" si="44"/>
        <v/>
      </c>
      <c r="S109" s="3" t="str">
        <f t="shared" si="44"/>
        <v/>
      </c>
      <c r="T109" s="3" t="str">
        <f t="shared" si="44"/>
        <v/>
      </c>
      <c r="U109" s="3" t="str">
        <f t="shared" si="44"/>
        <v/>
      </c>
      <c r="V109" s="3" t="str">
        <f t="shared" si="44"/>
        <v/>
      </c>
      <c r="W109" s="3" t="str">
        <f t="shared" si="44"/>
        <v/>
      </c>
      <c r="X109" s="3" t="str">
        <f t="shared" si="44"/>
        <v/>
      </c>
      <c r="Y109" s="3" t="str">
        <f t="shared" si="44"/>
        <v/>
      </c>
      <c r="Z109" s="3" t="str">
        <f t="shared" si="44"/>
        <v/>
      </c>
      <c r="AA109" s="3" t="str">
        <f t="shared" si="44"/>
        <v/>
      </c>
      <c r="AB109" s="3" t="str">
        <f t="shared" si="44"/>
        <v/>
      </c>
      <c r="AC109" s="3" t="str">
        <f t="shared" si="44"/>
        <v/>
      </c>
      <c r="AD109" s="3" t="str">
        <f t="shared" si="44"/>
        <v/>
      </c>
    </row>
    <row r="110" spans="1:30">
      <c r="A110" s="3"/>
      <c r="B110" s="3" t="s">
        <v>23</v>
      </c>
      <c r="C110" s="3" t="str">
        <f t="shared" ref="C110:AD110" si="45">IF(C100="","",(C108-C109))</f>
        <v/>
      </c>
      <c r="D110" s="3" t="str">
        <f t="shared" si="45"/>
        <v/>
      </c>
      <c r="E110" s="3" t="str">
        <f t="shared" si="45"/>
        <v/>
      </c>
      <c r="F110" s="3" t="str">
        <f t="shared" si="45"/>
        <v/>
      </c>
      <c r="G110" s="3" t="str">
        <f t="shared" si="45"/>
        <v/>
      </c>
      <c r="H110" s="3" t="str">
        <f t="shared" si="45"/>
        <v/>
      </c>
      <c r="I110" s="3" t="str">
        <f t="shared" si="45"/>
        <v/>
      </c>
      <c r="J110" s="3" t="str">
        <f t="shared" si="45"/>
        <v/>
      </c>
      <c r="K110" s="3" t="str">
        <f t="shared" si="45"/>
        <v/>
      </c>
      <c r="L110" s="3" t="str">
        <f t="shared" si="45"/>
        <v/>
      </c>
      <c r="M110" s="3" t="str">
        <f t="shared" si="45"/>
        <v/>
      </c>
      <c r="N110" s="3" t="str">
        <f t="shared" si="45"/>
        <v/>
      </c>
      <c r="O110" s="3" t="str">
        <f t="shared" si="45"/>
        <v/>
      </c>
      <c r="P110" s="3" t="str">
        <f t="shared" si="45"/>
        <v/>
      </c>
      <c r="Q110" s="3" t="str">
        <f t="shared" si="45"/>
        <v/>
      </c>
      <c r="R110" s="3" t="str">
        <f t="shared" si="45"/>
        <v/>
      </c>
      <c r="S110" s="3" t="str">
        <f t="shared" si="45"/>
        <v/>
      </c>
      <c r="T110" s="3" t="str">
        <f t="shared" si="45"/>
        <v/>
      </c>
      <c r="U110" s="3" t="str">
        <f t="shared" si="45"/>
        <v/>
      </c>
      <c r="V110" s="3" t="str">
        <f t="shared" si="45"/>
        <v/>
      </c>
      <c r="W110" s="3" t="str">
        <f t="shared" si="45"/>
        <v/>
      </c>
      <c r="X110" s="3" t="str">
        <f t="shared" si="45"/>
        <v/>
      </c>
      <c r="Y110" s="3" t="str">
        <f t="shared" si="45"/>
        <v/>
      </c>
      <c r="Z110" s="3" t="str">
        <f t="shared" si="45"/>
        <v/>
      </c>
      <c r="AA110" s="3" t="str">
        <f t="shared" si="45"/>
        <v/>
      </c>
      <c r="AB110" s="3" t="str">
        <f t="shared" si="45"/>
        <v/>
      </c>
      <c r="AC110" s="3" t="str">
        <f t="shared" si="45"/>
        <v/>
      </c>
      <c r="AD110" s="3" t="str">
        <f t="shared" si="45"/>
        <v/>
      </c>
    </row>
    <row r="111" spans="1:30">
      <c r="A111" s="3"/>
      <c r="B111" s="3" t="s">
        <v>24</v>
      </c>
      <c r="C111" s="3" t="str">
        <f t="shared" ref="C111:AD111" si="46">IF(C100="","",ROUND(AVERAGEA(C100:C104),4))</f>
        <v/>
      </c>
      <c r="D111" s="3" t="str">
        <f t="shared" si="46"/>
        <v/>
      </c>
      <c r="E111" s="3" t="str">
        <f t="shared" si="46"/>
        <v/>
      </c>
      <c r="F111" s="3" t="str">
        <f t="shared" si="46"/>
        <v/>
      </c>
      <c r="G111" s="3" t="str">
        <f t="shared" si="46"/>
        <v/>
      </c>
      <c r="H111" s="3" t="str">
        <f t="shared" si="46"/>
        <v/>
      </c>
      <c r="I111" s="3" t="str">
        <f t="shared" si="46"/>
        <v/>
      </c>
      <c r="J111" s="3" t="str">
        <f t="shared" si="46"/>
        <v/>
      </c>
      <c r="K111" s="3" t="str">
        <f t="shared" si="46"/>
        <v/>
      </c>
      <c r="L111" s="3" t="str">
        <f t="shared" si="46"/>
        <v/>
      </c>
      <c r="M111" s="3" t="str">
        <f t="shared" si="46"/>
        <v/>
      </c>
      <c r="N111" s="3" t="str">
        <f t="shared" si="46"/>
        <v/>
      </c>
      <c r="O111" s="3" t="str">
        <f t="shared" si="46"/>
        <v/>
      </c>
      <c r="P111" s="3" t="str">
        <f t="shared" si="46"/>
        <v/>
      </c>
      <c r="Q111" s="3" t="str">
        <f t="shared" si="46"/>
        <v/>
      </c>
      <c r="R111" s="3" t="str">
        <f t="shared" si="46"/>
        <v/>
      </c>
      <c r="S111" s="3" t="str">
        <f t="shared" si="46"/>
        <v/>
      </c>
      <c r="T111" s="3" t="str">
        <f t="shared" si="46"/>
        <v/>
      </c>
      <c r="U111" s="3" t="str">
        <f t="shared" si="46"/>
        <v/>
      </c>
      <c r="V111" s="3" t="str">
        <f t="shared" si="46"/>
        <v/>
      </c>
      <c r="W111" s="3" t="str">
        <f t="shared" si="46"/>
        <v/>
      </c>
      <c r="X111" s="3" t="str">
        <f t="shared" si="46"/>
        <v/>
      </c>
      <c r="Y111" s="3" t="str">
        <f t="shared" si="46"/>
        <v/>
      </c>
      <c r="Z111" s="3" t="str">
        <f t="shared" si="46"/>
        <v/>
      </c>
      <c r="AA111" s="3" t="str">
        <f t="shared" si="46"/>
        <v/>
      </c>
      <c r="AB111" s="3" t="str">
        <f t="shared" si="46"/>
        <v/>
      </c>
      <c r="AC111" s="3" t="str">
        <f t="shared" si="46"/>
        <v/>
      </c>
      <c r="AD111" s="3" t="str">
        <f t="shared" si="46"/>
        <v/>
      </c>
    </row>
    <row r="112" spans="1:30">
      <c r="A112" s="3"/>
      <c r="B112" s="3" t="s">
        <v>25</v>
      </c>
      <c r="C112" s="3" t="str">
        <f t="shared" ref="C112:AD112" si="47">IF(C100="","",ROUND(SQRT(COUNTA(C100:C104)/(COUNTA(C100:C104)-1))*STDEVPA(C100:C104),4))</f>
        <v/>
      </c>
      <c r="D112" s="3" t="str">
        <f t="shared" si="47"/>
        <v/>
      </c>
      <c r="E112" s="3" t="str">
        <f t="shared" si="47"/>
        <v/>
      </c>
      <c r="F112" s="3" t="str">
        <f t="shared" si="47"/>
        <v/>
      </c>
      <c r="G112" s="3" t="str">
        <f t="shared" si="47"/>
        <v/>
      </c>
      <c r="H112" s="3" t="str">
        <f t="shared" si="47"/>
        <v/>
      </c>
      <c r="I112" s="3" t="str">
        <f t="shared" si="47"/>
        <v/>
      </c>
      <c r="J112" s="3" t="str">
        <f t="shared" si="47"/>
        <v/>
      </c>
      <c r="K112" s="3" t="str">
        <f t="shared" si="47"/>
        <v/>
      </c>
      <c r="L112" s="3" t="str">
        <f t="shared" si="47"/>
        <v/>
      </c>
      <c r="M112" s="3" t="str">
        <f t="shared" si="47"/>
        <v/>
      </c>
      <c r="N112" s="3" t="str">
        <f t="shared" si="47"/>
        <v/>
      </c>
      <c r="O112" s="3" t="str">
        <f t="shared" si="47"/>
        <v/>
      </c>
      <c r="P112" s="3" t="str">
        <f t="shared" si="47"/>
        <v/>
      </c>
      <c r="Q112" s="3" t="str">
        <f t="shared" si="47"/>
        <v/>
      </c>
      <c r="R112" s="3" t="str">
        <f t="shared" si="47"/>
        <v/>
      </c>
      <c r="S112" s="3" t="str">
        <f t="shared" si="47"/>
        <v/>
      </c>
      <c r="T112" s="3" t="str">
        <f t="shared" si="47"/>
        <v/>
      </c>
      <c r="U112" s="3" t="str">
        <f t="shared" si="47"/>
        <v/>
      </c>
      <c r="V112" s="3" t="str">
        <f t="shared" si="47"/>
        <v/>
      </c>
      <c r="W112" s="3" t="str">
        <f t="shared" si="47"/>
        <v/>
      </c>
      <c r="X112" s="3" t="str">
        <f t="shared" si="47"/>
        <v/>
      </c>
      <c r="Y112" s="3" t="str">
        <f t="shared" si="47"/>
        <v/>
      </c>
      <c r="Z112" s="3" t="str">
        <f t="shared" si="47"/>
        <v/>
      </c>
      <c r="AA112" s="3" t="str">
        <f t="shared" si="47"/>
        <v/>
      </c>
      <c r="AB112" s="3" t="str">
        <f t="shared" si="47"/>
        <v/>
      </c>
      <c r="AC112" s="3" t="str">
        <f t="shared" si="47"/>
        <v/>
      </c>
      <c r="AD112" s="3" t="str">
        <f t="shared" si="47"/>
        <v/>
      </c>
    </row>
    <row r="113" spans="1:30">
      <c r="A113" s="3"/>
      <c r="B113" s="3" t="s">
        <v>26</v>
      </c>
      <c r="C113" s="3" t="str">
        <f t="shared" ref="C113:AD113" si="48">IF(C100="","",ROUND((((C96+C97)-(C96+C98))/(6*C112)),4))</f>
        <v/>
      </c>
      <c r="D113" s="3" t="str">
        <f t="shared" si="48"/>
        <v/>
      </c>
      <c r="E113" s="3" t="str">
        <f t="shared" si="48"/>
        <v/>
      </c>
      <c r="F113" s="3" t="str">
        <f t="shared" si="48"/>
        <v/>
      </c>
      <c r="G113" s="3" t="str">
        <f t="shared" si="48"/>
        <v/>
      </c>
      <c r="H113" s="3" t="str">
        <f t="shared" si="48"/>
        <v/>
      </c>
      <c r="I113" s="3" t="str">
        <f t="shared" si="48"/>
        <v/>
      </c>
      <c r="J113" s="3" t="str">
        <f t="shared" si="48"/>
        <v/>
      </c>
      <c r="K113" s="3" t="str">
        <f t="shared" si="48"/>
        <v/>
      </c>
      <c r="L113" s="3" t="str">
        <f t="shared" si="48"/>
        <v/>
      </c>
      <c r="M113" s="3" t="str">
        <f t="shared" si="48"/>
        <v/>
      </c>
      <c r="N113" s="3" t="str">
        <f t="shared" si="48"/>
        <v/>
      </c>
      <c r="O113" s="3" t="str">
        <f t="shared" si="48"/>
        <v/>
      </c>
      <c r="P113" s="3" t="str">
        <f t="shared" si="48"/>
        <v/>
      </c>
      <c r="Q113" s="3" t="str">
        <f t="shared" si="48"/>
        <v/>
      </c>
      <c r="R113" s="3" t="str">
        <f t="shared" si="48"/>
        <v/>
      </c>
      <c r="S113" s="3" t="str">
        <f t="shared" si="48"/>
        <v/>
      </c>
      <c r="T113" s="3" t="str">
        <f t="shared" si="48"/>
        <v/>
      </c>
      <c r="U113" s="3" t="str">
        <f t="shared" si="48"/>
        <v/>
      </c>
      <c r="V113" s="3" t="str">
        <f t="shared" si="48"/>
        <v/>
      </c>
      <c r="W113" s="3" t="str">
        <f t="shared" si="48"/>
        <v/>
      </c>
      <c r="X113" s="3" t="str">
        <f t="shared" si="48"/>
        <v/>
      </c>
      <c r="Y113" s="3" t="str">
        <f t="shared" si="48"/>
        <v/>
      </c>
      <c r="Z113" s="3" t="str">
        <f t="shared" si="48"/>
        <v/>
      </c>
      <c r="AA113" s="3" t="str">
        <f t="shared" si="48"/>
        <v/>
      </c>
      <c r="AB113" s="3" t="str">
        <f t="shared" si="48"/>
        <v/>
      </c>
      <c r="AC113" s="3" t="str">
        <f t="shared" si="48"/>
        <v/>
      </c>
      <c r="AD113" s="3" t="str">
        <f t="shared" si="48"/>
        <v/>
      </c>
    </row>
    <row r="114" spans="1:30">
      <c r="A114" s="3"/>
      <c r="B114" s="3" t="s">
        <v>27</v>
      </c>
      <c r="C114" s="3" t="str">
        <f t="shared" ref="C114:AD114" si="49">IF(C100="","",ROUND((1-(ABS((((C96+C97)+(C96+C98))/2)-C111)/((C97-C98)/2)))*C113,4))</f>
        <v/>
      </c>
      <c r="D114" s="3" t="str">
        <f t="shared" si="49"/>
        <v/>
      </c>
      <c r="E114" s="3" t="str">
        <f t="shared" si="49"/>
        <v/>
      </c>
      <c r="F114" s="3" t="str">
        <f t="shared" si="49"/>
        <v/>
      </c>
      <c r="G114" s="3" t="str">
        <f t="shared" si="49"/>
        <v/>
      </c>
      <c r="H114" s="3" t="str">
        <f t="shared" si="49"/>
        <v/>
      </c>
      <c r="I114" s="3" t="str">
        <f t="shared" si="49"/>
        <v/>
      </c>
      <c r="J114" s="3" t="str">
        <f t="shared" si="49"/>
        <v/>
      </c>
      <c r="K114" s="3" t="str">
        <f t="shared" si="49"/>
        <v/>
      </c>
      <c r="L114" s="3" t="str">
        <f t="shared" si="49"/>
        <v/>
      </c>
      <c r="M114" s="3" t="str">
        <f t="shared" si="49"/>
        <v/>
      </c>
      <c r="N114" s="3" t="str">
        <f t="shared" si="49"/>
        <v/>
      </c>
      <c r="O114" s="3" t="str">
        <f t="shared" si="49"/>
        <v/>
      </c>
      <c r="P114" s="3" t="str">
        <f t="shared" si="49"/>
        <v/>
      </c>
      <c r="Q114" s="3" t="str">
        <f t="shared" si="49"/>
        <v/>
      </c>
      <c r="R114" s="3" t="str">
        <f t="shared" si="49"/>
        <v/>
      </c>
      <c r="S114" s="3" t="str">
        <f t="shared" si="49"/>
        <v/>
      </c>
      <c r="T114" s="3" t="str">
        <f t="shared" si="49"/>
        <v/>
      </c>
      <c r="U114" s="3" t="str">
        <f t="shared" si="49"/>
        <v/>
      </c>
      <c r="V114" s="3" t="str">
        <f t="shared" si="49"/>
        <v/>
      </c>
      <c r="W114" s="3" t="str">
        <f t="shared" si="49"/>
        <v/>
      </c>
      <c r="X114" s="3" t="str">
        <f t="shared" si="49"/>
        <v/>
      </c>
      <c r="Y114" s="3" t="str">
        <f t="shared" si="49"/>
        <v/>
      </c>
      <c r="Z114" s="3" t="str">
        <f t="shared" si="49"/>
        <v/>
      </c>
      <c r="AA114" s="3" t="str">
        <f t="shared" si="49"/>
        <v/>
      </c>
      <c r="AB114" s="3" t="str">
        <f t="shared" si="49"/>
        <v/>
      </c>
      <c r="AC114" s="3" t="str">
        <f t="shared" si="49"/>
        <v/>
      </c>
      <c r="AD114" s="3" t="str">
        <f t="shared" si="49"/>
        <v/>
      </c>
    </row>
    <row r="115" spans="1:30">
      <c r="A115" s="3"/>
      <c r="B115" s="3" t="s">
        <v>29</v>
      </c>
      <c r="C115" s="3" t="str">
        <f t="shared" ref="C115:AD115" si="50">IF(C100="","",IF(OR(((MAXA(C100:C104))&gt;(C96+C97)),((MINA(C100:C104))&lt;(C96+C98))),"NG","OK"))</f>
        <v/>
      </c>
      <c r="D115" s="3" t="str">
        <f t="shared" si="50"/>
        <v/>
      </c>
      <c r="E115" s="3" t="str">
        <f t="shared" si="50"/>
        <v/>
      </c>
      <c r="F115" s="3" t="str">
        <f t="shared" si="50"/>
        <v/>
      </c>
      <c r="G115" s="3" t="str">
        <f t="shared" si="50"/>
        <v/>
      </c>
      <c r="H115" s="3" t="str">
        <f t="shared" si="50"/>
        <v/>
      </c>
      <c r="I115" s="3" t="str">
        <f t="shared" si="50"/>
        <v/>
      </c>
      <c r="J115" s="3" t="str">
        <f t="shared" si="50"/>
        <v/>
      </c>
      <c r="K115" s="3" t="str">
        <f t="shared" si="50"/>
        <v/>
      </c>
      <c r="L115" s="3" t="str">
        <f t="shared" si="50"/>
        <v/>
      </c>
      <c r="M115" s="3" t="str">
        <f t="shared" si="50"/>
        <v/>
      </c>
      <c r="N115" s="3" t="str">
        <f t="shared" si="50"/>
        <v/>
      </c>
      <c r="O115" s="3" t="str">
        <f t="shared" si="50"/>
        <v/>
      </c>
      <c r="P115" s="3" t="str">
        <f t="shared" si="50"/>
        <v/>
      </c>
      <c r="Q115" s="3" t="str">
        <f t="shared" si="50"/>
        <v/>
      </c>
      <c r="R115" s="3" t="str">
        <f t="shared" si="50"/>
        <v/>
      </c>
      <c r="S115" s="3" t="str">
        <f t="shared" si="50"/>
        <v/>
      </c>
      <c r="T115" s="3" t="str">
        <f t="shared" si="50"/>
        <v/>
      </c>
      <c r="U115" s="3" t="str">
        <f t="shared" si="50"/>
        <v/>
      </c>
      <c r="V115" s="3" t="str">
        <f t="shared" si="50"/>
        <v/>
      </c>
      <c r="W115" s="3" t="str">
        <f t="shared" si="50"/>
        <v/>
      </c>
      <c r="X115" s="3" t="str">
        <f t="shared" si="50"/>
        <v/>
      </c>
      <c r="Y115" s="3" t="str">
        <f t="shared" si="50"/>
        <v/>
      </c>
      <c r="Z115" s="3" t="str">
        <f t="shared" si="50"/>
        <v/>
      </c>
      <c r="AA115" s="3" t="str">
        <f t="shared" si="50"/>
        <v/>
      </c>
      <c r="AB115" s="3" t="str">
        <f t="shared" si="50"/>
        <v/>
      </c>
      <c r="AC115" s="3" t="str">
        <f t="shared" si="50"/>
        <v/>
      </c>
      <c r="AD115" s="3" t="str">
        <f t="shared" si="50"/>
        <v/>
      </c>
    </row>
    <row r="116" spans="1:30">
      <c r="A116" s="3"/>
      <c r="B116" s="3" t="s">
        <v>28</v>
      </c>
      <c r="C116" s="3" t="str">
        <f t="shared" ref="C116:AD116" si="51">IF(C114="","",IF(OR(((MINA(C114))&lt;(1.3333))),"NG","OK"))</f>
        <v/>
      </c>
      <c r="D116" s="3" t="str">
        <f t="shared" si="51"/>
        <v/>
      </c>
      <c r="E116" s="3" t="str">
        <f t="shared" si="51"/>
        <v/>
      </c>
      <c r="F116" s="3" t="str">
        <f t="shared" si="51"/>
        <v/>
      </c>
      <c r="G116" s="3" t="str">
        <f t="shared" si="51"/>
        <v/>
      </c>
      <c r="H116" s="3" t="str">
        <f t="shared" si="51"/>
        <v/>
      </c>
      <c r="I116" s="3" t="str">
        <f t="shared" si="51"/>
        <v/>
      </c>
      <c r="J116" s="3" t="str">
        <f t="shared" si="51"/>
        <v/>
      </c>
      <c r="K116" s="3" t="str">
        <f t="shared" si="51"/>
        <v/>
      </c>
      <c r="L116" s="3" t="str">
        <f t="shared" si="51"/>
        <v/>
      </c>
      <c r="M116" s="3" t="str">
        <f t="shared" si="51"/>
        <v/>
      </c>
      <c r="N116" s="3" t="str">
        <f t="shared" si="51"/>
        <v/>
      </c>
      <c r="O116" s="3" t="str">
        <f t="shared" si="51"/>
        <v/>
      </c>
      <c r="P116" s="3" t="str">
        <f t="shared" si="51"/>
        <v/>
      </c>
      <c r="Q116" s="3" t="str">
        <f t="shared" si="51"/>
        <v/>
      </c>
      <c r="R116" s="3" t="str">
        <f t="shared" si="51"/>
        <v/>
      </c>
      <c r="S116" s="3" t="str">
        <f t="shared" si="51"/>
        <v/>
      </c>
      <c r="T116" s="3" t="str">
        <f t="shared" si="51"/>
        <v/>
      </c>
      <c r="U116" s="3" t="str">
        <f t="shared" si="51"/>
        <v/>
      </c>
      <c r="V116" s="3" t="str">
        <f t="shared" si="51"/>
        <v/>
      </c>
      <c r="W116" s="3" t="str">
        <f t="shared" si="51"/>
        <v/>
      </c>
      <c r="X116" s="3" t="str">
        <f t="shared" si="51"/>
        <v/>
      </c>
      <c r="Y116" s="3" t="str">
        <f t="shared" si="51"/>
        <v/>
      </c>
      <c r="Z116" s="3" t="str">
        <f t="shared" si="51"/>
        <v/>
      </c>
      <c r="AA116" s="3" t="str">
        <f t="shared" si="51"/>
        <v/>
      </c>
      <c r="AB116" s="3" t="str">
        <f t="shared" si="51"/>
        <v/>
      </c>
      <c r="AC116" s="3" t="str">
        <f t="shared" si="51"/>
        <v/>
      </c>
      <c r="AD116" s="3" t="str">
        <f t="shared" si="51"/>
        <v/>
      </c>
    </row>
  </sheetData>
  <mergeCells count="161">
    <mergeCell ref="J2:M2"/>
    <mergeCell ref="AB3:AD3"/>
    <mergeCell ref="AB4:AD4"/>
    <mergeCell ref="J5:M5"/>
    <mergeCell ref="D6:G6"/>
    <mergeCell ref="Z6:AA6"/>
    <mergeCell ref="AB6:AD6"/>
    <mergeCell ref="D7:G7"/>
    <mergeCell ref="Z7:AA7"/>
    <mergeCell ref="AB7:AD7"/>
    <mergeCell ref="A8:B8"/>
    <mergeCell ref="A9:B10"/>
    <mergeCell ref="C9:C10"/>
    <mergeCell ref="D9:D10"/>
    <mergeCell ref="E9:E10"/>
    <mergeCell ref="F9:F10"/>
    <mergeCell ref="G9:G10"/>
    <mergeCell ref="Z9:Z10"/>
    <mergeCell ref="AA9:AA10"/>
    <mergeCell ref="AB9:AB10"/>
    <mergeCell ref="AC9:AC10"/>
    <mergeCell ref="AD9:AD10"/>
    <mergeCell ref="A11:B11"/>
    <mergeCell ref="T9:T10"/>
    <mergeCell ref="U9:U10"/>
    <mergeCell ref="V9:V10"/>
    <mergeCell ref="W9:W10"/>
    <mergeCell ref="X9:X10"/>
    <mergeCell ref="Y9:Y10"/>
    <mergeCell ref="N9:N10"/>
    <mergeCell ref="O9:O10"/>
    <mergeCell ref="P9:P10"/>
    <mergeCell ref="Q9:Q10"/>
    <mergeCell ref="R9:R10"/>
    <mergeCell ref="S9:S10"/>
    <mergeCell ref="H9:H10"/>
    <mergeCell ref="I9:I10"/>
    <mergeCell ref="J9:J10"/>
    <mergeCell ref="K9:K10"/>
    <mergeCell ref="L9:L10"/>
    <mergeCell ref="M9:M10"/>
    <mergeCell ref="C35:C36"/>
    <mergeCell ref="D35:D36"/>
    <mergeCell ref="E35:E36"/>
    <mergeCell ref="F35:F36"/>
    <mergeCell ref="G35:G36"/>
    <mergeCell ref="H35:H36"/>
    <mergeCell ref="A12:B12"/>
    <mergeCell ref="A13:A14"/>
    <mergeCell ref="A15:B15"/>
    <mergeCell ref="A21:A22"/>
    <mergeCell ref="A23:B23"/>
    <mergeCell ref="A35:B36"/>
    <mergeCell ref="AA35:AA36"/>
    <mergeCell ref="AB35:AB36"/>
    <mergeCell ref="AC35:AC36"/>
    <mergeCell ref="AD35:AD36"/>
    <mergeCell ref="A37:B37"/>
    <mergeCell ref="A38:B38"/>
    <mergeCell ref="U35:U36"/>
    <mergeCell ref="V35:V36"/>
    <mergeCell ref="W35:W36"/>
    <mergeCell ref="X35:X36"/>
    <mergeCell ref="Y35:Y36"/>
    <mergeCell ref="Z35:Z36"/>
    <mergeCell ref="O35:O36"/>
    <mergeCell ref="P35:P36"/>
    <mergeCell ref="Q35:Q36"/>
    <mergeCell ref="R35:R36"/>
    <mergeCell ref="S35:S36"/>
    <mergeCell ref="T35:T36"/>
    <mergeCell ref="I35:I36"/>
    <mergeCell ref="J35:J36"/>
    <mergeCell ref="K35:K36"/>
    <mergeCell ref="L35:L36"/>
    <mergeCell ref="M35:M36"/>
    <mergeCell ref="N35:N36"/>
    <mergeCell ref="AB62:AD62"/>
    <mergeCell ref="J63:M63"/>
    <mergeCell ref="D64:G64"/>
    <mergeCell ref="Z64:AA64"/>
    <mergeCell ref="AB64:AD64"/>
    <mergeCell ref="D65:G65"/>
    <mergeCell ref="Z65:AA65"/>
    <mergeCell ref="AB65:AD65"/>
    <mergeCell ref="A39:A40"/>
    <mergeCell ref="A41:B41"/>
    <mergeCell ref="A47:A48"/>
    <mergeCell ref="A49:B49"/>
    <mergeCell ref="J60:M60"/>
    <mergeCell ref="AB61:AD61"/>
    <mergeCell ref="AC67:AC68"/>
    <mergeCell ref="AD67:AD68"/>
    <mergeCell ref="A69:B69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H67:H68"/>
    <mergeCell ref="I67:I68"/>
    <mergeCell ref="J67:J68"/>
    <mergeCell ref="K67:K68"/>
    <mergeCell ref="L67:L68"/>
    <mergeCell ref="M67:M68"/>
    <mergeCell ref="A67:B68"/>
    <mergeCell ref="C67:C68"/>
    <mergeCell ref="D67:D68"/>
    <mergeCell ref="A70:B70"/>
    <mergeCell ref="A71:A72"/>
    <mergeCell ref="A73:B73"/>
    <mergeCell ref="A79:A80"/>
    <mergeCell ref="A81:B81"/>
    <mergeCell ref="A93:B94"/>
    <mergeCell ref="Z67:Z68"/>
    <mergeCell ref="AA67:AA68"/>
    <mergeCell ref="AB67:AB68"/>
    <mergeCell ref="E67:E68"/>
    <mergeCell ref="F67:F68"/>
    <mergeCell ref="G67:G68"/>
    <mergeCell ref="K93:K94"/>
    <mergeCell ref="L93:L94"/>
    <mergeCell ref="M93:M94"/>
    <mergeCell ref="N93:N94"/>
    <mergeCell ref="C93:C94"/>
    <mergeCell ref="D93:D94"/>
    <mergeCell ref="E93:E94"/>
    <mergeCell ref="F93:F94"/>
    <mergeCell ref="G93:G94"/>
    <mergeCell ref="H93:H94"/>
    <mergeCell ref="A97:A98"/>
    <mergeCell ref="A99:B99"/>
    <mergeCell ref="A105:A106"/>
    <mergeCell ref="A107:B107"/>
    <mergeCell ref="AA93:AA94"/>
    <mergeCell ref="AB93:AB94"/>
    <mergeCell ref="AC93:AC94"/>
    <mergeCell ref="AD93:AD94"/>
    <mergeCell ref="A95:B95"/>
    <mergeCell ref="A96:B96"/>
    <mergeCell ref="U93:U94"/>
    <mergeCell ref="V93:V94"/>
    <mergeCell ref="W93:W94"/>
    <mergeCell ref="X93:X94"/>
    <mergeCell ref="Y93:Y94"/>
    <mergeCell ref="Z93:Z94"/>
    <mergeCell ref="O93:O94"/>
    <mergeCell ref="P93:P94"/>
    <mergeCell ref="Q93:Q94"/>
    <mergeCell ref="R93:R94"/>
    <mergeCell ref="S93:S94"/>
    <mergeCell ref="T93:T94"/>
    <mergeCell ref="I93:I94"/>
    <mergeCell ref="J93:J94"/>
  </mergeCells>
  <phoneticPr fontId="1"/>
  <conditionalFormatting sqref="C11:S14">
    <cfRule type="cellIs" dxfId="160" priority="77" stopIfTrue="1" operator="equal">
      <formula>FALSE</formula>
    </cfRule>
  </conditionalFormatting>
  <conditionalFormatting sqref="C11:T14 AB3:AD4 AB6:AD7 C16:T20">
    <cfRule type="cellIs" dxfId="159" priority="82" stopIfTrue="1" operator="equal">
      <formula>FALSE</formula>
    </cfRule>
  </conditionalFormatting>
  <conditionalFormatting sqref="C15:T15">
    <cfRule type="cellIs" dxfId="158" priority="79" stopIfTrue="1" operator="equal">
      <formula>"FALSE"</formula>
    </cfRule>
    <cfRule type="cellIs" dxfId="157" priority="80" stopIfTrue="1" operator="greaterThanOrEqual">
      <formula>"FLESE"</formula>
    </cfRule>
  </conditionalFormatting>
  <conditionalFormatting sqref="C15:T15">
    <cfRule type="cellIs" dxfId="156" priority="78" stopIfTrue="1" operator="greaterThanOrEqual">
      <formula>"FLESE"</formula>
    </cfRule>
  </conditionalFormatting>
  <conditionalFormatting sqref="C23:T23">
    <cfRule type="cellIs" dxfId="155" priority="81" stopIfTrue="1" operator="equal">
      <formula>"Measure More"</formula>
    </cfRule>
  </conditionalFormatting>
  <conditionalFormatting sqref="U11:AC14">
    <cfRule type="cellIs" dxfId="154" priority="71" stopIfTrue="1" operator="equal">
      <formula>FALSE</formula>
    </cfRule>
  </conditionalFormatting>
  <conditionalFormatting sqref="U11:AD14 U16:AD20">
    <cfRule type="cellIs" dxfId="153" priority="76" stopIfTrue="1" operator="equal">
      <formula>FALSE</formula>
    </cfRule>
  </conditionalFormatting>
  <conditionalFormatting sqref="U15:AD15">
    <cfRule type="cellIs" dxfId="152" priority="73" stopIfTrue="1" operator="equal">
      <formula>"FALSE"</formula>
    </cfRule>
    <cfRule type="cellIs" dxfId="151" priority="74" stopIfTrue="1" operator="greaterThanOrEqual">
      <formula>"FLESE"</formula>
    </cfRule>
  </conditionalFormatting>
  <conditionalFormatting sqref="U15:AD15">
    <cfRule type="cellIs" dxfId="150" priority="72" stopIfTrue="1" operator="greaterThanOrEqual">
      <formula>"FLESE"</formula>
    </cfRule>
  </conditionalFormatting>
  <conditionalFormatting sqref="U23:AD23">
    <cfRule type="cellIs" dxfId="149" priority="75" stopIfTrue="1" operator="equal">
      <formula>"Measure More"</formula>
    </cfRule>
  </conditionalFormatting>
  <conditionalFormatting sqref="C37:S40">
    <cfRule type="cellIs" dxfId="148" priority="65" stopIfTrue="1" operator="equal">
      <formula>FALSE</formula>
    </cfRule>
  </conditionalFormatting>
  <conditionalFormatting sqref="C37:T40 C42:T46">
    <cfRule type="cellIs" dxfId="147" priority="70" stopIfTrue="1" operator="equal">
      <formula>FALSE</formula>
    </cfRule>
  </conditionalFormatting>
  <conditionalFormatting sqref="C41:T41">
    <cfRule type="cellIs" dxfId="146" priority="67" stopIfTrue="1" operator="equal">
      <formula>"FALSE"</formula>
    </cfRule>
    <cfRule type="cellIs" dxfId="145" priority="68" stopIfTrue="1" operator="greaterThanOrEqual">
      <formula>"FLESE"</formula>
    </cfRule>
  </conditionalFormatting>
  <conditionalFormatting sqref="C41:T41">
    <cfRule type="cellIs" dxfId="144" priority="66" stopIfTrue="1" operator="greaterThanOrEqual">
      <formula>"FLESE"</formula>
    </cfRule>
  </conditionalFormatting>
  <conditionalFormatting sqref="C49:T49">
    <cfRule type="cellIs" dxfId="143" priority="69" stopIfTrue="1" operator="equal">
      <formula>"Measure More"</formula>
    </cfRule>
  </conditionalFormatting>
  <conditionalFormatting sqref="U37:AC40 AD37">
    <cfRule type="cellIs" dxfId="142" priority="59" stopIfTrue="1" operator="equal">
      <formula>FALSE</formula>
    </cfRule>
  </conditionalFormatting>
  <conditionalFormatting sqref="U42:AD46 U37:AD40">
    <cfRule type="cellIs" dxfId="141" priority="64" stopIfTrue="1" operator="equal">
      <formula>FALSE</formula>
    </cfRule>
  </conditionalFormatting>
  <conditionalFormatting sqref="U41:AD41">
    <cfRule type="cellIs" dxfId="140" priority="61" stopIfTrue="1" operator="equal">
      <formula>"FALSE"</formula>
    </cfRule>
    <cfRule type="cellIs" dxfId="139" priority="62" stopIfTrue="1" operator="greaterThanOrEqual">
      <formula>"FLESE"</formula>
    </cfRule>
  </conditionalFormatting>
  <conditionalFormatting sqref="U41:AD41">
    <cfRule type="cellIs" dxfId="138" priority="60" stopIfTrue="1" operator="greaterThanOrEqual">
      <formula>"FLESE"</formula>
    </cfRule>
  </conditionalFormatting>
  <conditionalFormatting sqref="U49:AD49">
    <cfRule type="cellIs" dxfId="137" priority="63" stopIfTrue="1" operator="equal">
      <formula>"Measure More"</formula>
    </cfRule>
  </conditionalFormatting>
  <conditionalFormatting sqref="V31">
    <cfRule type="containsText" dxfId="136" priority="57" stopIfTrue="1" operator="containsText" text="NG">
      <formula>NOT(ISERROR(SEARCH("NG",V31)))</formula>
    </cfRule>
    <cfRule type="containsText" dxfId="135" priority="58" stopIfTrue="1" operator="containsText" text="NG">
      <formula>NOT(ISERROR(SEARCH("NG",V31)))</formula>
    </cfRule>
  </conditionalFormatting>
  <conditionalFormatting sqref="C31:AD31">
    <cfRule type="containsText" dxfId="134" priority="56" stopIfTrue="1" operator="containsText" text="NG">
      <formula>NOT(ISERROR(SEARCH("NG",C31)))</formula>
    </cfRule>
  </conditionalFormatting>
  <conditionalFormatting sqref="C57:AD57">
    <cfRule type="containsText" dxfId="133" priority="55" stopIfTrue="1" operator="containsText" text="NG">
      <formula>NOT(ISERROR(SEARCH("NG",C57)))</formula>
    </cfRule>
  </conditionalFormatting>
  <conditionalFormatting sqref="C32:AD32">
    <cfRule type="containsText" dxfId="132" priority="54" stopIfTrue="1" operator="containsText" text="NG">
      <formula>NOT(ISERROR(SEARCH("NG",C32)))</formula>
    </cfRule>
  </conditionalFormatting>
  <conditionalFormatting sqref="C58:AD58">
    <cfRule type="containsText" dxfId="131" priority="53" stopIfTrue="1" operator="containsText" text="NG">
      <formula>NOT(ISERROR(SEARCH("NG",C58)))</formula>
    </cfRule>
  </conditionalFormatting>
  <conditionalFormatting sqref="C69:S72 L69:Z69">
    <cfRule type="cellIs" dxfId="130" priority="47" stopIfTrue="1" operator="equal">
      <formula>FALSE</formula>
    </cfRule>
  </conditionalFormatting>
  <conditionalFormatting sqref="C74:T78 C69:T72 L69:Z69">
    <cfRule type="cellIs" dxfId="129" priority="52" stopIfTrue="1" operator="equal">
      <formula>FALSE</formula>
    </cfRule>
  </conditionalFormatting>
  <conditionalFormatting sqref="C73:T73">
    <cfRule type="cellIs" dxfId="128" priority="49" stopIfTrue="1" operator="equal">
      <formula>"FALSE"</formula>
    </cfRule>
    <cfRule type="cellIs" dxfId="127" priority="50" stopIfTrue="1" operator="greaterThanOrEqual">
      <formula>"FLESE"</formula>
    </cfRule>
  </conditionalFormatting>
  <conditionalFormatting sqref="C73:T73">
    <cfRule type="cellIs" dxfId="126" priority="48" stopIfTrue="1" operator="greaterThanOrEqual">
      <formula>"FLESE"</formula>
    </cfRule>
  </conditionalFormatting>
  <conditionalFormatting sqref="C81:T81">
    <cfRule type="cellIs" dxfId="125" priority="51" stopIfTrue="1" operator="equal">
      <formula>"Measure More"</formula>
    </cfRule>
  </conditionalFormatting>
  <conditionalFormatting sqref="AC69:AC72 U69:Y72">
    <cfRule type="cellIs" dxfId="124" priority="41" stopIfTrue="1" operator="equal">
      <formula>FALSE</formula>
    </cfRule>
  </conditionalFormatting>
  <conditionalFormatting sqref="U74:AD78 AC69:AD72 U69:Y72">
    <cfRule type="cellIs" dxfId="123" priority="46" stopIfTrue="1" operator="equal">
      <formula>FALSE</formula>
    </cfRule>
  </conditionalFormatting>
  <conditionalFormatting sqref="U73:Y73 AC73:AD73">
    <cfRule type="cellIs" dxfId="122" priority="43" stopIfTrue="1" operator="equal">
      <formula>"FALSE"</formula>
    </cfRule>
    <cfRule type="cellIs" dxfId="121" priority="44" stopIfTrue="1" operator="greaterThanOrEqual">
      <formula>"FLESE"</formula>
    </cfRule>
  </conditionalFormatting>
  <conditionalFormatting sqref="U73:Y73 AC73:AD73">
    <cfRule type="cellIs" dxfId="120" priority="42" stopIfTrue="1" operator="greaterThanOrEqual">
      <formula>"FLESE"</formula>
    </cfRule>
  </conditionalFormatting>
  <conditionalFormatting sqref="U81:AD81">
    <cfRule type="cellIs" dxfId="119" priority="45" stopIfTrue="1" operator="equal">
      <formula>"Measure More"</formula>
    </cfRule>
  </conditionalFormatting>
  <conditionalFormatting sqref="C95:S98">
    <cfRule type="cellIs" dxfId="118" priority="35" stopIfTrue="1" operator="equal">
      <formula>FALSE</formula>
    </cfRule>
  </conditionalFormatting>
  <conditionalFormatting sqref="C95:T98 C100:T104">
    <cfRule type="cellIs" dxfId="117" priority="40" stopIfTrue="1" operator="equal">
      <formula>FALSE</formula>
    </cfRule>
  </conditionalFormatting>
  <conditionalFormatting sqref="C99:T99">
    <cfRule type="cellIs" dxfId="116" priority="37" stopIfTrue="1" operator="equal">
      <formula>"FALSE"</formula>
    </cfRule>
    <cfRule type="cellIs" dxfId="115" priority="38" stopIfTrue="1" operator="greaterThanOrEqual">
      <formula>"FLESE"</formula>
    </cfRule>
  </conditionalFormatting>
  <conditionalFormatting sqref="C99:T99">
    <cfRule type="cellIs" dxfId="114" priority="36" stopIfTrue="1" operator="greaterThanOrEqual">
      <formula>"FLESE"</formula>
    </cfRule>
  </conditionalFormatting>
  <conditionalFormatting sqref="C107:T107">
    <cfRule type="cellIs" dxfId="113" priority="39" stopIfTrue="1" operator="equal">
      <formula>"Measure More"</formula>
    </cfRule>
  </conditionalFormatting>
  <conditionalFormatting sqref="U95:AC98">
    <cfRule type="cellIs" dxfId="112" priority="29" stopIfTrue="1" operator="equal">
      <formula>FALSE</formula>
    </cfRule>
  </conditionalFormatting>
  <conditionalFormatting sqref="U95:AD98 U100:AD104">
    <cfRule type="cellIs" dxfId="111" priority="34" stopIfTrue="1" operator="equal">
      <formula>FALSE</formula>
    </cfRule>
  </conditionalFormatting>
  <conditionalFormatting sqref="U99:AD99">
    <cfRule type="cellIs" dxfId="110" priority="31" stopIfTrue="1" operator="equal">
      <formula>"FALSE"</formula>
    </cfRule>
    <cfRule type="cellIs" dxfId="109" priority="32" stopIfTrue="1" operator="greaterThanOrEqual">
      <formula>"FLESE"</formula>
    </cfRule>
  </conditionalFormatting>
  <conditionalFormatting sqref="U99:AD99">
    <cfRule type="cellIs" dxfId="108" priority="30" stopIfTrue="1" operator="greaterThanOrEqual">
      <formula>"FLESE"</formula>
    </cfRule>
  </conditionalFormatting>
  <conditionalFormatting sqref="U107:AD107">
    <cfRule type="cellIs" dxfId="107" priority="33" stopIfTrue="1" operator="equal">
      <formula>"Measure More"</formula>
    </cfRule>
  </conditionalFormatting>
  <conditionalFormatting sqref="V89">
    <cfRule type="containsText" dxfId="106" priority="27" stopIfTrue="1" operator="containsText" text="NG">
      <formula>NOT(ISERROR(SEARCH("NG",V89)))</formula>
    </cfRule>
    <cfRule type="containsText" dxfId="105" priority="28" stopIfTrue="1" operator="containsText" text="NG">
      <formula>NOT(ISERROR(SEARCH("NG",V89)))</formula>
    </cfRule>
  </conditionalFormatting>
  <conditionalFormatting sqref="C89:AD89">
    <cfRule type="containsText" dxfId="104" priority="26" stopIfTrue="1" operator="containsText" text="NG">
      <formula>NOT(ISERROR(SEARCH("NG",C89)))</formula>
    </cfRule>
  </conditionalFormatting>
  <conditionalFormatting sqref="C115:AD115">
    <cfRule type="containsText" dxfId="103" priority="25" stopIfTrue="1" operator="containsText" text="NG">
      <formula>NOT(ISERROR(SEARCH("NG",C115)))</formula>
    </cfRule>
  </conditionalFormatting>
  <conditionalFormatting sqref="C90:AD90">
    <cfRule type="containsText" dxfId="102" priority="24" stopIfTrue="1" operator="containsText" text="NG">
      <formula>NOT(ISERROR(SEARCH("NG",C90)))</formula>
    </cfRule>
  </conditionalFormatting>
  <conditionalFormatting sqref="C116:AD116">
    <cfRule type="containsText" dxfId="101" priority="23" stopIfTrue="1" operator="containsText" text="NG">
      <formula>NOT(ISERROR(SEARCH("NG",C116)))</formula>
    </cfRule>
  </conditionalFormatting>
  <conditionalFormatting sqref="AB64:AD65">
    <cfRule type="cellIs" dxfId="100" priority="22" stopIfTrue="1" operator="equal">
      <formula>FALSE</formula>
    </cfRule>
  </conditionalFormatting>
  <conditionalFormatting sqref="D6:G7">
    <cfRule type="cellIs" dxfId="99" priority="21" stopIfTrue="1" operator="equal">
      <formula>FALSE</formula>
    </cfRule>
  </conditionalFormatting>
  <conditionalFormatting sqref="D64:G65">
    <cfRule type="cellIs" dxfId="98" priority="20" stopIfTrue="1" operator="equal">
      <formula>FALSE</formula>
    </cfRule>
  </conditionalFormatting>
  <conditionalFormatting sqref="AB61:AD62">
    <cfRule type="cellIs" dxfId="97" priority="19" stopIfTrue="1" operator="equal">
      <formula>FALSE</formula>
    </cfRule>
  </conditionalFormatting>
  <conditionalFormatting sqref="AB69:AB72">
    <cfRule type="cellIs" dxfId="96" priority="14" stopIfTrue="1" operator="equal">
      <formula>FALSE</formula>
    </cfRule>
  </conditionalFormatting>
  <conditionalFormatting sqref="AB69:AB72">
    <cfRule type="cellIs" dxfId="95" priority="18" stopIfTrue="1" operator="equal">
      <formula>FALSE</formula>
    </cfRule>
  </conditionalFormatting>
  <conditionalFormatting sqref="AB73">
    <cfRule type="cellIs" dxfId="94" priority="16" stopIfTrue="1" operator="equal">
      <formula>"FALSE"</formula>
    </cfRule>
    <cfRule type="cellIs" dxfId="93" priority="17" stopIfTrue="1" operator="greaterThanOrEqual">
      <formula>"FLESE"</formula>
    </cfRule>
  </conditionalFormatting>
  <conditionalFormatting sqref="AB73">
    <cfRule type="cellIs" dxfId="92" priority="15" stopIfTrue="1" operator="greaterThanOrEqual">
      <formula>"FLESE"</formula>
    </cfRule>
  </conditionalFormatting>
  <conditionalFormatting sqref="AA69:AA72">
    <cfRule type="cellIs" dxfId="91" priority="9" stopIfTrue="1" operator="equal">
      <formula>FALSE</formula>
    </cfRule>
  </conditionalFormatting>
  <conditionalFormatting sqref="AA69:AA72">
    <cfRule type="cellIs" dxfId="90" priority="13" stopIfTrue="1" operator="equal">
      <formula>FALSE</formula>
    </cfRule>
  </conditionalFormatting>
  <conditionalFormatting sqref="AA73">
    <cfRule type="cellIs" dxfId="89" priority="11" stopIfTrue="1" operator="equal">
      <formula>"FALSE"</formula>
    </cfRule>
    <cfRule type="cellIs" dxfId="88" priority="12" stopIfTrue="1" operator="greaterThanOrEqual">
      <formula>"FLESE"</formula>
    </cfRule>
  </conditionalFormatting>
  <conditionalFormatting sqref="AA73">
    <cfRule type="cellIs" dxfId="87" priority="10" stopIfTrue="1" operator="greaterThanOrEqual">
      <formula>"FLESE"</formula>
    </cfRule>
  </conditionalFormatting>
  <conditionalFormatting sqref="Z69:Z72">
    <cfRule type="cellIs" dxfId="86" priority="4" stopIfTrue="1" operator="equal">
      <formula>FALSE</formula>
    </cfRule>
  </conditionalFormatting>
  <conditionalFormatting sqref="Z69:Z72">
    <cfRule type="cellIs" dxfId="85" priority="8" stopIfTrue="1" operator="equal">
      <formula>FALSE</formula>
    </cfRule>
  </conditionalFormatting>
  <conditionalFormatting sqref="Z73">
    <cfRule type="cellIs" dxfId="84" priority="6" stopIfTrue="1" operator="equal">
      <formula>"FALSE"</formula>
    </cfRule>
    <cfRule type="cellIs" dxfId="83" priority="7" stopIfTrue="1" operator="greaterThanOrEqual">
      <formula>"FLESE"</formula>
    </cfRule>
  </conditionalFormatting>
  <conditionalFormatting sqref="Z73">
    <cfRule type="cellIs" dxfId="82" priority="5" stopIfTrue="1" operator="greaterThanOrEqual">
      <formula>"FLESE"</formula>
    </cfRule>
  </conditionalFormatting>
  <conditionalFormatting sqref="C11:K14">
    <cfRule type="cellIs" dxfId="2" priority="3" stopIfTrue="1" operator="equal">
      <formula>FALSE</formula>
    </cfRule>
  </conditionalFormatting>
  <conditionalFormatting sqref="C11:K14">
    <cfRule type="cellIs" dxfId="1" priority="2" stopIfTrue="1" operator="equal">
      <formula>FALSE</formula>
    </cfRule>
  </conditionalFormatting>
  <conditionalFormatting sqref="D7:G7">
    <cfRule type="cellIs" dxfId="0" priority="1" stopIfTrue="1" operator="equal">
      <formula>FALSE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"/>
  <sheetViews>
    <sheetView zoomScaleNormal="100" workbookViewId="0">
      <selection activeCell="AB4" sqref="AB4:AD4"/>
    </sheetView>
  </sheetViews>
  <sheetFormatPr defaultRowHeight="13.5"/>
  <cols>
    <col min="3" max="33" width="6.625" customWidth="1"/>
  </cols>
  <sheetData>
    <row r="1" spans="1:30">
      <c r="A1" s="1"/>
      <c r="B1" s="2"/>
      <c r="C1" s="31" t="s">
        <v>112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</row>
    <row r="2" spans="1:30" ht="14.25" thickBot="1">
      <c r="A2" s="1"/>
      <c r="B2" s="1"/>
      <c r="C2" s="41" t="s">
        <v>106</v>
      </c>
      <c r="D2" s="37">
        <v>90</v>
      </c>
      <c r="E2" s="1"/>
      <c r="F2" s="1"/>
      <c r="G2" s="1"/>
      <c r="H2" s="4"/>
      <c r="I2" s="4"/>
      <c r="J2" s="232" t="s">
        <v>0</v>
      </c>
      <c r="K2" s="232"/>
      <c r="L2" s="232"/>
      <c r="M2" s="232"/>
      <c r="N2" s="4"/>
      <c r="O2" s="4"/>
      <c r="P2" s="5"/>
      <c r="Q2" s="5"/>
      <c r="R2" s="5"/>
      <c r="S2" s="5"/>
      <c r="T2" s="6"/>
      <c r="U2" s="3"/>
      <c r="V2" s="3"/>
      <c r="W2" s="3"/>
    </row>
    <row r="3" spans="1:30" ht="14.25" thickTop="1">
      <c r="A3" s="2" t="s">
        <v>116</v>
      </c>
      <c r="B3" s="2"/>
      <c r="C3" s="42" t="s">
        <v>107</v>
      </c>
      <c r="D3" s="38">
        <v>50</v>
      </c>
      <c r="E3" s="2"/>
      <c r="F3" s="1"/>
      <c r="G3" s="1"/>
      <c r="H3" s="2"/>
      <c r="I3" s="2"/>
      <c r="J3" s="2"/>
      <c r="K3" s="2"/>
      <c r="L3" s="2"/>
      <c r="M3" s="2"/>
      <c r="N3" s="2"/>
      <c r="O3" s="2"/>
      <c r="U3" s="3"/>
      <c r="V3" s="3"/>
      <c r="W3" s="3"/>
      <c r="Z3" s="2"/>
      <c r="AA3" s="7" t="s">
        <v>15</v>
      </c>
      <c r="AB3" s="237">
        <v>44398</v>
      </c>
      <c r="AC3" s="237"/>
      <c r="AD3" s="237"/>
    </row>
    <row r="4" spans="1:30">
      <c r="A4" s="2"/>
      <c r="B4" s="2"/>
      <c r="C4" s="42" t="s">
        <v>108</v>
      </c>
      <c r="D4" s="39">
        <v>0.5</v>
      </c>
      <c r="E4" s="2"/>
      <c r="F4" s="1"/>
      <c r="G4" s="1"/>
      <c r="H4" s="2"/>
      <c r="I4" s="2"/>
      <c r="J4" s="2"/>
      <c r="K4" s="2"/>
      <c r="L4" s="2"/>
      <c r="M4" s="2"/>
      <c r="N4" s="2"/>
      <c r="O4" s="2"/>
      <c r="U4" s="3"/>
      <c r="V4" s="3"/>
      <c r="W4" s="3"/>
      <c r="Z4" s="2"/>
      <c r="AA4" s="7" t="s">
        <v>16</v>
      </c>
      <c r="AB4" s="238">
        <f>AB3</f>
        <v>44398</v>
      </c>
      <c r="AC4" s="238"/>
      <c r="AD4" s="238"/>
    </row>
    <row r="5" spans="1:30">
      <c r="A5" s="1" t="s">
        <v>113</v>
      </c>
      <c r="B5" s="1"/>
      <c r="C5" s="41" t="s">
        <v>109</v>
      </c>
      <c r="D5" s="37">
        <v>25</v>
      </c>
      <c r="E5" s="1"/>
      <c r="F5" s="1"/>
      <c r="G5" s="1"/>
      <c r="H5" s="8"/>
      <c r="I5" s="8"/>
      <c r="J5" s="226" t="s">
        <v>9</v>
      </c>
      <c r="K5" s="226"/>
      <c r="L5" s="226"/>
      <c r="M5" s="226"/>
      <c r="N5" s="8"/>
      <c r="O5" s="8"/>
      <c r="U5" s="3"/>
      <c r="V5" s="3"/>
      <c r="W5" s="3"/>
      <c r="Z5" s="2"/>
      <c r="AA5" s="2"/>
      <c r="AB5" s="9"/>
      <c r="AC5" s="9"/>
      <c r="AD5" s="9"/>
    </row>
    <row r="6" spans="1:30">
      <c r="A6" s="7" t="s">
        <v>10</v>
      </c>
      <c r="B6" s="10"/>
      <c r="C6" s="11"/>
      <c r="D6" s="227" t="s">
        <v>110</v>
      </c>
      <c r="E6" s="227"/>
      <c r="F6" s="227"/>
      <c r="G6" s="227"/>
      <c r="H6" s="12"/>
      <c r="I6" s="2"/>
      <c r="J6" s="12"/>
      <c r="K6" s="2"/>
      <c r="L6" s="2"/>
      <c r="M6" s="2"/>
      <c r="N6" s="2"/>
      <c r="O6" s="2"/>
      <c r="U6" s="3"/>
      <c r="V6" s="3"/>
      <c r="W6" s="3"/>
      <c r="Z6" s="228" t="s">
        <v>1</v>
      </c>
      <c r="AA6" s="228"/>
      <c r="AB6" s="229" t="s">
        <v>20</v>
      </c>
      <c r="AC6" s="229"/>
      <c r="AD6" s="229"/>
    </row>
    <row r="7" spans="1:30">
      <c r="A7" s="7" t="s">
        <v>2</v>
      </c>
      <c r="B7" s="10"/>
      <c r="C7" s="13"/>
      <c r="D7" s="230" t="s">
        <v>111</v>
      </c>
      <c r="E7" s="230"/>
      <c r="F7" s="230"/>
      <c r="G7" s="230"/>
      <c r="H7" s="12"/>
      <c r="I7" s="2"/>
      <c r="J7" s="12"/>
      <c r="K7" s="2"/>
      <c r="L7" s="2"/>
      <c r="M7" s="2"/>
      <c r="N7" s="2"/>
      <c r="O7" s="2"/>
      <c r="U7" s="3"/>
      <c r="V7" s="3"/>
      <c r="W7" s="3"/>
      <c r="Z7" s="228" t="s">
        <v>3</v>
      </c>
      <c r="AA7" s="228"/>
      <c r="AB7" s="231" t="s">
        <v>115</v>
      </c>
      <c r="AC7" s="231"/>
      <c r="AD7" s="231"/>
    </row>
    <row r="8" spans="1:30" s="45" customFormat="1">
      <c r="A8" s="236" t="s">
        <v>118</v>
      </c>
      <c r="B8" s="236"/>
      <c r="C8" s="34"/>
      <c r="D8" s="34"/>
      <c r="E8" s="34"/>
      <c r="F8" s="47" t="s">
        <v>114</v>
      </c>
      <c r="G8" s="34"/>
      <c r="H8" s="34"/>
      <c r="I8" s="47" t="s">
        <v>114</v>
      </c>
      <c r="J8" s="46"/>
      <c r="K8" s="43"/>
      <c r="L8" s="47" t="s">
        <v>114</v>
      </c>
      <c r="M8" s="43"/>
      <c r="N8" s="43"/>
      <c r="O8" s="43"/>
      <c r="P8" s="16"/>
      <c r="Q8" s="16"/>
      <c r="R8" s="16"/>
      <c r="S8" s="47" t="s">
        <v>114</v>
      </c>
      <c r="T8" s="16"/>
      <c r="U8" s="44"/>
      <c r="V8" s="44"/>
      <c r="W8" s="44"/>
    </row>
    <row r="9" spans="1:30" ht="13.5" customHeight="1">
      <c r="A9" s="205" t="s">
        <v>4</v>
      </c>
      <c r="B9" s="206"/>
      <c r="C9" s="215">
        <v>1</v>
      </c>
      <c r="D9" s="215">
        <v>2</v>
      </c>
      <c r="E9" s="197">
        <v>3</v>
      </c>
      <c r="F9" s="219">
        <v>4</v>
      </c>
      <c r="G9" s="221" t="s">
        <v>35</v>
      </c>
      <c r="H9" s="221" t="s">
        <v>36</v>
      </c>
      <c r="I9" s="219">
        <v>6</v>
      </c>
      <c r="J9" s="221">
        <v>7</v>
      </c>
      <c r="K9" s="197">
        <v>8</v>
      </c>
      <c r="L9" s="219">
        <v>9</v>
      </c>
      <c r="M9" s="197">
        <v>10</v>
      </c>
      <c r="N9" s="197">
        <v>11</v>
      </c>
      <c r="O9" s="197" t="s">
        <v>37</v>
      </c>
      <c r="P9" s="197" t="s">
        <v>38</v>
      </c>
      <c r="Q9" s="197" t="s">
        <v>39</v>
      </c>
      <c r="R9" s="197" t="s">
        <v>40</v>
      </c>
      <c r="S9" s="234" t="s">
        <v>41</v>
      </c>
      <c r="T9" s="199" t="s">
        <v>42</v>
      </c>
      <c r="U9" s="197" t="s">
        <v>43</v>
      </c>
      <c r="V9" s="197" t="s">
        <v>44</v>
      </c>
      <c r="W9" s="197" t="s">
        <v>45</v>
      </c>
      <c r="X9" s="197" t="s">
        <v>46</v>
      </c>
      <c r="Y9" s="197" t="s">
        <v>47</v>
      </c>
      <c r="Z9" s="197" t="s">
        <v>48</v>
      </c>
      <c r="AA9" s="197" t="s">
        <v>49</v>
      </c>
      <c r="AB9" s="197" t="s">
        <v>50</v>
      </c>
      <c r="AC9" s="199" t="s">
        <v>51</v>
      </c>
      <c r="AD9" s="199" t="s">
        <v>52</v>
      </c>
    </row>
    <row r="10" spans="1:30" ht="13.5" customHeight="1">
      <c r="A10" s="223"/>
      <c r="B10" s="224"/>
      <c r="C10" s="216"/>
      <c r="D10" s="216"/>
      <c r="E10" s="198"/>
      <c r="F10" s="220"/>
      <c r="G10" s="222"/>
      <c r="H10" s="222"/>
      <c r="I10" s="220"/>
      <c r="J10" s="222"/>
      <c r="K10" s="198"/>
      <c r="L10" s="220"/>
      <c r="M10" s="198"/>
      <c r="N10" s="198"/>
      <c r="O10" s="198"/>
      <c r="P10" s="198"/>
      <c r="Q10" s="198"/>
      <c r="R10" s="198"/>
      <c r="S10" s="235"/>
      <c r="T10" s="200"/>
      <c r="U10" s="198"/>
      <c r="V10" s="198"/>
      <c r="W10" s="198"/>
      <c r="X10" s="198"/>
      <c r="Y10" s="198"/>
      <c r="Z10" s="198"/>
      <c r="AA10" s="198"/>
      <c r="AB10" s="198"/>
      <c r="AC10" s="200"/>
      <c r="AD10" s="200"/>
    </row>
    <row r="11" spans="1:30">
      <c r="A11" s="205" t="s">
        <v>5</v>
      </c>
      <c r="B11" s="206"/>
      <c r="C11" s="17" t="s">
        <v>53</v>
      </c>
      <c r="D11" s="17" t="s">
        <v>53</v>
      </c>
      <c r="E11" s="17" t="s">
        <v>53</v>
      </c>
      <c r="F11" s="17" t="s">
        <v>53</v>
      </c>
      <c r="G11" s="17" t="s">
        <v>53</v>
      </c>
      <c r="H11" s="17" t="s">
        <v>53</v>
      </c>
      <c r="I11" s="17" t="s">
        <v>53</v>
      </c>
      <c r="J11" s="17" t="s">
        <v>53</v>
      </c>
      <c r="K11" s="17" t="s">
        <v>53</v>
      </c>
      <c r="L11" s="17" t="s">
        <v>53</v>
      </c>
      <c r="M11" s="17" t="s">
        <v>53</v>
      </c>
      <c r="N11" s="17" t="s">
        <v>53</v>
      </c>
      <c r="O11" s="17" t="s">
        <v>53</v>
      </c>
      <c r="P11" s="17" t="s">
        <v>53</v>
      </c>
      <c r="Q11" s="17" t="s">
        <v>53</v>
      </c>
      <c r="R11" s="17" t="s">
        <v>53</v>
      </c>
      <c r="S11" s="17" t="s">
        <v>53</v>
      </c>
      <c r="T11" s="17" t="s">
        <v>53</v>
      </c>
      <c r="U11" s="17" t="s">
        <v>53</v>
      </c>
      <c r="V11" s="17" t="s">
        <v>53</v>
      </c>
      <c r="W11" s="17" t="s">
        <v>53</v>
      </c>
      <c r="X11" s="17" t="s">
        <v>53</v>
      </c>
      <c r="Y11" s="17" t="s">
        <v>53</v>
      </c>
      <c r="Z11" s="17" t="s">
        <v>53</v>
      </c>
      <c r="AA11" s="17" t="s">
        <v>53</v>
      </c>
      <c r="AB11" s="17" t="s">
        <v>53</v>
      </c>
      <c r="AC11" s="17" t="s">
        <v>53</v>
      </c>
      <c r="AD11" s="17" t="s">
        <v>53</v>
      </c>
    </row>
    <row r="12" spans="1:30">
      <c r="A12" s="205" t="s">
        <v>6</v>
      </c>
      <c r="B12" s="206"/>
      <c r="C12" s="18">
        <v>11.15</v>
      </c>
      <c r="D12" s="18">
        <v>11</v>
      </c>
      <c r="E12" s="18">
        <v>5</v>
      </c>
      <c r="F12" s="18">
        <v>2.5</v>
      </c>
      <c r="G12" s="18">
        <v>22.65</v>
      </c>
      <c r="H12" s="18">
        <v>22.65</v>
      </c>
      <c r="I12" s="18">
        <v>13.65</v>
      </c>
      <c r="J12" s="18">
        <v>1.1499999999999999</v>
      </c>
      <c r="K12" s="18">
        <v>11</v>
      </c>
      <c r="L12" s="18">
        <v>2.5</v>
      </c>
      <c r="M12" s="18">
        <v>176</v>
      </c>
      <c r="N12" s="18">
        <v>10</v>
      </c>
      <c r="O12" s="18">
        <v>4</v>
      </c>
      <c r="P12" s="18">
        <v>4</v>
      </c>
      <c r="Q12" s="18">
        <v>4.68</v>
      </c>
      <c r="R12" s="18">
        <v>4.68</v>
      </c>
      <c r="S12" s="18">
        <v>1.5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</row>
    <row r="13" spans="1:30">
      <c r="A13" s="191" t="s">
        <v>7</v>
      </c>
      <c r="B13" s="20" t="s">
        <v>11</v>
      </c>
      <c r="C13" s="21">
        <v>0.17</v>
      </c>
      <c r="D13" s="21">
        <v>0.17</v>
      </c>
      <c r="E13" s="21">
        <v>0.12</v>
      </c>
      <c r="F13" s="40">
        <v>0.1</v>
      </c>
      <c r="G13" s="21">
        <v>0.24</v>
      </c>
      <c r="H13" s="21">
        <v>0.24</v>
      </c>
      <c r="I13" s="40">
        <v>0.2</v>
      </c>
      <c r="J13" s="21">
        <v>0.11</v>
      </c>
      <c r="K13" s="21">
        <v>0.17</v>
      </c>
      <c r="L13" s="40">
        <v>0.1</v>
      </c>
      <c r="M13" s="21">
        <v>0.5</v>
      </c>
      <c r="N13" s="21">
        <v>0.14000000000000001</v>
      </c>
      <c r="O13" s="21">
        <v>0.12</v>
      </c>
      <c r="P13" s="21">
        <v>0.12</v>
      </c>
      <c r="Q13" s="21">
        <v>0.12</v>
      </c>
      <c r="R13" s="21">
        <v>0.12</v>
      </c>
      <c r="S13" s="21">
        <v>0</v>
      </c>
      <c r="T13" s="18">
        <v>0.1</v>
      </c>
      <c r="U13" s="21">
        <v>0.1</v>
      </c>
      <c r="V13" s="21">
        <v>0.1</v>
      </c>
      <c r="W13" s="21">
        <v>0.1</v>
      </c>
      <c r="X13" s="21">
        <v>0.1</v>
      </c>
      <c r="Y13" s="21">
        <v>0.1</v>
      </c>
      <c r="Z13" s="21">
        <v>0.1</v>
      </c>
      <c r="AA13" s="21">
        <v>0.1</v>
      </c>
      <c r="AB13" s="21">
        <v>0.1</v>
      </c>
      <c r="AC13" s="21">
        <v>0.1</v>
      </c>
      <c r="AD13" s="18">
        <v>0.1</v>
      </c>
    </row>
    <row r="14" spans="1:30">
      <c r="A14" s="207"/>
      <c r="B14" s="20" t="s">
        <v>12</v>
      </c>
      <c r="C14" s="21">
        <v>-0.17</v>
      </c>
      <c r="D14" s="21">
        <v>-0.17</v>
      </c>
      <c r="E14" s="21">
        <v>-0.12</v>
      </c>
      <c r="F14" s="40">
        <v>-0.1</v>
      </c>
      <c r="G14" s="21">
        <v>-0.24</v>
      </c>
      <c r="H14" s="21">
        <v>-0.24</v>
      </c>
      <c r="I14" s="40">
        <v>-0.2</v>
      </c>
      <c r="J14" s="21">
        <v>-0.11</v>
      </c>
      <c r="K14" s="21">
        <v>-0.17</v>
      </c>
      <c r="L14" s="40">
        <v>-0.1</v>
      </c>
      <c r="M14" s="21">
        <v>-0.5</v>
      </c>
      <c r="N14" s="21">
        <v>-0.14000000000000001</v>
      </c>
      <c r="O14" s="21">
        <v>-0.12</v>
      </c>
      <c r="P14" s="21">
        <v>-0.12</v>
      </c>
      <c r="Q14" s="21">
        <v>-0.12</v>
      </c>
      <c r="R14" s="21">
        <v>-0.12</v>
      </c>
      <c r="S14" s="21">
        <v>-1.5</v>
      </c>
      <c r="T14" s="18">
        <v>-0.1</v>
      </c>
      <c r="U14" s="21">
        <v>-0.1</v>
      </c>
      <c r="V14" s="21">
        <v>-0.1</v>
      </c>
      <c r="W14" s="21">
        <v>-0.1</v>
      </c>
      <c r="X14" s="21">
        <v>-0.1</v>
      </c>
      <c r="Y14" s="21">
        <v>-0.1</v>
      </c>
      <c r="Z14" s="21">
        <v>-0.1</v>
      </c>
      <c r="AA14" s="21">
        <v>-0.1</v>
      </c>
      <c r="AB14" s="21">
        <v>-0.1</v>
      </c>
      <c r="AC14" s="21">
        <v>-0.1</v>
      </c>
      <c r="AD14" s="18">
        <v>-0.1</v>
      </c>
    </row>
    <row r="15" spans="1:30">
      <c r="A15" s="193" t="s">
        <v>8</v>
      </c>
      <c r="B15" s="208"/>
      <c r="C15" s="22">
        <f t="shared" ref="C15:T15" si="0">IF(C12="","",(((C12+C13)+(C12+C14))/2))</f>
        <v>11.15</v>
      </c>
      <c r="D15" s="22">
        <f t="shared" si="0"/>
        <v>11</v>
      </c>
      <c r="E15" s="22">
        <f t="shared" si="0"/>
        <v>5</v>
      </c>
      <c r="F15" s="22">
        <f t="shared" si="0"/>
        <v>2.5</v>
      </c>
      <c r="G15" s="22">
        <f t="shared" si="0"/>
        <v>22.65</v>
      </c>
      <c r="H15" s="22">
        <f t="shared" si="0"/>
        <v>22.65</v>
      </c>
      <c r="I15" s="22">
        <f t="shared" si="0"/>
        <v>13.65</v>
      </c>
      <c r="J15" s="22">
        <f t="shared" si="0"/>
        <v>1.1499999999999999</v>
      </c>
      <c r="K15" s="22">
        <f t="shared" si="0"/>
        <v>11</v>
      </c>
      <c r="L15" s="22">
        <f t="shared" si="0"/>
        <v>2.5</v>
      </c>
      <c r="M15" s="22">
        <f t="shared" si="0"/>
        <v>176</v>
      </c>
      <c r="N15" s="22">
        <f t="shared" si="0"/>
        <v>10</v>
      </c>
      <c r="O15" s="22">
        <f t="shared" si="0"/>
        <v>4</v>
      </c>
      <c r="P15" s="22">
        <f t="shared" si="0"/>
        <v>4</v>
      </c>
      <c r="Q15" s="22">
        <f t="shared" si="0"/>
        <v>4.68</v>
      </c>
      <c r="R15" s="22">
        <f t="shared" si="0"/>
        <v>4.68</v>
      </c>
      <c r="S15" s="22">
        <f t="shared" si="0"/>
        <v>0.75</v>
      </c>
      <c r="T15" s="23">
        <f t="shared" si="0"/>
        <v>1</v>
      </c>
      <c r="U15" s="22">
        <f t="shared" ref="U15:AD15" si="1">IF(U12="","",(((U12+U13)+(U12+U14))/2))</f>
        <v>1</v>
      </c>
      <c r="V15" s="22">
        <f t="shared" si="1"/>
        <v>1</v>
      </c>
      <c r="W15" s="22">
        <f t="shared" si="1"/>
        <v>1</v>
      </c>
      <c r="X15" s="22">
        <f t="shared" si="1"/>
        <v>1</v>
      </c>
      <c r="Y15" s="22">
        <f t="shared" si="1"/>
        <v>1</v>
      </c>
      <c r="Z15" s="22">
        <f t="shared" si="1"/>
        <v>1</v>
      </c>
      <c r="AA15" s="22">
        <f t="shared" si="1"/>
        <v>1</v>
      </c>
      <c r="AB15" s="22">
        <f t="shared" si="1"/>
        <v>1</v>
      </c>
      <c r="AC15" s="22">
        <f t="shared" si="1"/>
        <v>1</v>
      </c>
      <c r="AD15" s="23">
        <f t="shared" si="1"/>
        <v>1</v>
      </c>
    </row>
    <row r="16" spans="1:30" ht="13.5" customHeight="1">
      <c r="A16" s="19" t="s">
        <v>30</v>
      </c>
      <c r="B16" s="24" t="s">
        <v>13</v>
      </c>
      <c r="C16" s="25">
        <v>11.115500000000001</v>
      </c>
      <c r="D16" s="25">
        <v>10.991</v>
      </c>
      <c r="E16" s="25">
        <v>5.0438999999999998</v>
      </c>
      <c r="F16" s="25">
        <v>2.4805000000000001</v>
      </c>
      <c r="G16" s="25">
        <v>22.5822</v>
      </c>
      <c r="H16" s="25">
        <v>22.559100000000001</v>
      </c>
      <c r="I16" s="25">
        <v>13.5604</v>
      </c>
      <c r="J16" s="25">
        <v>1.1504000000000001</v>
      </c>
      <c r="K16" s="25">
        <v>10.971</v>
      </c>
      <c r="L16" s="25">
        <v>2.4554999999999998</v>
      </c>
      <c r="M16" s="25">
        <v>175.7176</v>
      </c>
      <c r="N16" s="25">
        <v>10.0909</v>
      </c>
      <c r="O16" s="25">
        <v>4.0347999999999997</v>
      </c>
      <c r="P16" s="25">
        <v>3.9794999999999998</v>
      </c>
      <c r="Q16" s="25">
        <v>4.6219999999999999</v>
      </c>
      <c r="R16" s="25">
        <v>4.6421999999999999</v>
      </c>
      <c r="S16" s="25">
        <v>0.76160000000000005</v>
      </c>
      <c r="T16" s="25">
        <v>0.90590000000000004</v>
      </c>
      <c r="U16" s="25">
        <v>0.92110000000000003</v>
      </c>
      <c r="V16" s="25">
        <v>0.91510000000000002</v>
      </c>
      <c r="W16" s="25">
        <v>0.91279999999999994</v>
      </c>
      <c r="X16" s="25">
        <v>0.90380000000000005</v>
      </c>
      <c r="Y16" s="25">
        <v>0.90139999999999998</v>
      </c>
      <c r="Z16" s="25">
        <v>0.91180000000000005</v>
      </c>
      <c r="AA16" s="25">
        <v>0.91700000000000004</v>
      </c>
      <c r="AB16" s="25">
        <v>0.90980000000000005</v>
      </c>
      <c r="AC16" s="25">
        <v>0.91059999999999997</v>
      </c>
      <c r="AD16" s="25">
        <v>0.90780000000000005</v>
      </c>
    </row>
    <row r="17" spans="1:30" ht="13.5" customHeight="1">
      <c r="A17" s="19" t="s">
        <v>31</v>
      </c>
      <c r="B17" s="24" t="s">
        <v>13</v>
      </c>
      <c r="C17" s="25">
        <v>11.113</v>
      </c>
      <c r="D17" s="25">
        <v>10.9819</v>
      </c>
      <c r="E17" s="25">
        <v>5.0429000000000004</v>
      </c>
      <c r="F17" s="25">
        <v>2.4740000000000002</v>
      </c>
      <c r="G17" s="25">
        <v>22.574100000000001</v>
      </c>
      <c r="H17" s="25">
        <v>22.5488</v>
      </c>
      <c r="I17" s="25">
        <v>13.558</v>
      </c>
      <c r="J17" s="25">
        <v>1.1536999999999999</v>
      </c>
      <c r="K17" s="25">
        <v>10.962</v>
      </c>
      <c r="L17" s="25">
        <v>2.4500999999999999</v>
      </c>
      <c r="M17" s="25">
        <v>175.61779999999999</v>
      </c>
      <c r="N17" s="25">
        <v>10.085599999999999</v>
      </c>
      <c r="O17" s="25">
        <v>4.0189000000000004</v>
      </c>
      <c r="P17" s="25">
        <v>3.9725000000000001</v>
      </c>
      <c r="Q17" s="25">
        <v>4.6318000000000001</v>
      </c>
      <c r="R17" s="25">
        <v>4.6421000000000001</v>
      </c>
      <c r="S17" s="25">
        <v>0.82820000000000005</v>
      </c>
      <c r="T17" s="25">
        <v>0.90180000000000005</v>
      </c>
      <c r="U17" s="25">
        <v>0.91720000000000002</v>
      </c>
      <c r="V17" s="25">
        <v>0.91879999999999995</v>
      </c>
      <c r="W17" s="25">
        <v>0.90469999999999995</v>
      </c>
      <c r="X17" s="25">
        <v>0.90739999999999998</v>
      </c>
      <c r="Y17" s="25">
        <v>0.90890000000000004</v>
      </c>
      <c r="Z17" s="25">
        <v>0.90759999999999996</v>
      </c>
      <c r="AA17" s="25">
        <v>0.90690000000000004</v>
      </c>
      <c r="AB17" s="25">
        <v>0.90990000000000004</v>
      </c>
      <c r="AC17" s="25">
        <v>0.91439999999999999</v>
      </c>
      <c r="AD17" s="25">
        <v>0.90400000000000003</v>
      </c>
    </row>
    <row r="18" spans="1:30" ht="13.5" customHeight="1">
      <c r="A18" s="19" t="s">
        <v>32</v>
      </c>
      <c r="B18" s="24" t="s">
        <v>13</v>
      </c>
      <c r="C18" s="25">
        <v>11.1081</v>
      </c>
      <c r="D18" s="25">
        <v>10.984999999999999</v>
      </c>
      <c r="E18" s="25">
        <v>5.0385</v>
      </c>
      <c r="F18" s="25">
        <v>2.4765999999999999</v>
      </c>
      <c r="G18" s="25">
        <v>22.5684</v>
      </c>
      <c r="H18" s="25">
        <v>22.543399999999998</v>
      </c>
      <c r="I18" s="25">
        <v>13.553699999999999</v>
      </c>
      <c r="J18" s="25">
        <v>1.1484000000000001</v>
      </c>
      <c r="K18" s="25">
        <v>10.954700000000001</v>
      </c>
      <c r="L18" s="25">
        <v>2.4521999999999999</v>
      </c>
      <c r="M18" s="25">
        <v>175.60140000000001</v>
      </c>
      <c r="N18" s="25">
        <v>10.079599999999999</v>
      </c>
      <c r="O18" s="25">
        <v>4.0308000000000002</v>
      </c>
      <c r="P18" s="25">
        <v>3.9746000000000001</v>
      </c>
      <c r="Q18" s="25">
        <v>4.6197999999999997</v>
      </c>
      <c r="R18" s="25">
        <v>4.6386000000000003</v>
      </c>
      <c r="S18" s="25">
        <v>0.75549999999999995</v>
      </c>
      <c r="T18" s="25">
        <v>0.90949999999999998</v>
      </c>
      <c r="U18" s="25">
        <v>0.91910000000000003</v>
      </c>
      <c r="V18" s="25">
        <v>0.91320000000000001</v>
      </c>
      <c r="W18" s="25">
        <v>0.90869999999999995</v>
      </c>
      <c r="X18" s="25">
        <v>0.90739999999999998</v>
      </c>
      <c r="Y18" s="25">
        <v>0.90720000000000001</v>
      </c>
      <c r="Z18" s="25">
        <v>0.91139999999999999</v>
      </c>
      <c r="AA18" s="25">
        <v>0.91080000000000005</v>
      </c>
      <c r="AB18" s="25">
        <v>0.90780000000000005</v>
      </c>
      <c r="AC18" s="25">
        <v>0.91049999999999998</v>
      </c>
      <c r="AD18" s="25">
        <v>0.90190000000000003</v>
      </c>
    </row>
    <row r="19" spans="1:30" ht="13.5" customHeight="1">
      <c r="A19" s="19" t="s">
        <v>33</v>
      </c>
      <c r="B19" s="24" t="s">
        <v>13</v>
      </c>
      <c r="C19" s="25">
        <v>11.114000000000001</v>
      </c>
      <c r="D19" s="25">
        <v>10.9825</v>
      </c>
      <c r="E19" s="25">
        <v>5.0419999999999998</v>
      </c>
      <c r="F19" s="25">
        <v>2.4754</v>
      </c>
      <c r="G19" s="25">
        <v>22.579000000000001</v>
      </c>
      <c r="H19" s="25">
        <v>22.548400000000001</v>
      </c>
      <c r="I19" s="25">
        <v>13.556900000000001</v>
      </c>
      <c r="J19" s="25">
        <v>1.1533</v>
      </c>
      <c r="K19" s="25">
        <v>10.9613</v>
      </c>
      <c r="L19" s="25">
        <v>2.4502999999999999</v>
      </c>
      <c r="M19" s="25">
        <v>175.61340000000001</v>
      </c>
      <c r="N19" s="25">
        <v>10.0794</v>
      </c>
      <c r="O19" s="25">
        <v>4.0259</v>
      </c>
      <c r="P19" s="25">
        <v>3.9758</v>
      </c>
      <c r="Q19" s="25">
        <v>4.6257999999999999</v>
      </c>
      <c r="R19" s="25">
        <v>4.6409000000000002</v>
      </c>
      <c r="S19" s="25">
        <v>0.72819999999999996</v>
      </c>
      <c r="T19" s="25">
        <v>0.90359999999999996</v>
      </c>
      <c r="U19" s="25">
        <v>0.91910000000000003</v>
      </c>
      <c r="V19" s="25">
        <v>0.91679999999999995</v>
      </c>
      <c r="W19" s="25">
        <v>0.9103</v>
      </c>
      <c r="X19" s="25">
        <v>0.90880000000000005</v>
      </c>
      <c r="Y19" s="25">
        <v>0.91449999999999998</v>
      </c>
      <c r="Z19" s="25">
        <v>0.90910000000000002</v>
      </c>
      <c r="AA19" s="25">
        <v>0.91359999999999997</v>
      </c>
      <c r="AB19" s="25">
        <v>0.91369999999999996</v>
      </c>
      <c r="AC19" s="25">
        <v>0.91200000000000003</v>
      </c>
      <c r="AD19" s="25">
        <v>0.90759999999999996</v>
      </c>
    </row>
    <row r="20" spans="1:30" ht="13.5" customHeight="1">
      <c r="A20" s="19" t="s">
        <v>34</v>
      </c>
      <c r="B20" s="24" t="s">
        <v>13</v>
      </c>
      <c r="C20" s="25">
        <v>11.108499999999999</v>
      </c>
      <c r="D20" s="25">
        <v>10.982900000000001</v>
      </c>
      <c r="E20" s="25">
        <v>5.0378999999999996</v>
      </c>
      <c r="F20" s="25">
        <v>2.4744000000000002</v>
      </c>
      <c r="G20" s="25">
        <v>22.5718</v>
      </c>
      <c r="H20" s="25">
        <v>22.547699999999999</v>
      </c>
      <c r="I20" s="25">
        <v>13.558</v>
      </c>
      <c r="J20" s="25">
        <v>1.1517999999999999</v>
      </c>
      <c r="K20" s="25">
        <v>10.961399999999999</v>
      </c>
      <c r="L20" s="25">
        <v>2.4500999999999999</v>
      </c>
      <c r="M20" s="25">
        <v>175.60470000000001</v>
      </c>
      <c r="N20" s="25">
        <v>10.079700000000001</v>
      </c>
      <c r="O20" s="25">
        <v>4.0251999999999999</v>
      </c>
      <c r="P20" s="25">
        <v>3.9731999999999998</v>
      </c>
      <c r="Q20" s="25">
        <v>4.625</v>
      </c>
      <c r="R20" s="25">
        <v>4.6441999999999997</v>
      </c>
      <c r="S20" s="25">
        <v>0.74670000000000003</v>
      </c>
      <c r="T20" s="25">
        <v>0.90739999999999998</v>
      </c>
      <c r="U20" s="25">
        <v>0.91739999999999999</v>
      </c>
      <c r="V20" s="25">
        <v>0.91500000000000004</v>
      </c>
      <c r="W20" s="25">
        <v>0.90300000000000002</v>
      </c>
      <c r="X20" s="25">
        <v>0.90720000000000001</v>
      </c>
      <c r="Y20" s="25">
        <v>0.90700000000000003</v>
      </c>
      <c r="Z20" s="25">
        <v>0.91139999999999999</v>
      </c>
      <c r="AA20" s="25">
        <v>0.90910000000000002</v>
      </c>
      <c r="AB20" s="25">
        <v>0.91910000000000003</v>
      </c>
      <c r="AC20" s="25">
        <v>0.91220000000000001</v>
      </c>
      <c r="AD20" s="25">
        <v>0.90969999999999995</v>
      </c>
    </row>
    <row r="21" spans="1:30">
      <c r="A21" s="209" t="s">
        <v>17</v>
      </c>
      <c r="B21" s="26" t="s">
        <v>18</v>
      </c>
      <c r="C21" s="27">
        <f t="shared" ref="C21:AD21" si="2">IF(C16="","",((MAXA(C16,C17,C18,C19,C20))-C15)/((C13-C14)/2))</f>
        <v>-0.20294117647058546</v>
      </c>
      <c r="D21" s="27">
        <f t="shared" si="2"/>
        <v>-5.294117647059024E-2</v>
      </c>
      <c r="E21" s="27">
        <f t="shared" si="2"/>
        <v>0.3658333333333319</v>
      </c>
      <c r="F21" s="27">
        <f t="shared" si="2"/>
        <v>-0.19499999999999851</v>
      </c>
      <c r="G21" s="27">
        <f t="shared" si="2"/>
        <v>-0.28249999999999298</v>
      </c>
      <c r="H21" s="27">
        <f t="shared" si="2"/>
        <v>-0.37874999999999071</v>
      </c>
      <c r="I21" s="27">
        <f t="shared" si="2"/>
        <v>-0.44800000000000395</v>
      </c>
      <c r="J21" s="27">
        <f t="shared" si="2"/>
        <v>3.3636363636363971E-2</v>
      </c>
      <c r="K21" s="27">
        <f t="shared" si="2"/>
        <v>-0.17058823529411712</v>
      </c>
      <c r="L21" s="27">
        <f t="shared" si="2"/>
        <v>-0.44500000000000206</v>
      </c>
      <c r="M21" s="27">
        <f t="shared" si="2"/>
        <v>-0.56479999999999109</v>
      </c>
      <c r="N21" s="27">
        <f t="shared" si="2"/>
        <v>0.64928571428571091</v>
      </c>
      <c r="O21" s="27">
        <f t="shared" si="2"/>
        <v>0.2899999999999977</v>
      </c>
      <c r="P21" s="27">
        <f t="shared" si="2"/>
        <v>-0.17083333333333489</v>
      </c>
      <c r="Q21" s="27">
        <f t="shared" si="2"/>
        <v>-0.40166666666666317</v>
      </c>
      <c r="R21" s="27">
        <f t="shared" si="2"/>
        <v>-0.29833333333333378</v>
      </c>
      <c r="S21" s="27">
        <f t="shared" si="2"/>
        <v>0.10426666666666673</v>
      </c>
      <c r="T21" s="28">
        <f t="shared" si="2"/>
        <v>-0.90500000000000025</v>
      </c>
      <c r="U21" s="27">
        <f t="shared" si="2"/>
        <v>-0.7889999999999997</v>
      </c>
      <c r="V21" s="27">
        <f t="shared" si="2"/>
        <v>-0.8120000000000005</v>
      </c>
      <c r="W21" s="27">
        <f t="shared" si="2"/>
        <v>-0.87200000000000055</v>
      </c>
      <c r="X21" s="27">
        <f t="shared" si="2"/>
        <v>-0.91199999999999948</v>
      </c>
      <c r="Y21" s="27">
        <f t="shared" si="2"/>
        <v>-0.8550000000000002</v>
      </c>
      <c r="Z21" s="27">
        <f t="shared" si="2"/>
        <v>-0.88199999999999945</v>
      </c>
      <c r="AA21" s="27">
        <f t="shared" si="2"/>
        <v>-0.82999999999999963</v>
      </c>
      <c r="AB21" s="27">
        <f t="shared" si="2"/>
        <v>-0.80899999999999972</v>
      </c>
      <c r="AC21" s="27">
        <f t="shared" si="2"/>
        <v>-0.85600000000000009</v>
      </c>
      <c r="AD21" s="28">
        <f t="shared" si="2"/>
        <v>-0.90300000000000047</v>
      </c>
    </row>
    <row r="22" spans="1:30">
      <c r="A22" s="210"/>
      <c r="B22" s="26" t="s">
        <v>19</v>
      </c>
      <c r="C22" s="27">
        <f t="shared" ref="C22:AD22" si="3">IF(C16="","",((MINA(C16,C17,C18,C19,C20))-C15)/((C13-C14)/2))</f>
        <v>-0.24647058823529439</v>
      </c>
      <c r="D22" s="27">
        <f t="shared" si="3"/>
        <v>-0.10647058823529675</v>
      </c>
      <c r="E22" s="27">
        <f t="shared" si="3"/>
        <v>0.31583333333333002</v>
      </c>
      <c r="F22" s="27">
        <f t="shared" si="3"/>
        <v>-0.25999999999999801</v>
      </c>
      <c r="G22" s="27">
        <f t="shared" si="3"/>
        <v>-0.3399999999999922</v>
      </c>
      <c r="H22" s="27">
        <f t="shared" si="3"/>
        <v>-0.44416666666666771</v>
      </c>
      <c r="I22" s="27">
        <f t="shared" si="3"/>
        <v>-0.48150000000000581</v>
      </c>
      <c r="J22" s="27">
        <f t="shared" si="3"/>
        <v>-1.4545454545452944E-2</v>
      </c>
      <c r="K22" s="27">
        <f t="shared" si="3"/>
        <v>-0.26647058823528957</v>
      </c>
      <c r="L22" s="27">
        <f t="shared" si="3"/>
        <v>-0.49900000000000055</v>
      </c>
      <c r="M22" s="27">
        <f t="shared" si="3"/>
        <v>-0.79719999999997526</v>
      </c>
      <c r="N22" s="27">
        <f t="shared" si="3"/>
        <v>0.56714285714285495</v>
      </c>
      <c r="O22" s="27">
        <f t="shared" si="3"/>
        <v>0.15750000000000303</v>
      </c>
      <c r="P22" s="27">
        <f t="shared" si="3"/>
        <v>-0.22916666666666549</v>
      </c>
      <c r="Q22" s="27">
        <f t="shared" si="3"/>
        <v>-0.50166666666666693</v>
      </c>
      <c r="R22" s="27">
        <f t="shared" si="3"/>
        <v>-0.34499999999999531</v>
      </c>
      <c r="S22" s="27">
        <f t="shared" si="3"/>
        <v>-2.9066666666666723E-2</v>
      </c>
      <c r="T22" s="28">
        <f t="shared" si="3"/>
        <v>-0.98199999999999954</v>
      </c>
      <c r="U22" s="27">
        <f t="shared" si="3"/>
        <v>-0.82799999999999985</v>
      </c>
      <c r="V22" s="27">
        <f t="shared" si="3"/>
        <v>-0.86799999999999988</v>
      </c>
      <c r="W22" s="27">
        <f t="shared" si="3"/>
        <v>-0.96999999999999975</v>
      </c>
      <c r="X22" s="27">
        <f t="shared" si="3"/>
        <v>-0.96199999999999952</v>
      </c>
      <c r="Y22" s="27">
        <f t="shared" si="3"/>
        <v>-0.98600000000000021</v>
      </c>
      <c r="Z22" s="27">
        <f t="shared" si="3"/>
        <v>-0.92400000000000038</v>
      </c>
      <c r="AA22" s="27">
        <f t="shared" si="3"/>
        <v>-0.93099999999999961</v>
      </c>
      <c r="AB22" s="27">
        <f t="shared" si="3"/>
        <v>-0.92199999999999949</v>
      </c>
      <c r="AC22" s="27">
        <f t="shared" si="3"/>
        <v>-0.89500000000000024</v>
      </c>
      <c r="AD22" s="28">
        <f t="shared" si="3"/>
        <v>-0.98099999999999965</v>
      </c>
    </row>
    <row r="23" spans="1:30" ht="22.5" customHeight="1">
      <c r="A23" s="195" t="s">
        <v>14</v>
      </c>
      <c r="B23" s="211"/>
      <c r="C23" s="29" t="str">
        <f t="shared" ref="C23:AD23" si="4">IF(C16="","",IF(OR((C21&gt;50%),(C22&lt;-50%)),"Measure More","OK"))</f>
        <v>OK</v>
      </c>
      <c r="D23" s="29" t="str">
        <f t="shared" si="4"/>
        <v>OK</v>
      </c>
      <c r="E23" s="29" t="str">
        <f t="shared" si="4"/>
        <v>OK</v>
      </c>
      <c r="F23" s="29" t="str">
        <f t="shared" si="4"/>
        <v>OK</v>
      </c>
      <c r="G23" s="29" t="str">
        <f t="shared" si="4"/>
        <v>OK</v>
      </c>
      <c r="H23" s="29" t="str">
        <f t="shared" si="4"/>
        <v>OK</v>
      </c>
      <c r="I23" s="29" t="str">
        <f t="shared" si="4"/>
        <v>OK</v>
      </c>
      <c r="J23" s="29" t="str">
        <f t="shared" si="4"/>
        <v>OK</v>
      </c>
      <c r="K23" s="29" t="str">
        <f t="shared" si="4"/>
        <v>OK</v>
      </c>
      <c r="L23" s="29" t="str">
        <f t="shared" si="4"/>
        <v>OK</v>
      </c>
      <c r="M23" s="29" t="str">
        <f t="shared" si="4"/>
        <v>Measure More</v>
      </c>
      <c r="N23" s="29" t="str">
        <f t="shared" si="4"/>
        <v>Measure More</v>
      </c>
      <c r="O23" s="29" t="str">
        <f t="shared" si="4"/>
        <v>OK</v>
      </c>
      <c r="P23" s="29" t="str">
        <f t="shared" si="4"/>
        <v>OK</v>
      </c>
      <c r="Q23" s="29" t="str">
        <f t="shared" si="4"/>
        <v>Measure More</v>
      </c>
      <c r="R23" s="29" t="str">
        <f t="shared" si="4"/>
        <v>OK</v>
      </c>
      <c r="S23" s="29" t="str">
        <f t="shared" si="4"/>
        <v>OK</v>
      </c>
      <c r="T23" s="30" t="str">
        <f t="shared" si="4"/>
        <v>Measure More</v>
      </c>
      <c r="U23" s="29" t="str">
        <f t="shared" si="4"/>
        <v>Measure More</v>
      </c>
      <c r="V23" s="29" t="str">
        <f t="shared" si="4"/>
        <v>Measure More</v>
      </c>
      <c r="W23" s="29" t="str">
        <f t="shared" si="4"/>
        <v>Measure More</v>
      </c>
      <c r="X23" s="29" t="str">
        <f t="shared" si="4"/>
        <v>Measure More</v>
      </c>
      <c r="Y23" s="29" t="str">
        <f t="shared" si="4"/>
        <v>Measure More</v>
      </c>
      <c r="Z23" s="29" t="str">
        <f t="shared" si="4"/>
        <v>Measure More</v>
      </c>
      <c r="AA23" s="29" t="str">
        <f t="shared" si="4"/>
        <v>Measure More</v>
      </c>
      <c r="AB23" s="29" t="str">
        <f t="shared" si="4"/>
        <v>Measure More</v>
      </c>
      <c r="AC23" s="29" t="str">
        <f t="shared" si="4"/>
        <v>Measure More</v>
      </c>
      <c r="AD23" s="30" t="str">
        <f t="shared" si="4"/>
        <v>Measure More</v>
      </c>
    </row>
    <row r="24" spans="1:30">
      <c r="A24" s="3"/>
      <c r="B24" s="3" t="s">
        <v>21</v>
      </c>
      <c r="C24" s="3">
        <f t="shared" ref="C24:AD24" si="5">IF(C16="","",MAXA(C16:C20))</f>
        <v>11.115500000000001</v>
      </c>
      <c r="D24" s="3">
        <f t="shared" si="5"/>
        <v>10.991</v>
      </c>
      <c r="E24" s="3">
        <f t="shared" si="5"/>
        <v>5.0438999999999998</v>
      </c>
      <c r="F24" s="3">
        <f t="shared" si="5"/>
        <v>2.4805000000000001</v>
      </c>
      <c r="G24" s="3">
        <f t="shared" si="5"/>
        <v>22.5822</v>
      </c>
      <c r="H24" s="3">
        <f t="shared" si="5"/>
        <v>22.559100000000001</v>
      </c>
      <c r="I24" s="3">
        <f t="shared" si="5"/>
        <v>13.5604</v>
      </c>
      <c r="J24" s="3">
        <f t="shared" si="5"/>
        <v>1.1536999999999999</v>
      </c>
      <c r="K24" s="3">
        <f t="shared" si="5"/>
        <v>10.971</v>
      </c>
      <c r="L24" s="3">
        <f t="shared" si="5"/>
        <v>2.4554999999999998</v>
      </c>
      <c r="M24" s="3">
        <f t="shared" si="5"/>
        <v>175.7176</v>
      </c>
      <c r="N24" s="3">
        <f t="shared" si="5"/>
        <v>10.0909</v>
      </c>
      <c r="O24" s="3">
        <f t="shared" si="5"/>
        <v>4.0347999999999997</v>
      </c>
      <c r="P24" s="3">
        <f t="shared" si="5"/>
        <v>3.9794999999999998</v>
      </c>
      <c r="Q24" s="3">
        <f t="shared" si="5"/>
        <v>4.6318000000000001</v>
      </c>
      <c r="R24" s="3">
        <f t="shared" si="5"/>
        <v>4.6441999999999997</v>
      </c>
      <c r="S24" s="3">
        <f t="shared" si="5"/>
        <v>0.82820000000000005</v>
      </c>
      <c r="T24" s="3">
        <f t="shared" si="5"/>
        <v>0.90949999999999998</v>
      </c>
      <c r="U24" s="3">
        <f t="shared" si="5"/>
        <v>0.92110000000000003</v>
      </c>
      <c r="V24" s="3">
        <f t="shared" si="5"/>
        <v>0.91879999999999995</v>
      </c>
      <c r="W24" s="3">
        <f t="shared" si="5"/>
        <v>0.91279999999999994</v>
      </c>
      <c r="X24" s="3">
        <f t="shared" si="5"/>
        <v>0.90880000000000005</v>
      </c>
      <c r="Y24" s="3">
        <f t="shared" si="5"/>
        <v>0.91449999999999998</v>
      </c>
      <c r="Z24" s="3">
        <f t="shared" si="5"/>
        <v>0.91180000000000005</v>
      </c>
      <c r="AA24" s="3">
        <f t="shared" si="5"/>
        <v>0.91700000000000004</v>
      </c>
      <c r="AB24" s="3">
        <f t="shared" si="5"/>
        <v>0.91910000000000003</v>
      </c>
      <c r="AC24" s="3">
        <f t="shared" si="5"/>
        <v>0.91439999999999999</v>
      </c>
      <c r="AD24" s="3">
        <f t="shared" si="5"/>
        <v>0.90969999999999995</v>
      </c>
    </row>
    <row r="25" spans="1:30">
      <c r="A25" s="3"/>
      <c r="B25" s="3" t="s">
        <v>22</v>
      </c>
      <c r="C25" s="3">
        <f t="shared" ref="C25:AD25" si="6">IF(C16="","",MINA(C16:C20))</f>
        <v>11.1081</v>
      </c>
      <c r="D25" s="3">
        <f t="shared" si="6"/>
        <v>10.9819</v>
      </c>
      <c r="E25" s="3">
        <f t="shared" si="6"/>
        <v>5.0378999999999996</v>
      </c>
      <c r="F25" s="3">
        <f t="shared" si="6"/>
        <v>2.4740000000000002</v>
      </c>
      <c r="G25" s="3">
        <f t="shared" si="6"/>
        <v>22.5684</v>
      </c>
      <c r="H25" s="3">
        <f t="shared" si="6"/>
        <v>22.543399999999998</v>
      </c>
      <c r="I25" s="3">
        <f t="shared" si="6"/>
        <v>13.553699999999999</v>
      </c>
      <c r="J25" s="3">
        <f t="shared" si="6"/>
        <v>1.1484000000000001</v>
      </c>
      <c r="K25" s="3">
        <f t="shared" si="6"/>
        <v>10.954700000000001</v>
      </c>
      <c r="L25" s="3">
        <f t="shared" si="6"/>
        <v>2.4500999999999999</v>
      </c>
      <c r="M25" s="3">
        <f t="shared" si="6"/>
        <v>175.60140000000001</v>
      </c>
      <c r="N25" s="3">
        <f t="shared" si="6"/>
        <v>10.0794</v>
      </c>
      <c r="O25" s="3">
        <f t="shared" si="6"/>
        <v>4.0189000000000004</v>
      </c>
      <c r="P25" s="3">
        <f t="shared" si="6"/>
        <v>3.9725000000000001</v>
      </c>
      <c r="Q25" s="3">
        <f t="shared" si="6"/>
        <v>4.6197999999999997</v>
      </c>
      <c r="R25" s="3">
        <f t="shared" si="6"/>
        <v>4.6386000000000003</v>
      </c>
      <c r="S25" s="3">
        <f t="shared" si="6"/>
        <v>0.72819999999999996</v>
      </c>
      <c r="T25" s="3">
        <f t="shared" si="6"/>
        <v>0.90180000000000005</v>
      </c>
      <c r="U25" s="3">
        <f t="shared" si="6"/>
        <v>0.91720000000000002</v>
      </c>
      <c r="V25" s="3">
        <f t="shared" si="6"/>
        <v>0.91320000000000001</v>
      </c>
      <c r="W25" s="3">
        <f t="shared" si="6"/>
        <v>0.90300000000000002</v>
      </c>
      <c r="X25" s="3">
        <f t="shared" si="6"/>
        <v>0.90380000000000005</v>
      </c>
      <c r="Y25" s="3">
        <f t="shared" si="6"/>
        <v>0.90139999999999998</v>
      </c>
      <c r="Z25" s="3">
        <f t="shared" si="6"/>
        <v>0.90759999999999996</v>
      </c>
      <c r="AA25" s="3">
        <f t="shared" si="6"/>
        <v>0.90690000000000004</v>
      </c>
      <c r="AB25" s="3">
        <f t="shared" si="6"/>
        <v>0.90780000000000005</v>
      </c>
      <c r="AC25" s="3">
        <f t="shared" si="6"/>
        <v>0.91049999999999998</v>
      </c>
      <c r="AD25" s="3">
        <f t="shared" si="6"/>
        <v>0.90190000000000003</v>
      </c>
    </row>
    <row r="26" spans="1:30">
      <c r="A26" s="3"/>
      <c r="B26" s="3" t="s">
        <v>23</v>
      </c>
      <c r="C26" s="3">
        <f t="shared" ref="C26:AD26" si="7">IF(C16="","",(C24-C25))</f>
        <v>7.4000000000005173E-3</v>
      </c>
      <c r="D26" s="3">
        <f t="shared" si="7"/>
        <v>9.100000000000108E-3</v>
      </c>
      <c r="E26" s="3">
        <f t="shared" si="7"/>
        <v>6.0000000000002274E-3</v>
      </c>
      <c r="F26" s="3">
        <f t="shared" si="7"/>
        <v>6.4999999999999503E-3</v>
      </c>
      <c r="G26" s="3">
        <f t="shared" si="7"/>
        <v>1.3799999999999812E-2</v>
      </c>
      <c r="H26" s="3">
        <f t="shared" si="7"/>
        <v>1.570000000000249E-2</v>
      </c>
      <c r="I26" s="3">
        <f t="shared" si="7"/>
        <v>6.7000000000003723E-3</v>
      </c>
      <c r="J26" s="3">
        <f t="shared" si="7"/>
        <v>5.2999999999998604E-3</v>
      </c>
      <c r="K26" s="3">
        <f t="shared" si="7"/>
        <v>1.6299999999999315E-2</v>
      </c>
      <c r="L26" s="3">
        <f t="shared" si="7"/>
        <v>5.3999999999998494E-3</v>
      </c>
      <c r="M26" s="3">
        <f t="shared" si="7"/>
        <v>0.11619999999999209</v>
      </c>
      <c r="N26" s="3">
        <f t="shared" si="7"/>
        <v>1.1499999999999844E-2</v>
      </c>
      <c r="O26" s="3">
        <f t="shared" si="7"/>
        <v>1.5899999999999359E-2</v>
      </c>
      <c r="P26" s="3">
        <f t="shared" si="7"/>
        <v>6.9999999999996732E-3</v>
      </c>
      <c r="Q26" s="3">
        <f t="shared" si="7"/>
        <v>1.2000000000000455E-2</v>
      </c>
      <c r="R26" s="3">
        <f t="shared" si="7"/>
        <v>5.5999999999993832E-3</v>
      </c>
      <c r="S26" s="3">
        <f t="shared" si="7"/>
        <v>0.10000000000000009</v>
      </c>
      <c r="T26" s="3">
        <f t="shared" si="7"/>
        <v>7.6999999999999291E-3</v>
      </c>
      <c r="U26" s="3">
        <f t="shared" si="7"/>
        <v>3.9000000000000146E-3</v>
      </c>
      <c r="V26" s="3">
        <f t="shared" si="7"/>
        <v>5.5999999999999384E-3</v>
      </c>
      <c r="W26" s="3">
        <f t="shared" si="7"/>
        <v>9.7999999999999199E-3</v>
      </c>
      <c r="X26" s="3">
        <f t="shared" si="7"/>
        <v>5.0000000000000044E-3</v>
      </c>
      <c r="Y26" s="3">
        <f t="shared" si="7"/>
        <v>1.3100000000000001E-2</v>
      </c>
      <c r="Z26" s="3">
        <f t="shared" si="7"/>
        <v>4.2000000000000925E-3</v>
      </c>
      <c r="AA26" s="3">
        <f t="shared" si="7"/>
        <v>1.0099999999999998E-2</v>
      </c>
      <c r="AB26" s="3">
        <f t="shared" si="7"/>
        <v>1.1299999999999977E-2</v>
      </c>
      <c r="AC26" s="3">
        <f t="shared" si="7"/>
        <v>3.9000000000000146E-3</v>
      </c>
      <c r="AD26" s="3">
        <f t="shared" si="7"/>
        <v>7.7999999999999181E-3</v>
      </c>
    </row>
    <row r="27" spans="1:30">
      <c r="A27" s="3"/>
      <c r="B27" s="3" t="s">
        <v>24</v>
      </c>
      <c r="C27" s="3">
        <f t="shared" ref="C27:AD27" si="8">IF(C16="","",ROUND(AVERAGEA(C16:C20),4))</f>
        <v>11.111800000000001</v>
      </c>
      <c r="D27" s="3">
        <f t="shared" si="8"/>
        <v>10.9847</v>
      </c>
      <c r="E27" s="3">
        <f t="shared" si="8"/>
        <v>5.0410000000000004</v>
      </c>
      <c r="F27" s="3">
        <f t="shared" si="8"/>
        <v>2.4762</v>
      </c>
      <c r="G27" s="3">
        <f t="shared" si="8"/>
        <v>22.575099999999999</v>
      </c>
      <c r="H27" s="3">
        <f t="shared" si="8"/>
        <v>22.549499999999998</v>
      </c>
      <c r="I27" s="3">
        <f t="shared" si="8"/>
        <v>13.557399999999999</v>
      </c>
      <c r="J27" s="3">
        <f t="shared" si="8"/>
        <v>1.1515</v>
      </c>
      <c r="K27" s="3">
        <f t="shared" si="8"/>
        <v>10.9621</v>
      </c>
      <c r="L27" s="3">
        <f t="shared" si="8"/>
        <v>2.4516</v>
      </c>
      <c r="M27" s="3">
        <f t="shared" si="8"/>
        <v>175.631</v>
      </c>
      <c r="N27" s="3">
        <f t="shared" si="8"/>
        <v>10.083</v>
      </c>
      <c r="O27" s="3">
        <f t="shared" si="8"/>
        <v>4.0270999999999999</v>
      </c>
      <c r="P27" s="3">
        <f t="shared" si="8"/>
        <v>3.9750999999999999</v>
      </c>
      <c r="Q27" s="3">
        <f t="shared" si="8"/>
        <v>4.6249000000000002</v>
      </c>
      <c r="R27" s="3">
        <f t="shared" si="8"/>
        <v>4.6416000000000004</v>
      </c>
      <c r="S27" s="3">
        <f t="shared" si="8"/>
        <v>0.76400000000000001</v>
      </c>
      <c r="T27" s="3">
        <f t="shared" si="8"/>
        <v>0.90559999999999996</v>
      </c>
      <c r="U27" s="3">
        <f t="shared" si="8"/>
        <v>0.91879999999999995</v>
      </c>
      <c r="V27" s="3">
        <f t="shared" si="8"/>
        <v>0.91579999999999995</v>
      </c>
      <c r="W27" s="3">
        <f t="shared" si="8"/>
        <v>0.90790000000000004</v>
      </c>
      <c r="X27" s="3">
        <f t="shared" si="8"/>
        <v>0.90690000000000004</v>
      </c>
      <c r="Y27" s="3">
        <f t="shared" si="8"/>
        <v>0.90780000000000005</v>
      </c>
      <c r="Z27" s="3">
        <f t="shared" si="8"/>
        <v>0.9103</v>
      </c>
      <c r="AA27" s="3">
        <f t="shared" si="8"/>
        <v>0.91149999999999998</v>
      </c>
      <c r="AB27" s="3">
        <f t="shared" si="8"/>
        <v>0.91210000000000002</v>
      </c>
      <c r="AC27" s="3">
        <f t="shared" si="8"/>
        <v>0.91190000000000004</v>
      </c>
      <c r="AD27" s="3">
        <f t="shared" si="8"/>
        <v>0.90620000000000001</v>
      </c>
    </row>
    <row r="28" spans="1:30">
      <c r="A28" s="3"/>
      <c r="B28" s="3" t="s">
        <v>25</v>
      </c>
      <c r="C28" s="3">
        <f t="shared" ref="C28:AD28" si="9">IF(C16="","",ROUND(SQRT(COUNTA(C16:C20)/(COUNTA(C16:C20)-1))*STDEVPA(C16:C20),4))</f>
        <v>3.3E-3</v>
      </c>
      <c r="D28" s="3">
        <f t="shared" si="9"/>
        <v>3.7000000000000002E-3</v>
      </c>
      <c r="E28" s="3">
        <f t="shared" si="9"/>
        <v>2.7000000000000001E-3</v>
      </c>
      <c r="F28" s="3">
        <f t="shared" si="9"/>
        <v>2.5999999999999999E-3</v>
      </c>
      <c r="G28" s="3">
        <f t="shared" si="9"/>
        <v>5.4999999999999997E-3</v>
      </c>
      <c r="H28" s="3">
        <f t="shared" si="9"/>
        <v>5.7999999999999996E-3</v>
      </c>
      <c r="I28" s="3">
        <f t="shared" si="9"/>
        <v>2.3999999999999998E-3</v>
      </c>
      <c r="J28" s="3">
        <f t="shared" si="9"/>
        <v>2.2000000000000001E-3</v>
      </c>
      <c r="K28" s="3">
        <f t="shared" si="9"/>
        <v>5.7999999999999996E-3</v>
      </c>
      <c r="L28" s="3">
        <f t="shared" si="9"/>
        <v>2.3E-3</v>
      </c>
      <c r="M28" s="3">
        <f t="shared" si="9"/>
        <v>4.8899999999999999E-2</v>
      </c>
      <c r="N28" s="3">
        <f t="shared" si="9"/>
        <v>5.1000000000000004E-3</v>
      </c>
      <c r="O28" s="3">
        <f t="shared" si="9"/>
        <v>6.0000000000000001E-3</v>
      </c>
      <c r="P28" s="3">
        <f t="shared" si="9"/>
        <v>2.8E-3</v>
      </c>
      <c r="Q28" s="3">
        <f t="shared" si="9"/>
        <v>4.5999999999999999E-3</v>
      </c>
      <c r="R28" s="3">
        <f t="shared" si="9"/>
        <v>2.0999999999999999E-3</v>
      </c>
      <c r="S28" s="3">
        <f t="shared" si="9"/>
        <v>3.7999999999999999E-2</v>
      </c>
      <c r="T28" s="3">
        <f t="shared" si="9"/>
        <v>3.0000000000000001E-3</v>
      </c>
      <c r="U28" s="3">
        <f t="shared" si="9"/>
        <v>1.6000000000000001E-3</v>
      </c>
      <c r="V28" s="3">
        <f t="shared" si="9"/>
        <v>2.0999999999999999E-3</v>
      </c>
      <c r="W28" s="3">
        <f t="shared" si="9"/>
        <v>4.0000000000000001E-3</v>
      </c>
      <c r="X28" s="3">
        <f t="shared" si="9"/>
        <v>1.9E-3</v>
      </c>
      <c r="Y28" s="3">
        <f t="shared" si="9"/>
        <v>4.7000000000000002E-3</v>
      </c>
      <c r="Z28" s="3">
        <f t="shared" si="9"/>
        <v>1.8E-3</v>
      </c>
      <c r="AA28" s="3">
        <f t="shared" si="9"/>
        <v>3.8999999999999998E-3</v>
      </c>
      <c r="AB28" s="3">
        <f t="shared" si="9"/>
        <v>4.4999999999999997E-3</v>
      </c>
      <c r="AC28" s="3">
        <f t="shared" si="9"/>
        <v>1.6000000000000001E-3</v>
      </c>
      <c r="AD28" s="3">
        <f t="shared" si="9"/>
        <v>3.2000000000000002E-3</v>
      </c>
    </row>
    <row r="29" spans="1:30">
      <c r="A29" s="3"/>
      <c r="B29" s="3" t="s">
        <v>26</v>
      </c>
      <c r="C29" s="3">
        <f t="shared" ref="C29:AD29" si="10">IF(C16="","",ROUND((((C12+C13)-(C12+C14))/(6*C28)),4))</f>
        <v>17.171700000000001</v>
      </c>
      <c r="D29" s="3">
        <f t="shared" si="10"/>
        <v>15.315300000000001</v>
      </c>
      <c r="E29" s="3">
        <f t="shared" si="10"/>
        <v>14.8148</v>
      </c>
      <c r="F29" s="3">
        <f t="shared" si="10"/>
        <v>12.820499999999999</v>
      </c>
      <c r="G29" s="3">
        <f t="shared" si="10"/>
        <v>14.545500000000001</v>
      </c>
      <c r="H29" s="3">
        <f t="shared" si="10"/>
        <v>13.793100000000001</v>
      </c>
      <c r="I29" s="3">
        <f t="shared" si="10"/>
        <v>27.777799999999999</v>
      </c>
      <c r="J29" s="3">
        <f t="shared" si="10"/>
        <v>16.666699999999999</v>
      </c>
      <c r="K29" s="3">
        <f t="shared" si="10"/>
        <v>9.7700999999999993</v>
      </c>
      <c r="L29" s="3">
        <f t="shared" si="10"/>
        <v>14.492800000000001</v>
      </c>
      <c r="M29" s="3">
        <f t="shared" si="10"/>
        <v>3.4083000000000001</v>
      </c>
      <c r="N29" s="3">
        <f t="shared" si="10"/>
        <v>9.1502999999999997</v>
      </c>
      <c r="O29" s="3">
        <f t="shared" si="10"/>
        <v>6.6666999999999996</v>
      </c>
      <c r="P29" s="3">
        <f t="shared" si="10"/>
        <v>14.2857</v>
      </c>
      <c r="Q29" s="3">
        <f t="shared" si="10"/>
        <v>8.6957000000000004</v>
      </c>
      <c r="R29" s="3">
        <f t="shared" si="10"/>
        <v>19.047599999999999</v>
      </c>
      <c r="S29" s="3">
        <f>IF(S16="","",ROUND((((S27)-(S12+S14))/(3*S28)),4))</f>
        <v>6.7018000000000004</v>
      </c>
      <c r="T29" s="3">
        <f t="shared" si="10"/>
        <v>11.1111</v>
      </c>
      <c r="U29" s="3">
        <f t="shared" si="10"/>
        <v>20.833300000000001</v>
      </c>
      <c r="V29" s="3">
        <f t="shared" si="10"/>
        <v>15.872999999999999</v>
      </c>
      <c r="W29" s="3">
        <f t="shared" si="10"/>
        <v>8.3332999999999995</v>
      </c>
      <c r="X29" s="3">
        <f t="shared" si="10"/>
        <v>17.543900000000001</v>
      </c>
      <c r="Y29" s="3">
        <f t="shared" si="10"/>
        <v>7.0922000000000001</v>
      </c>
      <c r="Z29" s="3">
        <f t="shared" si="10"/>
        <v>18.5185</v>
      </c>
      <c r="AA29" s="3">
        <f t="shared" si="10"/>
        <v>8.5470000000000006</v>
      </c>
      <c r="AB29" s="3">
        <f t="shared" si="10"/>
        <v>7.4074</v>
      </c>
      <c r="AC29" s="3">
        <f t="shared" si="10"/>
        <v>20.833300000000001</v>
      </c>
      <c r="AD29" s="3">
        <f t="shared" si="10"/>
        <v>10.416700000000001</v>
      </c>
    </row>
    <row r="30" spans="1:30">
      <c r="A30" s="3"/>
      <c r="B30" s="3" t="s">
        <v>27</v>
      </c>
      <c r="C30" s="3">
        <f t="shared" ref="C30:AD30" si="11">IF(C16="","",ROUND((1-(ABS((((C12+C13)+(C12+C14))/2)-C27)/((C13-C14)/2)))*C29,4))</f>
        <v>13.3131</v>
      </c>
      <c r="D30" s="3">
        <f t="shared" si="11"/>
        <v>13.9369</v>
      </c>
      <c r="E30" s="3">
        <f t="shared" si="11"/>
        <v>9.7530999999999999</v>
      </c>
      <c r="F30" s="3">
        <f t="shared" si="11"/>
        <v>9.7691999999999997</v>
      </c>
      <c r="G30" s="3">
        <f t="shared" si="11"/>
        <v>10.0061</v>
      </c>
      <c r="H30" s="3">
        <f t="shared" si="11"/>
        <v>8.0172000000000008</v>
      </c>
      <c r="I30" s="3">
        <f t="shared" si="11"/>
        <v>14.916700000000001</v>
      </c>
      <c r="J30" s="3">
        <f t="shared" si="11"/>
        <v>16.439399999999999</v>
      </c>
      <c r="K30" s="3">
        <f t="shared" si="11"/>
        <v>7.5918999999999999</v>
      </c>
      <c r="L30" s="3">
        <f t="shared" si="11"/>
        <v>7.4782999999999999</v>
      </c>
      <c r="M30" s="3">
        <f t="shared" si="11"/>
        <v>0.89300000000000002</v>
      </c>
      <c r="N30" s="3">
        <f t="shared" si="11"/>
        <v>3.7254999999999998</v>
      </c>
      <c r="O30" s="3">
        <f t="shared" si="11"/>
        <v>5.1611000000000002</v>
      </c>
      <c r="P30" s="3">
        <f t="shared" si="11"/>
        <v>11.321400000000001</v>
      </c>
      <c r="Q30" s="3">
        <f t="shared" si="11"/>
        <v>4.7028999999999996</v>
      </c>
      <c r="R30" s="3">
        <f t="shared" si="11"/>
        <v>12.952400000000001</v>
      </c>
      <c r="S30" s="3">
        <f>IF(S16="","",ROUND((((S27)-(S12+S14))/(3*S28)),4))</f>
        <v>6.7018000000000004</v>
      </c>
      <c r="T30" s="3">
        <f t="shared" si="11"/>
        <v>0.62219999999999998</v>
      </c>
      <c r="U30" s="3">
        <f t="shared" si="11"/>
        <v>3.9167000000000001</v>
      </c>
      <c r="V30" s="3">
        <f t="shared" si="11"/>
        <v>2.5078999999999998</v>
      </c>
      <c r="W30" s="3">
        <f t="shared" si="11"/>
        <v>0.6583</v>
      </c>
      <c r="X30" s="3">
        <f t="shared" si="11"/>
        <v>1.2104999999999999</v>
      </c>
      <c r="Y30" s="3">
        <f t="shared" si="11"/>
        <v>0.55320000000000003</v>
      </c>
      <c r="Z30" s="3">
        <f t="shared" si="11"/>
        <v>1.9074</v>
      </c>
      <c r="AA30" s="3">
        <f t="shared" si="11"/>
        <v>0.9829</v>
      </c>
      <c r="AB30" s="3">
        <f t="shared" si="11"/>
        <v>0.89629999999999999</v>
      </c>
      <c r="AC30" s="3">
        <f t="shared" si="11"/>
        <v>2.4792000000000001</v>
      </c>
      <c r="AD30" s="3">
        <f t="shared" si="11"/>
        <v>0.64580000000000004</v>
      </c>
    </row>
    <row r="31" spans="1:30">
      <c r="A31" s="3"/>
      <c r="B31" s="3" t="s">
        <v>29</v>
      </c>
      <c r="C31" s="3" t="str">
        <f t="shared" ref="C31:AD31" si="12">IF(C16="","",IF(OR(((MAXA(C16:C20))&gt;(C12+C13)),((MINA(C16:C20))&lt;(C12+C14))),"NG","OK"))</f>
        <v>OK</v>
      </c>
      <c r="D31" s="3" t="str">
        <f t="shared" si="12"/>
        <v>OK</v>
      </c>
      <c r="E31" s="3" t="str">
        <f t="shared" si="12"/>
        <v>OK</v>
      </c>
      <c r="F31" s="3" t="str">
        <f t="shared" si="12"/>
        <v>OK</v>
      </c>
      <c r="G31" s="3" t="str">
        <f t="shared" si="12"/>
        <v>OK</v>
      </c>
      <c r="H31" s="3" t="str">
        <f t="shared" si="12"/>
        <v>OK</v>
      </c>
      <c r="I31" s="3" t="str">
        <f t="shared" si="12"/>
        <v>OK</v>
      </c>
      <c r="J31" s="3" t="str">
        <f t="shared" si="12"/>
        <v>OK</v>
      </c>
      <c r="K31" s="3" t="str">
        <f t="shared" si="12"/>
        <v>OK</v>
      </c>
      <c r="L31" s="3" t="str">
        <f t="shared" si="12"/>
        <v>OK</v>
      </c>
      <c r="M31" s="3" t="str">
        <f t="shared" si="12"/>
        <v>OK</v>
      </c>
      <c r="N31" s="3" t="str">
        <f t="shared" si="12"/>
        <v>OK</v>
      </c>
      <c r="O31" s="3" t="str">
        <f t="shared" si="12"/>
        <v>OK</v>
      </c>
      <c r="P31" s="3" t="str">
        <f t="shared" si="12"/>
        <v>OK</v>
      </c>
      <c r="Q31" s="3" t="str">
        <f t="shared" si="12"/>
        <v>OK</v>
      </c>
      <c r="R31" s="3" t="str">
        <f t="shared" si="12"/>
        <v>OK</v>
      </c>
      <c r="S31" s="3" t="str">
        <f t="shared" si="12"/>
        <v>OK</v>
      </c>
      <c r="T31" s="3" t="str">
        <f t="shared" si="12"/>
        <v>OK</v>
      </c>
      <c r="U31" s="3" t="str">
        <f t="shared" si="12"/>
        <v>OK</v>
      </c>
      <c r="V31" s="3" t="str">
        <f t="shared" si="12"/>
        <v>OK</v>
      </c>
      <c r="W31" s="3" t="str">
        <f t="shared" si="12"/>
        <v>OK</v>
      </c>
      <c r="X31" s="3" t="str">
        <f t="shared" si="12"/>
        <v>OK</v>
      </c>
      <c r="Y31" s="3" t="str">
        <f t="shared" si="12"/>
        <v>OK</v>
      </c>
      <c r="Z31" s="3" t="str">
        <f t="shared" si="12"/>
        <v>OK</v>
      </c>
      <c r="AA31" s="3" t="str">
        <f t="shared" si="12"/>
        <v>OK</v>
      </c>
      <c r="AB31" s="3" t="str">
        <f t="shared" si="12"/>
        <v>OK</v>
      </c>
      <c r="AC31" s="3" t="str">
        <f t="shared" si="12"/>
        <v>OK</v>
      </c>
      <c r="AD31" s="3" t="str">
        <f t="shared" si="12"/>
        <v>OK</v>
      </c>
    </row>
    <row r="32" spans="1:30">
      <c r="A32" s="3"/>
      <c r="B32" s="3" t="s">
        <v>28</v>
      </c>
      <c r="C32" s="3" t="str">
        <f>IF(C30="","",IF(OR(((MINA(C30))&lt;(1.3333))),"NG","OK"))</f>
        <v>OK</v>
      </c>
      <c r="D32" s="3" t="str">
        <f>IF(D30="","",IF(OR(((MINA(D30))&lt;(1.3333))),"NG","OK"))</f>
        <v>OK</v>
      </c>
      <c r="E32" s="3" t="str">
        <f t="shared" ref="E32:T32" si="13">IF(E30="","",IF(OR(((MINA(E30))&lt;(1.3333))),"NG","OK"))</f>
        <v>OK</v>
      </c>
      <c r="F32" s="3" t="str">
        <f t="shared" si="13"/>
        <v>OK</v>
      </c>
      <c r="G32" s="3" t="str">
        <f t="shared" si="13"/>
        <v>OK</v>
      </c>
      <c r="H32" s="3" t="str">
        <f t="shared" si="13"/>
        <v>OK</v>
      </c>
      <c r="I32" s="3" t="str">
        <f t="shared" si="13"/>
        <v>OK</v>
      </c>
      <c r="J32" s="3" t="str">
        <f t="shared" si="13"/>
        <v>OK</v>
      </c>
      <c r="K32" s="3" t="str">
        <f t="shared" si="13"/>
        <v>OK</v>
      </c>
      <c r="L32" s="3" t="str">
        <f t="shared" si="13"/>
        <v>OK</v>
      </c>
      <c r="M32" s="3" t="str">
        <f t="shared" si="13"/>
        <v>NG</v>
      </c>
      <c r="N32" s="3" t="str">
        <f t="shared" si="13"/>
        <v>OK</v>
      </c>
      <c r="O32" s="3" t="str">
        <f t="shared" si="13"/>
        <v>OK</v>
      </c>
      <c r="P32" s="3" t="str">
        <f t="shared" si="13"/>
        <v>OK</v>
      </c>
      <c r="Q32" s="3" t="str">
        <f t="shared" si="13"/>
        <v>OK</v>
      </c>
      <c r="R32" s="3" t="str">
        <f t="shared" si="13"/>
        <v>OK</v>
      </c>
      <c r="S32" s="3" t="str">
        <f t="shared" si="13"/>
        <v>OK</v>
      </c>
      <c r="T32" s="3" t="str">
        <f t="shared" si="13"/>
        <v>NG</v>
      </c>
      <c r="U32" s="3" t="str">
        <f t="shared" ref="U32:AD32" si="14">IF(U30="","",IF(OR(((MINA(U30))&lt;(1.3333))),"NG","OK"))</f>
        <v>OK</v>
      </c>
      <c r="V32" s="3" t="str">
        <f t="shared" si="14"/>
        <v>OK</v>
      </c>
      <c r="W32" s="3" t="str">
        <f t="shared" si="14"/>
        <v>NG</v>
      </c>
      <c r="X32" s="3" t="str">
        <f t="shared" si="14"/>
        <v>NG</v>
      </c>
      <c r="Y32" s="3" t="str">
        <f t="shared" si="14"/>
        <v>NG</v>
      </c>
      <c r="Z32" s="3" t="str">
        <f t="shared" si="14"/>
        <v>OK</v>
      </c>
      <c r="AA32" s="3" t="str">
        <f t="shared" si="14"/>
        <v>NG</v>
      </c>
      <c r="AB32" s="3" t="str">
        <f t="shared" si="14"/>
        <v>NG</v>
      </c>
      <c r="AC32" s="3" t="str">
        <f t="shared" si="14"/>
        <v>OK</v>
      </c>
      <c r="AD32" s="3" t="str">
        <f t="shared" si="14"/>
        <v>NG</v>
      </c>
    </row>
    <row r="33" spans="1:3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3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30" ht="13.5" customHeight="1">
      <c r="A35" s="205" t="s">
        <v>4</v>
      </c>
      <c r="B35" s="212"/>
      <c r="C35" s="215" t="s">
        <v>54</v>
      </c>
      <c r="D35" s="215" t="s">
        <v>55</v>
      </c>
      <c r="E35" s="197" t="s">
        <v>56</v>
      </c>
      <c r="F35" s="197" t="s">
        <v>57</v>
      </c>
      <c r="G35" s="197" t="s">
        <v>58</v>
      </c>
      <c r="H35" s="197" t="s">
        <v>59</v>
      </c>
      <c r="I35" s="197" t="s">
        <v>60</v>
      </c>
      <c r="J35" s="197" t="s">
        <v>61</v>
      </c>
      <c r="K35" s="197" t="s">
        <v>62</v>
      </c>
      <c r="L35" s="197" t="s">
        <v>63</v>
      </c>
      <c r="M35" s="197" t="s">
        <v>64</v>
      </c>
      <c r="N35" s="197" t="s">
        <v>65</v>
      </c>
      <c r="O35" s="197" t="s">
        <v>66</v>
      </c>
      <c r="P35" s="197" t="s">
        <v>67</v>
      </c>
      <c r="Q35" s="197" t="s">
        <v>68</v>
      </c>
      <c r="R35" s="197" t="s">
        <v>69</v>
      </c>
      <c r="S35" s="203" t="s">
        <v>70</v>
      </c>
      <c r="T35" s="203" t="s">
        <v>71</v>
      </c>
      <c r="U35" s="197" t="s">
        <v>72</v>
      </c>
      <c r="V35" s="197" t="s">
        <v>73</v>
      </c>
      <c r="W35" s="197" t="s">
        <v>74</v>
      </c>
      <c r="X35" s="197" t="s">
        <v>75</v>
      </c>
      <c r="Y35" s="197" t="s">
        <v>76</v>
      </c>
      <c r="Z35" s="197" t="s">
        <v>77</v>
      </c>
      <c r="AA35" s="197" t="s">
        <v>78</v>
      </c>
      <c r="AB35" s="197" t="s">
        <v>79</v>
      </c>
      <c r="AC35" s="203" t="s">
        <v>80</v>
      </c>
      <c r="AD35" s="199" t="s">
        <v>81</v>
      </c>
    </row>
    <row r="36" spans="1:30">
      <c r="A36" s="213"/>
      <c r="B36" s="214"/>
      <c r="C36" s="216"/>
      <c r="D36" s="216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204"/>
      <c r="T36" s="204"/>
      <c r="U36" s="198"/>
      <c r="V36" s="198"/>
      <c r="W36" s="198"/>
      <c r="X36" s="198"/>
      <c r="Y36" s="198"/>
      <c r="Z36" s="198"/>
      <c r="AA36" s="198"/>
      <c r="AB36" s="198"/>
      <c r="AC36" s="204"/>
      <c r="AD36" s="200"/>
    </row>
    <row r="37" spans="1:30" ht="13.5" customHeight="1">
      <c r="A37" s="201" t="s">
        <v>5</v>
      </c>
      <c r="B37" s="202"/>
      <c r="C37" s="17" t="s">
        <v>53</v>
      </c>
      <c r="D37" s="17" t="s">
        <v>53</v>
      </c>
      <c r="E37" s="17" t="s">
        <v>53</v>
      </c>
      <c r="F37" s="17" t="s">
        <v>53</v>
      </c>
      <c r="G37" s="17" t="s">
        <v>53</v>
      </c>
      <c r="H37" s="17" t="s">
        <v>53</v>
      </c>
      <c r="I37" s="17" t="s">
        <v>53</v>
      </c>
      <c r="J37" s="17" t="s">
        <v>53</v>
      </c>
      <c r="K37" s="17" t="s">
        <v>53</v>
      </c>
      <c r="L37" s="17" t="s">
        <v>53</v>
      </c>
      <c r="M37" s="17" t="s">
        <v>53</v>
      </c>
      <c r="N37" s="17" t="s">
        <v>53</v>
      </c>
      <c r="O37" s="17" t="s">
        <v>53</v>
      </c>
      <c r="P37" s="17" t="s">
        <v>53</v>
      </c>
      <c r="Q37" s="17" t="s">
        <v>53</v>
      </c>
      <c r="R37" s="17" t="s">
        <v>53</v>
      </c>
      <c r="S37" s="17" t="s">
        <v>53</v>
      </c>
      <c r="T37" s="17" t="s">
        <v>53</v>
      </c>
      <c r="U37" s="17" t="s">
        <v>53</v>
      </c>
      <c r="V37" s="17" t="s">
        <v>53</v>
      </c>
      <c r="W37" s="17" t="s">
        <v>53</v>
      </c>
      <c r="X37" s="17" t="s">
        <v>102</v>
      </c>
      <c r="Y37" s="17" t="s">
        <v>102</v>
      </c>
      <c r="Z37" s="17" t="s">
        <v>102</v>
      </c>
      <c r="AA37" s="17" t="s">
        <v>102</v>
      </c>
      <c r="AB37" s="17" t="s">
        <v>102</v>
      </c>
      <c r="AC37" s="17" t="s">
        <v>102</v>
      </c>
      <c r="AD37" s="17" t="s">
        <v>102</v>
      </c>
    </row>
    <row r="38" spans="1:30" ht="13.5" customHeight="1">
      <c r="A38" s="201" t="s">
        <v>6</v>
      </c>
      <c r="B38" s="202"/>
      <c r="C38" s="18">
        <v>1</v>
      </c>
      <c r="D38" s="18">
        <v>1</v>
      </c>
      <c r="E38" s="18">
        <v>1</v>
      </c>
      <c r="F38" s="18">
        <v>1</v>
      </c>
      <c r="G38" s="18">
        <v>1</v>
      </c>
      <c r="H38" s="18">
        <v>24.95</v>
      </c>
      <c r="I38" s="18">
        <v>24.95</v>
      </c>
      <c r="J38" s="18">
        <v>24.95</v>
      </c>
      <c r="K38" s="18">
        <v>24.95</v>
      </c>
      <c r="L38" s="18">
        <v>24.95</v>
      </c>
      <c r="M38" s="18">
        <v>24.95</v>
      </c>
      <c r="N38" s="18">
        <v>24.95</v>
      </c>
      <c r="O38" s="18">
        <v>24.95</v>
      </c>
      <c r="P38" s="18">
        <v>24.95</v>
      </c>
      <c r="Q38" s="18">
        <v>24.95</v>
      </c>
      <c r="R38" s="18">
        <v>24.95</v>
      </c>
      <c r="S38" s="18">
        <v>24.95</v>
      </c>
      <c r="T38" s="18">
        <v>24.95</v>
      </c>
      <c r="U38" s="18">
        <v>24.95</v>
      </c>
      <c r="V38" s="18">
        <v>24.95</v>
      </c>
      <c r="W38" s="18">
        <v>24.95</v>
      </c>
      <c r="X38" s="18">
        <v>0.2</v>
      </c>
      <c r="Y38" s="18">
        <v>0.2</v>
      </c>
      <c r="Z38" s="18">
        <v>0.2</v>
      </c>
      <c r="AA38" s="18">
        <v>0.2</v>
      </c>
      <c r="AB38" s="18">
        <v>0.2</v>
      </c>
      <c r="AC38" s="18">
        <v>0.2</v>
      </c>
      <c r="AD38" s="18">
        <v>0.2</v>
      </c>
    </row>
    <row r="39" spans="1:30" ht="13.5" customHeight="1">
      <c r="A39" s="191" t="s">
        <v>7</v>
      </c>
      <c r="B39" s="20" t="s">
        <v>11</v>
      </c>
      <c r="C39" s="21">
        <v>0.1</v>
      </c>
      <c r="D39" s="21">
        <v>0.1</v>
      </c>
      <c r="E39" s="21">
        <v>0.1</v>
      </c>
      <c r="F39" s="21">
        <v>0.1</v>
      </c>
      <c r="G39" s="21">
        <v>0.1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18">
        <v>0.24</v>
      </c>
      <c r="U39" s="21">
        <v>0.24</v>
      </c>
      <c r="V39" s="21">
        <v>0.24</v>
      </c>
      <c r="W39" s="21">
        <v>0.24</v>
      </c>
      <c r="X39" s="21">
        <v>0.1</v>
      </c>
      <c r="Y39" s="21">
        <v>0.1</v>
      </c>
      <c r="Z39" s="21">
        <v>0.1</v>
      </c>
      <c r="AA39" s="21">
        <v>0.1</v>
      </c>
      <c r="AB39" s="21">
        <v>0.1</v>
      </c>
      <c r="AC39" s="21">
        <v>0.1</v>
      </c>
      <c r="AD39" s="18">
        <v>0.1</v>
      </c>
    </row>
    <row r="40" spans="1:30">
      <c r="A40" s="192"/>
      <c r="B40" s="20" t="s">
        <v>12</v>
      </c>
      <c r="C40" s="21">
        <v>-0.1</v>
      </c>
      <c r="D40" s="21">
        <v>-0.1</v>
      </c>
      <c r="E40" s="21">
        <v>-0.1</v>
      </c>
      <c r="F40" s="21">
        <v>-0.1</v>
      </c>
      <c r="G40" s="21">
        <v>-0.1</v>
      </c>
      <c r="H40" s="21">
        <v>-0.24</v>
      </c>
      <c r="I40" s="21">
        <v>-0.24</v>
      </c>
      <c r="J40" s="21">
        <v>-0.24</v>
      </c>
      <c r="K40" s="21">
        <v>-0.24</v>
      </c>
      <c r="L40" s="21">
        <v>-0.24</v>
      </c>
      <c r="M40" s="21">
        <v>-0.24</v>
      </c>
      <c r="N40" s="21">
        <v>-0.24</v>
      </c>
      <c r="O40" s="21">
        <v>-0.24</v>
      </c>
      <c r="P40" s="21">
        <v>-0.24</v>
      </c>
      <c r="Q40" s="21">
        <v>-0.24</v>
      </c>
      <c r="R40" s="21">
        <v>-0.24</v>
      </c>
      <c r="S40" s="21">
        <v>-0.24</v>
      </c>
      <c r="T40" s="18">
        <v>-0.24</v>
      </c>
      <c r="U40" s="21">
        <v>-0.24</v>
      </c>
      <c r="V40" s="21">
        <v>-0.24</v>
      </c>
      <c r="W40" s="21">
        <v>-0.24</v>
      </c>
      <c r="X40" s="21">
        <v>-0.1</v>
      </c>
      <c r="Y40" s="21">
        <v>-0.1</v>
      </c>
      <c r="Z40" s="21">
        <v>-0.1</v>
      </c>
      <c r="AA40" s="21">
        <v>-0.1</v>
      </c>
      <c r="AB40" s="21">
        <v>-0.1</v>
      </c>
      <c r="AC40" s="21">
        <v>-0.1</v>
      </c>
      <c r="AD40" s="18">
        <v>-0.1</v>
      </c>
    </row>
    <row r="41" spans="1:30">
      <c r="A41" s="193" t="s">
        <v>8</v>
      </c>
      <c r="B41" s="194"/>
      <c r="C41" s="22">
        <f t="shared" ref="C41:AD41" si="15">IF(C38="","",(((C38+C39)+(C38+C40))/2))</f>
        <v>1</v>
      </c>
      <c r="D41" s="22">
        <f t="shared" si="15"/>
        <v>1</v>
      </c>
      <c r="E41" s="22">
        <f t="shared" si="15"/>
        <v>1</v>
      </c>
      <c r="F41" s="22">
        <f t="shared" si="15"/>
        <v>1</v>
      </c>
      <c r="G41" s="22">
        <f t="shared" si="15"/>
        <v>1</v>
      </c>
      <c r="H41" s="22">
        <f t="shared" si="15"/>
        <v>24.95</v>
      </c>
      <c r="I41" s="22">
        <f t="shared" si="15"/>
        <v>24.95</v>
      </c>
      <c r="J41" s="22">
        <f t="shared" si="15"/>
        <v>24.95</v>
      </c>
      <c r="K41" s="22">
        <f t="shared" si="15"/>
        <v>24.95</v>
      </c>
      <c r="L41" s="22">
        <f t="shared" si="15"/>
        <v>24.95</v>
      </c>
      <c r="M41" s="22">
        <f t="shared" si="15"/>
        <v>24.95</v>
      </c>
      <c r="N41" s="22">
        <f t="shared" si="15"/>
        <v>24.95</v>
      </c>
      <c r="O41" s="22">
        <f t="shared" si="15"/>
        <v>24.95</v>
      </c>
      <c r="P41" s="22">
        <f t="shared" si="15"/>
        <v>24.95</v>
      </c>
      <c r="Q41" s="22">
        <f t="shared" si="15"/>
        <v>24.95</v>
      </c>
      <c r="R41" s="22">
        <f t="shared" si="15"/>
        <v>24.95</v>
      </c>
      <c r="S41" s="22">
        <f t="shared" si="15"/>
        <v>24.95</v>
      </c>
      <c r="T41" s="23">
        <f t="shared" si="15"/>
        <v>24.95</v>
      </c>
      <c r="U41" s="22">
        <f t="shared" si="15"/>
        <v>24.95</v>
      </c>
      <c r="V41" s="22">
        <f t="shared" si="15"/>
        <v>24.95</v>
      </c>
      <c r="W41" s="22">
        <f t="shared" si="15"/>
        <v>24.95</v>
      </c>
      <c r="X41" s="22">
        <f t="shared" si="15"/>
        <v>0.2</v>
      </c>
      <c r="Y41" s="22">
        <f t="shared" si="15"/>
        <v>0.2</v>
      </c>
      <c r="Z41" s="22">
        <f t="shared" si="15"/>
        <v>0.2</v>
      </c>
      <c r="AA41" s="22">
        <f t="shared" si="15"/>
        <v>0.2</v>
      </c>
      <c r="AB41" s="22">
        <f t="shared" si="15"/>
        <v>0.2</v>
      </c>
      <c r="AC41" s="22">
        <f t="shared" si="15"/>
        <v>0.2</v>
      </c>
      <c r="AD41" s="23">
        <f t="shared" si="15"/>
        <v>0.2</v>
      </c>
    </row>
    <row r="42" spans="1:30" ht="13.5" customHeight="1">
      <c r="A42" s="19" t="s">
        <v>30</v>
      </c>
      <c r="B42" s="24" t="s">
        <v>13</v>
      </c>
      <c r="C42" s="25">
        <v>0.91839999999999999</v>
      </c>
      <c r="D42" s="25">
        <v>0.90280000000000005</v>
      </c>
      <c r="E42" s="25">
        <v>0.90229999999999999</v>
      </c>
      <c r="F42" s="25">
        <v>0.92030000000000001</v>
      </c>
      <c r="G42" s="25">
        <v>0.91149999999999998</v>
      </c>
      <c r="H42" s="25">
        <v>24.799600000000002</v>
      </c>
      <c r="I42" s="25">
        <v>24.7942</v>
      </c>
      <c r="J42" s="25">
        <v>24.786300000000001</v>
      </c>
      <c r="K42" s="25">
        <v>24.811699999999998</v>
      </c>
      <c r="L42" s="25">
        <v>24.856300000000001</v>
      </c>
      <c r="M42" s="25">
        <v>24.856999999999999</v>
      </c>
      <c r="N42" s="25">
        <v>24.878299999999999</v>
      </c>
      <c r="O42" s="25">
        <v>24.920200000000001</v>
      </c>
      <c r="P42" s="25">
        <v>24.887599999999999</v>
      </c>
      <c r="Q42" s="25">
        <v>24.863099999999999</v>
      </c>
      <c r="R42" s="25">
        <v>24.830400000000001</v>
      </c>
      <c r="S42" s="25">
        <v>24.803699999999999</v>
      </c>
      <c r="T42" s="25">
        <v>24.785299999999999</v>
      </c>
      <c r="U42" s="25">
        <v>24.779199999999999</v>
      </c>
      <c r="V42" s="25">
        <v>24.790800000000001</v>
      </c>
      <c r="W42" s="25">
        <v>24.8385</v>
      </c>
      <c r="X42" s="25">
        <v>0.19650000000000001</v>
      </c>
      <c r="Y42" s="25">
        <v>0.17910000000000001</v>
      </c>
      <c r="Z42" s="25">
        <v>0.18290000000000001</v>
      </c>
      <c r="AA42" s="25">
        <v>0.19209999999999999</v>
      </c>
      <c r="AB42" s="25">
        <v>0.18579999999999999</v>
      </c>
      <c r="AC42" s="25">
        <v>0.1923</v>
      </c>
      <c r="AD42" s="25">
        <v>0.18920000000000001</v>
      </c>
    </row>
    <row r="43" spans="1:30" ht="13.5" customHeight="1">
      <c r="A43" s="19" t="s">
        <v>31</v>
      </c>
      <c r="B43" s="24" t="s">
        <v>13</v>
      </c>
      <c r="C43" s="25">
        <v>0.90849999999999997</v>
      </c>
      <c r="D43" s="25">
        <v>0.90810000000000002</v>
      </c>
      <c r="E43" s="25">
        <v>0.90780000000000005</v>
      </c>
      <c r="F43" s="25">
        <v>0.90110000000000001</v>
      </c>
      <c r="G43" s="25">
        <v>0.90400000000000003</v>
      </c>
      <c r="H43" s="25">
        <v>24.78</v>
      </c>
      <c r="I43" s="25">
        <v>24.788</v>
      </c>
      <c r="J43" s="25">
        <v>24.791699999999999</v>
      </c>
      <c r="K43" s="25">
        <v>24.8111</v>
      </c>
      <c r="L43" s="25">
        <v>24.833300000000001</v>
      </c>
      <c r="M43" s="25">
        <v>24.852799999999998</v>
      </c>
      <c r="N43" s="25">
        <v>24.8871</v>
      </c>
      <c r="O43" s="25">
        <v>24.921299999999999</v>
      </c>
      <c r="P43" s="25">
        <v>24.899899999999999</v>
      </c>
      <c r="Q43" s="25">
        <v>24.8566</v>
      </c>
      <c r="R43" s="25">
        <v>24.818200000000001</v>
      </c>
      <c r="S43" s="25">
        <v>24.787400000000002</v>
      </c>
      <c r="T43" s="25">
        <v>24.781600000000001</v>
      </c>
      <c r="U43" s="25">
        <v>24.768699999999999</v>
      </c>
      <c r="V43" s="25">
        <v>24.7837</v>
      </c>
      <c r="W43" s="25">
        <v>24.8489</v>
      </c>
      <c r="X43" s="25">
        <v>0.19289999999999999</v>
      </c>
      <c r="Y43" s="25">
        <v>0.18140000000000001</v>
      </c>
      <c r="Z43" s="25">
        <v>0.18140000000000001</v>
      </c>
      <c r="AA43" s="25">
        <v>0.1855</v>
      </c>
      <c r="AB43" s="25">
        <v>0.18959999999999999</v>
      </c>
      <c r="AC43" s="25">
        <v>0.1893</v>
      </c>
      <c r="AD43" s="25">
        <v>0.18770000000000001</v>
      </c>
    </row>
    <row r="44" spans="1:30" ht="13.5" customHeight="1">
      <c r="A44" s="19" t="s">
        <v>32</v>
      </c>
      <c r="B44" s="24" t="s">
        <v>13</v>
      </c>
      <c r="C44" s="25">
        <v>0.90849999999999997</v>
      </c>
      <c r="D44" s="25">
        <v>0.91390000000000005</v>
      </c>
      <c r="E44" s="25">
        <v>0.90200000000000002</v>
      </c>
      <c r="F44" s="25">
        <v>0.91059999999999997</v>
      </c>
      <c r="G44" s="25">
        <v>0.90749999999999997</v>
      </c>
      <c r="H44" s="25">
        <v>24.753799999999998</v>
      </c>
      <c r="I44" s="25">
        <v>24.748100000000001</v>
      </c>
      <c r="J44" s="25">
        <v>24.7516</v>
      </c>
      <c r="K44" s="25">
        <v>24.775099999999998</v>
      </c>
      <c r="L44" s="25">
        <v>24.799900000000001</v>
      </c>
      <c r="M44" s="25">
        <v>24.810099999999998</v>
      </c>
      <c r="N44" s="25">
        <v>24.854600000000001</v>
      </c>
      <c r="O44" s="25">
        <v>24.8872</v>
      </c>
      <c r="P44" s="25">
        <v>24.875699999999998</v>
      </c>
      <c r="Q44" s="25">
        <v>24.843599999999999</v>
      </c>
      <c r="R44" s="25">
        <v>24.809100000000001</v>
      </c>
      <c r="S44" s="25">
        <v>24.7897</v>
      </c>
      <c r="T44" s="25">
        <v>24.7897</v>
      </c>
      <c r="U44" s="25">
        <v>24.778600000000001</v>
      </c>
      <c r="V44" s="25">
        <v>24.8108</v>
      </c>
      <c r="W44" s="25">
        <v>24.864599999999999</v>
      </c>
      <c r="X44" s="25">
        <v>0.18890000000000001</v>
      </c>
      <c r="Y44" s="25">
        <v>0.1794</v>
      </c>
      <c r="Z44" s="25">
        <v>0.187</v>
      </c>
      <c r="AA44" s="25">
        <v>0.19089999999999999</v>
      </c>
      <c r="AB44" s="25">
        <v>0.1928</v>
      </c>
      <c r="AC44" s="25">
        <v>0.19500000000000001</v>
      </c>
      <c r="AD44" s="25">
        <v>0.19370000000000001</v>
      </c>
    </row>
    <row r="45" spans="1:30" ht="13.5" customHeight="1">
      <c r="A45" s="19" t="s">
        <v>33</v>
      </c>
      <c r="B45" s="24" t="s">
        <v>13</v>
      </c>
      <c r="C45" s="25">
        <v>0.90510000000000002</v>
      </c>
      <c r="D45" s="25">
        <v>0.90969999999999995</v>
      </c>
      <c r="E45" s="25">
        <v>0.90429999999999999</v>
      </c>
      <c r="F45" s="25">
        <v>0.90839999999999999</v>
      </c>
      <c r="G45" s="25">
        <v>0.90159999999999996</v>
      </c>
      <c r="H45" s="25">
        <v>24.825199999999999</v>
      </c>
      <c r="I45" s="25">
        <v>24.8249</v>
      </c>
      <c r="J45" s="25">
        <v>24.818200000000001</v>
      </c>
      <c r="K45" s="25">
        <v>24.8383</v>
      </c>
      <c r="L45" s="25">
        <v>24.865600000000001</v>
      </c>
      <c r="M45" s="25">
        <v>24.884399999999999</v>
      </c>
      <c r="N45" s="25">
        <v>24.917200000000001</v>
      </c>
      <c r="O45" s="25">
        <v>24.951899999999998</v>
      </c>
      <c r="P45" s="25">
        <v>24.935500000000001</v>
      </c>
      <c r="Q45" s="25">
        <v>24.8996</v>
      </c>
      <c r="R45" s="25">
        <v>24.854399999999998</v>
      </c>
      <c r="S45" s="25">
        <v>24.839400000000001</v>
      </c>
      <c r="T45" s="25">
        <v>24.8292</v>
      </c>
      <c r="U45" s="25">
        <v>24.841699999999999</v>
      </c>
      <c r="V45" s="25">
        <v>24.848600000000001</v>
      </c>
      <c r="W45" s="25">
        <v>24.909600000000001</v>
      </c>
      <c r="X45" s="25">
        <v>0.2014</v>
      </c>
      <c r="Y45" s="25">
        <v>0.19020000000000001</v>
      </c>
      <c r="Z45" s="25">
        <v>0.18920000000000001</v>
      </c>
      <c r="AA45" s="25">
        <v>0.18809999999999999</v>
      </c>
      <c r="AB45" s="25">
        <v>0.19170000000000001</v>
      </c>
      <c r="AC45" s="25">
        <v>0.1918</v>
      </c>
      <c r="AD45" s="25">
        <v>0.18870000000000001</v>
      </c>
    </row>
    <row r="46" spans="1:30" ht="13.5" customHeight="1">
      <c r="A46" s="19" t="s">
        <v>34</v>
      </c>
      <c r="B46" s="24" t="s">
        <v>13</v>
      </c>
      <c r="C46" s="25">
        <v>0.90459999999999996</v>
      </c>
      <c r="D46" s="25">
        <v>0.90669999999999995</v>
      </c>
      <c r="E46" s="25">
        <v>0.91569999999999996</v>
      </c>
      <c r="F46" s="25">
        <v>0.91649999999999998</v>
      </c>
      <c r="G46" s="25">
        <v>0.91320000000000001</v>
      </c>
      <c r="H46" s="25">
        <v>24.828199999999999</v>
      </c>
      <c r="I46" s="25">
        <v>24.828099999999999</v>
      </c>
      <c r="J46" s="25">
        <v>24.828299999999999</v>
      </c>
      <c r="K46" s="25">
        <v>24.845199999999998</v>
      </c>
      <c r="L46" s="25">
        <v>24.871099999999998</v>
      </c>
      <c r="M46" s="25">
        <v>24.887599999999999</v>
      </c>
      <c r="N46" s="25">
        <v>24.912299999999998</v>
      </c>
      <c r="O46" s="25">
        <v>24.950600000000001</v>
      </c>
      <c r="P46" s="25">
        <v>24.931899999999999</v>
      </c>
      <c r="Q46" s="25">
        <v>24.8979</v>
      </c>
      <c r="R46" s="25">
        <v>24.864899999999999</v>
      </c>
      <c r="S46" s="25">
        <v>24.851299999999998</v>
      </c>
      <c r="T46" s="25">
        <v>24.8246</v>
      </c>
      <c r="U46" s="25">
        <v>24.836500000000001</v>
      </c>
      <c r="V46" s="25">
        <v>24.851500000000001</v>
      </c>
      <c r="W46" s="25">
        <v>24.895600000000002</v>
      </c>
      <c r="X46" s="25">
        <v>0.1983</v>
      </c>
      <c r="Y46" s="25">
        <v>0.18729999999999999</v>
      </c>
      <c r="Z46" s="25">
        <v>0.18279999999999999</v>
      </c>
      <c r="AA46" s="25">
        <v>0.1933</v>
      </c>
      <c r="AB46" s="25">
        <v>0.19420000000000001</v>
      </c>
      <c r="AC46" s="25">
        <v>0.18870000000000001</v>
      </c>
      <c r="AD46" s="25">
        <v>0.19320000000000001</v>
      </c>
    </row>
    <row r="47" spans="1:30">
      <c r="A47" s="191" t="s">
        <v>17</v>
      </c>
      <c r="B47" s="26" t="s">
        <v>18</v>
      </c>
      <c r="C47" s="27">
        <f t="shared" ref="C47:AD47" si="16">IF(C42="","",((MAXA(C42,C43,C44,C45,C46))-C41)/((C39-C40)/2))</f>
        <v>-0.81600000000000006</v>
      </c>
      <c r="D47" s="27">
        <f t="shared" si="16"/>
        <v>-0.86099999999999954</v>
      </c>
      <c r="E47" s="27">
        <f t="shared" si="16"/>
        <v>-0.84300000000000042</v>
      </c>
      <c r="F47" s="27">
        <f t="shared" si="16"/>
        <v>-0.79699999999999993</v>
      </c>
      <c r="G47" s="27">
        <f t="shared" si="16"/>
        <v>-0.86799999999999988</v>
      </c>
      <c r="H47" s="27">
        <f t="shared" si="16"/>
        <v>-0.50750000000000151</v>
      </c>
      <c r="I47" s="27">
        <f t="shared" si="16"/>
        <v>-0.50791666666666724</v>
      </c>
      <c r="J47" s="27">
        <f t="shared" si="16"/>
        <v>-0.50708333333333577</v>
      </c>
      <c r="K47" s="27">
        <f t="shared" si="16"/>
        <v>-0.43666666666667042</v>
      </c>
      <c r="L47" s="27">
        <f t="shared" si="16"/>
        <v>-0.32875000000000359</v>
      </c>
      <c r="M47" s="27">
        <f t="shared" si="16"/>
        <v>-0.26000000000000101</v>
      </c>
      <c r="N47" s="27">
        <f t="shared" si="16"/>
        <v>-0.13666666666665903</v>
      </c>
      <c r="O47" s="27">
        <f t="shared" si="16"/>
        <v>7.9166666666630192E-3</v>
      </c>
      <c r="P47" s="27">
        <f t="shared" si="16"/>
        <v>-6.041666666665909E-2</v>
      </c>
      <c r="Q47" s="27">
        <f t="shared" si="16"/>
        <v>-0.20999999999999908</v>
      </c>
      <c r="R47" s="27">
        <f t="shared" si="16"/>
        <v>-0.35458333333333591</v>
      </c>
      <c r="S47" s="27">
        <f t="shared" si="16"/>
        <v>-0.41125000000000378</v>
      </c>
      <c r="T47" s="28">
        <f t="shared" si="16"/>
        <v>-0.50333333333332975</v>
      </c>
      <c r="U47" s="27">
        <f t="shared" si="16"/>
        <v>-0.45124999999999937</v>
      </c>
      <c r="V47" s="27">
        <f t="shared" si="16"/>
        <v>-0.41041666666665755</v>
      </c>
      <c r="W47" s="27">
        <f t="shared" si="16"/>
        <v>-0.1683333333333259</v>
      </c>
      <c r="X47" s="27">
        <f t="shared" si="16"/>
        <v>1.3999999999999846E-2</v>
      </c>
      <c r="Y47" s="27">
        <f t="shared" si="16"/>
        <v>-9.8000000000000032E-2</v>
      </c>
      <c r="Z47" s="27">
        <f t="shared" si="16"/>
        <v>-0.10800000000000004</v>
      </c>
      <c r="AA47" s="27">
        <f t="shared" si="16"/>
        <v>-6.7000000000000115E-2</v>
      </c>
      <c r="AB47" s="27">
        <f t="shared" si="16"/>
        <v>-5.7999999999999996E-2</v>
      </c>
      <c r="AC47" s="27">
        <f t="shared" si="16"/>
        <v>-5.0000000000000044E-2</v>
      </c>
      <c r="AD47" s="28">
        <f t="shared" si="16"/>
        <v>-6.3E-2</v>
      </c>
    </row>
    <row r="48" spans="1:30">
      <c r="A48" s="192"/>
      <c r="B48" s="26" t="s">
        <v>19</v>
      </c>
      <c r="C48" s="27">
        <f t="shared" ref="C48:AD48" si="17">IF(C42="","",((MINA(C42,C43,C44,C45,C46))-C41)/((C39-C40)/2))</f>
        <v>-0.9540000000000004</v>
      </c>
      <c r="D48" s="27">
        <f t="shared" si="17"/>
        <v>-0.97199999999999953</v>
      </c>
      <c r="E48" s="27">
        <f t="shared" si="17"/>
        <v>-0.97999999999999976</v>
      </c>
      <c r="F48" s="27">
        <f t="shared" si="17"/>
        <v>-0.98899999999999988</v>
      </c>
      <c r="G48" s="27">
        <f t="shared" si="17"/>
        <v>-0.98400000000000043</v>
      </c>
      <c r="H48" s="27">
        <f t="shared" si="17"/>
        <v>-0.81750000000000433</v>
      </c>
      <c r="I48" s="27">
        <f t="shared" si="17"/>
        <v>-0.84124999999999339</v>
      </c>
      <c r="J48" s="27">
        <f t="shared" si="17"/>
        <v>-0.82666666666666444</v>
      </c>
      <c r="K48" s="27">
        <f t="shared" si="17"/>
        <v>-0.72875000000000401</v>
      </c>
      <c r="L48" s="27">
        <f t="shared" si="17"/>
        <v>-0.62541666666665985</v>
      </c>
      <c r="M48" s="27">
        <f t="shared" si="17"/>
        <v>-0.58291666666667008</v>
      </c>
      <c r="N48" s="27">
        <f t="shared" si="17"/>
        <v>-0.39749999999999142</v>
      </c>
      <c r="O48" s="27">
        <f t="shared" si="17"/>
        <v>-0.26166666666666377</v>
      </c>
      <c r="P48" s="27">
        <f t="shared" si="17"/>
        <v>-0.30958333333333721</v>
      </c>
      <c r="Q48" s="27">
        <f t="shared" si="17"/>
        <v>-0.44333333333333635</v>
      </c>
      <c r="R48" s="27">
        <f t="shared" si="17"/>
        <v>-0.58708333333332696</v>
      </c>
      <c r="S48" s="27">
        <f t="shared" si="17"/>
        <v>-0.67749999999999022</v>
      </c>
      <c r="T48" s="28">
        <f t="shared" si="17"/>
        <v>-0.70166666666665978</v>
      </c>
      <c r="U48" s="27">
        <f t="shared" si="17"/>
        <v>-0.75541666666666774</v>
      </c>
      <c r="V48" s="27">
        <f t="shared" si="17"/>
        <v>-0.69291666666666529</v>
      </c>
      <c r="W48" s="27">
        <f t="shared" si="17"/>
        <v>-0.46458333333333124</v>
      </c>
      <c r="X48" s="27">
        <f t="shared" si="17"/>
        <v>-0.11099999999999999</v>
      </c>
      <c r="Y48" s="27">
        <f t="shared" si="17"/>
        <v>-0.20900000000000002</v>
      </c>
      <c r="Z48" s="27">
        <f t="shared" si="17"/>
        <v>-0.18600000000000005</v>
      </c>
      <c r="AA48" s="27">
        <f t="shared" si="17"/>
        <v>-0.14500000000000013</v>
      </c>
      <c r="AB48" s="27">
        <f t="shared" si="17"/>
        <v>-0.14200000000000018</v>
      </c>
      <c r="AC48" s="27">
        <f t="shared" si="17"/>
        <v>-0.11300000000000004</v>
      </c>
      <c r="AD48" s="28">
        <f t="shared" si="17"/>
        <v>-0.12300000000000005</v>
      </c>
    </row>
    <row r="49" spans="1:30" ht="22.5" customHeight="1">
      <c r="A49" s="195" t="s">
        <v>14</v>
      </c>
      <c r="B49" s="196"/>
      <c r="C49" s="29" t="str">
        <f t="shared" ref="C49:AD49" si="18">IF(C42="","",IF(OR((C47&gt;50%),(C48&lt;-50%)),"Measure More","OK"))</f>
        <v>Measure More</v>
      </c>
      <c r="D49" s="29" t="str">
        <f t="shared" si="18"/>
        <v>Measure More</v>
      </c>
      <c r="E49" s="29" t="str">
        <f t="shared" si="18"/>
        <v>Measure More</v>
      </c>
      <c r="F49" s="29" t="str">
        <f t="shared" si="18"/>
        <v>Measure More</v>
      </c>
      <c r="G49" s="29" t="str">
        <f t="shared" si="18"/>
        <v>Measure More</v>
      </c>
      <c r="H49" s="29" t="str">
        <f t="shared" si="18"/>
        <v>Measure More</v>
      </c>
      <c r="I49" s="29" t="str">
        <f t="shared" si="18"/>
        <v>Measure More</v>
      </c>
      <c r="J49" s="29" t="str">
        <f t="shared" si="18"/>
        <v>Measure More</v>
      </c>
      <c r="K49" s="29" t="str">
        <f t="shared" si="18"/>
        <v>Measure More</v>
      </c>
      <c r="L49" s="29" t="str">
        <f t="shared" si="18"/>
        <v>Measure More</v>
      </c>
      <c r="M49" s="29" t="str">
        <f t="shared" si="18"/>
        <v>Measure More</v>
      </c>
      <c r="N49" s="29" t="str">
        <f t="shared" si="18"/>
        <v>OK</v>
      </c>
      <c r="O49" s="29" t="str">
        <f t="shared" si="18"/>
        <v>OK</v>
      </c>
      <c r="P49" s="29" t="str">
        <f t="shared" si="18"/>
        <v>OK</v>
      </c>
      <c r="Q49" s="29" t="str">
        <f t="shared" si="18"/>
        <v>OK</v>
      </c>
      <c r="R49" s="29" t="str">
        <f t="shared" si="18"/>
        <v>Measure More</v>
      </c>
      <c r="S49" s="29" t="str">
        <f t="shared" si="18"/>
        <v>Measure More</v>
      </c>
      <c r="T49" s="30" t="str">
        <f t="shared" si="18"/>
        <v>Measure More</v>
      </c>
      <c r="U49" s="29" t="str">
        <f t="shared" si="18"/>
        <v>Measure More</v>
      </c>
      <c r="V49" s="29" t="str">
        <f t="shared" si="18"/>
        <v>Measure More</v>
      </c>
      <c r="W49" s="29" t="str">
        <f t="shared" si="18"/>
        <v>OK</v>
      </c>
      <c r="X49" s="29" t="str">
        <f t="shared" si="18"/>
        <v>OK</v>
      </c>
      <c r="Y49" s="29" t="str">
        <f t="shared" si="18"/>
        <v>OK</v>
      </c>
      <c r="Z49" s="29" t="str">
        <f t="shared" si="18"/>
        <v>OK</v>
      </c>
      <c r="AA49" s="29" t="str">
        <f t="shared" si="18"/>
        <v>OK</v>
      </c>
      <c r="AB49" s="29" t="str">
        <f t="shared" si="18"/>
        <v>OK</v>
      </c>
      <c r="AC49" s="29" t="str">
        <f t="shared" si="18"/>
        <v>OK</v>
      </c>
      <c r="AD49" s="30" t="str">
        <f t="shared" si="18"/>
        <v>OK</v>
      </c>
    </row>
    <row r="50" spans="1:30">
      <c r="A50" s="3"/>
      <c r="B50" s="3" t="s">
        <v>21</v>
      </c>
      <c r="C50" s="3">
        <f t="shared" ref="C50:AD50" si="19">IF(C42="","",MAXA(C42:C46))</f>
        <v>0.91839999999999999</v>
      </c>
      <c r="D50" s="3">
        <f t="shared" si="19"/>
        <v>0.91390000000000005</v>
      </c>
      <c r="E50" s="3">
        <f t="shared" si="19"/>
        <v>0.91569999999999996</v>
      </c>
      <c r="F50" s="3">
        <f t="shared" si="19"/>
        <v>0.92030000000000001</v>
      </c>
      <c r="G50" s="3">
        <f t="shared" si="19"/>
        <v>0.91320000000000001</v>
      </c>
      <c r="H50" s="3">
        <f t="shared" si="19"/>
        <v>24.828199999999999</v>
      </c>
      <c r="I50" s="3">
        <f t="shared" si="19"/>
        <v>24.828099999999999</v>
      </c>
      <c r="J50" s="3">
        <f t="shared" si="19"/>
        <v>24.828299999999999</v>
      </c>
      <c r="K50" s="3">
        <f t="shared" si="19"/>
        <v>24.845199999999998</v>
      </c>
      <c r="L50" s="3">
        <f t="shared" si="19"/>
        <v>24.871099999999998</v>
      </c>
      <c r="M50" s="3">
        <f t="shared" si="19"/>
        <v>24.887599999999999</v>
      </c>
      <c r="N50" s="3">
        <f t="shared" si="19"/>
        <v>24.917200000000001</v>
      </c>
      <c r="O50" s="3">
        <f t="shared" si="19"/>
        <v>24.951899999999998</v>
      </c>
      <c r="P50" s="3">
        <f t="shared" si="19"/>
        <v>24.935500000000001</v>
      </c>
      <c r="Q50" s="3">
        <f t="shared" si="19"/>
        <v>24.8996</v>
      </c>
      <c r="R50" s="3">
        <f t="shared" si="19"/>
        <v>24.864899999999999</v>
      </c>
      <c r="S50" s="3">
        <f t="shared" si="19"/>
        <v>24.851299999999998</v>
      </c>
      <c r="T50" s="3">
        <f t="shared" si="19"/>
        <v>24.8292</v>
      </c>
      <c r="U50" s="3">
        <f t="shared" si="19"/>
        <v>24.841699999999999</v>
      </c>
      <c r="V50" s="3">
        <f t="shared" si="19"/>
        <v>24.851500000000001</v>
      </c>
      <c r="W50" s="3">
        <f t="shared" si="19"/>
        <v>24.909600000000001</v>
      </c>
      <c r="X50" s="3">
        <f t="shared" si="19"/>
        <v>0.2014</v>
      </c>
      <c r="Y50" s="3">
        <f t="shared" si="19"/>
        <v>0.19020000000000001</v>
      </c>
      <c r="Z50" s="3">
        <f t="shared" si="19"/>
        <v>0.18920000000000001</v>
      </c>
      <c r="AA50" s="3">
        <f t="shared" si="19"/>
        <v>0.1933</v>
      </c>
      <c r="AB50" s="3">
        <f t="shared" si="19"/>
        <v>0.19420000000000001</v>
      </c>
      <c r="AC50" s="3">
        <f t="shared" si="19"/>
        <v>0.19500000000000001</v>
      </c>
      <c r="AD50" s="3">
        <f t="shared" si="19"/>
        <v>0.19370000000000001</v>
      </c>
    </row>
    <row r="51" spans="1:30">
      <c r="A51" s="3"/>
      <c r="B51" s="3" t="s">
        <v>22</v>
      </c>
      <c r="C51" s="3">
        <f t="shared" ref="C51:AD51" si="20">IF(C42="","",MINA(C42:C46))</f>
        <v>0.90459999999999996</v>
      </c>
      <c r="D51" s="3">
        <f t="shared" si="20"/>
        <v>0.90280000000000005</v>
      </c>
      <c r="E51" s="3">
        <f t="shared" si="20"/>
        <v>0.90200000000000002</v>
      </c>
      <c r="F51" s="3">
        <f t="shared" si="20"/>
        <v>0.90110000000000001</v>
      </c>
      <c r="G51" s="3">
        <f t="shared" si="20"/>
        <v>0.90159999999999996</v>
      </c>
      <c r="H51" s="3">
        <f t="shared" si="20"/>
        <v>24.753799999999998</v>
      </c>
      <c r="I51" s="3">
        <f t="shared" si="20"/>
        <v>24.748100000000001</v>
      </c>
      <c r="J51" s="3">
        <f t="shared" si="20"/>
        <v>24.7516</v>
      </c>
      <c r="K51" s="3">
        <f t="shared" si="20"/>
        <v>24.775099999999998</v>
      </c>
      <c r="L51" s="3">
        <f t="shared" si="20"/>
        <v>24.799900000000001</v>
      </c>
      <c r="M51" s="3">
        <f t="shared" si="20"/>
        <v>24.810099999999998</v>
      </c>
      <c r="N51" s="3">
        <f t="shared" si="20"/>
        <v>24.854600000000001</v>
      </c>
      <c r="O51" s="3">
        <f t="shared" si="20"/>
        <v>24.8872</v>
      </c>
      <c r="P51" s="3">
        <f t="shared" si="20"/>
        <v>24.875699999999998</v>
      </c>
      <c r="Q51" s="3">
        <f t="shared" si="20"/>
        <v>24.843599999999999</v>
      </c>
      <c r="R51" s="3">
        <f t="shared" si="20"/>
        <v>24.809100000000001</v>
      </c>
      <c r="S51" s="3">
        <f t="shared" si="20"/>
        <v>24.787400000000002</v>
      </c>
      <c r="T51" s="3">
        <f t="shared" si="20"/>
        <v>24.781600000000001</v>
      </c>
      <c r="U51" s="3">
        <f t="shared" si="20"/>
        <v>24.768699999999999</v>
      </c>
      <c r="V51" s="3">
        <f t="shared" si="20"/>
        <v>24.7837</v>
      </c>
      <c r="W51" s="3">
        <f t="shared" si="20"/>
        <v>24.8385</v>
      </c>
      <c r="X51" s="3">
        <f t="shared" si="20"/>
        <v>0.18890000000000001</v>
      </c>
      <c r="Y51" s="3">
        <f t="shared" si="20"/>
        <v>0.17910000000000001</v>
      </c>
      <c r="Z51" s="3">
        <f t="shared" si="20"/>
        <v>0.18140000000000001</v>
      </c>
      <c r="AA51" s="3">
        <f t="shared" si="20"/>
        <v>0.1855</v>
      </c>
      <c r="AB51" s="3">
        <f t="shared" si="20"/>
        <v>0.18579999999999999</v>
      </c>
      <c r="AC51" s="3">
        <f t="shared" si="20"/>
        <v>0.18870000000000001</v>
      </c>
      <c r="AD51" s="3">
        <f t="shared" si="20"/>
        <v>0.18770000000000001</v>
      </c>
    </row>
    <row r="52" spans="1:30">
      <c r="A52" s="3"/>
      <c r="B52" s="3" t="s">
        <v>23</v>
      </c>
      <c r="C52" s="3">
        <f t="shared" ref="C52:AD52" si="21">IF(C42="","",(C50-C51))</f>
        <v>1.3800000000000034E-2</v>
      </c>
      <c r="D52" s="3">
        <f t="shared" si="21"/>
        <v>1.1099999999999999E-2</v>
      </c>
      <c r="E52" s="3">
        <f t="shared" si="21"/>
        <v>1.3699999999999934E-2</v>
      </c>
      <c r="F52" s="3">
        <f t="shared" si="21"/>
        <v>1.9199999999999995E-2</v>
      </c>
      <c r="G52" s="3">
        <f t="shared" si="21"/>
        <v>1.1600000000000055E-2</v>
      </c>
      <c r="H52" s="3">
        <f t="shared" si="21"/>
        <v>7.4400000000000688E-2</v>
      </c>
      <c r="I52" s="3">
        <f t="shared" si="21"/>
        <v>7.9999999999998295E-2</v>
      </c>
      <c r="J52" s="3">
        <f t="shared" si="21"/>
        <v>7.669999999999888E-2</v>
      </c>
      <c r="K52" s="3">
        <f t="shared" si="21"/>
        <v>7.0100000000000051E-2</v>
      </c>
      <c r="L52" s="3">
        <f t="shared" si="21"/>
        <v>7.1199999999997488E-2</v>
      </c>
      <c r="M52" s="3">
        <f t="shared" si="21"/>
        <v>7.7500000000000568E-2</v>
      </c>
      <c r="N52" s="3">
        <f t="shared" si="21"/>
        <v>6.2599999999999767E-2</v>
      </c>
      <c r="O52" s="3">
        <f t="shared" si="21"/>
        <v>6.4699999999998425E-2</v>
      </c>
      <c r="P52" s="3">
        <f t="shared" si="21"/>
        <v>5.980000000000274E-2</v>
      </c>
      <c r="Q52" s="3">
        <f t="shared" si="21"/>
        <v>5.6000000000000938E-2</v>
      </c>
      <c r="R52" s="3">
        <f t="shared" si="21"/>
        <v>5.5799999999997851E-2</v>
      </c>
      <c r="S52" s="3">
        <f t="shared" si="21"/>
        <v>6.3899999999996737E-2</v>
      </c>
      <c r="T52" s="3">
        <f t="shared" si="21"/>
        <v>4.7599999999999199E-2</v>
      </c>
      <c r="U52" s="3">
        <f t="shared" si="21"/>
        <v>7.3000000000000398E-2</v>
      </c>
      <c r="V52" s="3">
        <f t="shared" si="21"/>
        <v>6.7800000000001859E-2</v>
      </c>
      <c r="W52" s="3">
        <f t="shared" si="21"/>
        <v>7.1100000000001273E-2</v>
      </c>
      <c r="X52" s="3">
        <f t="shared" si="21"/>
        <v>1.2499999999999983E-2</v>
      </c>
      <c r="Y52" s="3">
        <f t="shared" si="21"/>
        <v>1.1099999999999999E-2</v>
      </c>
      <c r="Z52" s="3">
        <f t="shared" si="21"/>
        <v>7.8000000000000014E-3</v>
      </c>
      <c r="AA52" s="3">
        <f t="shared" si="21"/>
        <v>7.8000000000000014E-3</v>
      </c>
      <c r="AB52" s="3">
        <f t="shared" si="21"/>
        <v>8.4000000000000186E-3</v>
      </c>
      <c r="AC52" s="3">
        <f t="shared" si="21"/>
        <v>6.3E-3</v>
      </c>
      <c r="AD52" s="3">
        <f t="shared" si="21"/>
        <v>6.0000000000000053E-3</v>
      </c>
    </row>
    <row r="53" spans="1:30">
      <c r="A53" s="3"/>
      <c r="B53" s="3" t="s">
        <v>24</v>
      </c>
      <c r="C53" s="3">
        <f t="shared" ref="C53:AD53" si="22">IF(C42="","",ROUND(AVERAGEA(C42:C46),4))</f>
        <v>0.90900000000000003</v>
      </c>
      <c r="D53" s="3">
        <f t="shared" si="22"/>
        <v>0.90820000000000001</v>
      </c>
      <c r="E53" s="3">
        <f t="shared" si="22"/>
        <v>0.90639999999999998</v>
      </c>
      <c r="F53" s="3">
        <f t="shared" si="22"/>
        <v>0.91139999999999999</v>
      </c>
      <c r="G53" s="3">
        <f t="shared" si="22"/>
        <v>0.90759999999999996</v>
      </c>
      <c r="H53" s="3">
        <f t="shared" si="22"/>
        <v>24.7974</v>
      </c>
      <c r="I53" s="3">
        <f t="shared" si="22"/>
        <v>24.796700000000001</v>
      </c>
      <c r="J53" s="3">
        <f t="shared" si="22"/>
        <v>24.795200000000001</v>
      </c>
      <c r="K53" s="3">
        <f t="shared" si="22"/>
        <v>24.816299999999998</v>
      </c>
      <c r="L53" s="3">
        <f t="shared" si="22"/>
        <v>24.845199999999998</v>
      </c>
      <c r="M53" s="3">
        <f t="shared" si="22"/>
        <v>24.8584</v>
      </c>
      <c r="N53" s="3">
        <f t="shared" si="22"/>
        <v>24.889900000000001</v>
      </c>
      <c r="O53" s="3">
        <f t="shared" si="22"/>
        <v>24.926200000000001</v>
      </c>
      <c r="P53" s="3">
        <f t="shared" si="22"/>
        <v>24.906099999999999</v>
      </c>
      <c r="Q53" s="3">
        <f t="shared" si="22"/>
        <v>24.872199999999999</v>
      </c>
      <c r="R53" s="3">
        <f t="shared" si="22"/>
        <v>24.8354</v>
      </c>
      <c r="S53" s="3">
        <f t="shared" si="22"/>
        <v>24.814299999999999</v>
      </c>
      <c r="T53" s="3">
        <f t="shared" si="22"/>
        <v>24.802099999999999</v>
      </c>
      <c r="U53" s="3">
        <f t="shared" si="22"/>
        <v>24.800899999999999</v>
      </c>
      <c r="V53" s="3">
        <f t="shared" si="22"/>
        <v>24.8171</v>
      </c>
      <c r="W53" s="3">
        <f t="shared" si="22"/>
        <v>24.871400000000001</v>
      </c>
      <c r="X53" s="3">
        <f t="shared" si="22"/>
        <v>0.1956</v>
      </c>
      <c r="Y53" s="3">
        <f t="shared" si="22"/>
        <v>0.1835</v>
      </c>
      <c r="Z53" s="3">
        <f t="shared" si="22"/>
        <v>0.1847</v>
      </c>
      <c r="AA53" s="3">
        <f t="shared" si="22"/>
        <v>0.19</v>
      </c>
      <c r="AB53" s="3">
        <f t="shared" si="22"/>
        <v>0.1908</v>
      </c>
      <c r="AC53" s="3">
        <f t="shared" si="22"/>
        <v>0.19139999999999999</v>
      </c>
      <c r="AD53" s="3">
        <f t="shared" si="22"/>
        <v>0.1905</v>
      </c>
    </row>
    <row r="54" spans="1:30">
      <c r="A54" s="3"/>
      <c r="B54" s="3" t="s">
        <v>25</v>
      </c>
      <c r="C54" s="3">
        <f t="shared" ref="C54:AD54" si="23">IF(C42="","",ROUND(SQRT(COUNTA(C42:C46)/(COUNTA(C42:C46)-1))*STDEVPA(C42:C46),4))</f>
        <v>5.5999999999999999E-3</v>
      </c>
      <c r="D54" s="3">
        <f t="shared" si="23"/>
        <v>4.1000000000000003E-3</v>
      </c>
      <c r="E54" s="3">
        <f t="shared" si="23"/>
        <v>5.7000000000000002E-3</v>
      </c>
      <c r="F54" s="3">
        <f t="shared" si="23"/>
        <v>7.4000000000000003E-3</v>
      </c>
      <c r="G54" s="3">
        <f t="shared" si="23"/>
        <v>4.8999999999999998E-3</v>
      </c>
      <c r="H54" s="3">
        <f t="shared" si="23"/>
        <v>3.1300000000000001E-2</v>
      </c>
      <c r="I54" s="3">
        <f t="shared" si="23"/>
        <v>3.2500000000000001E-2</v>
      </c>
      <c r="J54" s="3">
        <f t="shared" si="23"/>
        <v>3.0099999999999998E-2</v>
      </c>
      <c r="K54" s="3">
        <f t="shared" si="23"/>
        <v>2.7699999999999999E-2</v>
      </c>
      <c r="L54" s="3">
        <f t="shared" si="23"/>
        <v>2.92E-2</v>
      </c>
      <c r="M54" s="3">
        <f t="shared" si="23"/>
        <v>3.1199999999999999E-2</v>
      </c>
      <c r="N54" s="3">
        <f t="shared" si="23"/>
        <v>2.5700000000000001E-2</v>
      </c>
      <c r="O54" s="3">
        <f t="shared" si="23"/>
        <v>2.6599999999999999E-2</v>
      </c>
      <c r="P54" s="3">
        <f t="shared" si="23"/>
        <v>2.6599999999999999E-2</v>
      </c>
      <c r="Q54" s="3">
        <f t="shared" si="23"/>
        <v>2.53E-2</v>
      </c>
      <c r="R54" s="3">
        <f t="shared" si="23"/>
        <v>2.3699999999999999E-2</v>
      </c>
      <c r="S54" s="3">
        <f t="shared" si="23"/>
        <v>2.93E-2</v>
      </c>
      <c r="T54" s="3">
        <f t="shared" si="23"/>
        <v>2.29E-2</v>
      </c>
      <c r="U54" s="3">
        <f t="shared" si="23"/>
        <v>3.5099999999999999E-2</v>
      </c>
      <c r="V54" s="3">
        <f t="shared" si="23"/>
        <v>3.1699999999999999E-2</v>
      </c>
      <c r="W54" s="3">
        <f t="shared" si="23"/>
        <v>3.0300000000000001E-2</v>
      </c>
      <c r="X54" s="3">
        <f t="shared" si="23"/>
        <v>4.7999999999999996E-3</v>
      </c>
      <c r="Y54" s="3">
        <f t="shared" si="23"/>
        <v>5.0000000000000001E-3</v>
      </c>
      <c r="Z54" s="3">
        <f t="shared" si="23"/>
        <v>3.3E-3</v>
      </c>
      <c r="AA54" s="3">
        <f t="shared" si="23"/>
        <v>3.2000000000000002E-3</v>
      </c>
      <c r="AB54" s="3">
        <f t="shared" si="23"/>
        <v>3.3E-3</v>
      </c>
      <c r="AC54" s="3">
        <f t="shared" si="23"/>
        <v>2.5000000000000001E-3</v>
      </c>
      <c r="AD54" s="3">
        <f t="shared" si="23"/>
        <v>2.8E-3</v>
      </c>
    </row>
    <row r="55" spans="1:30">
      <c r="A55" s="3"/>
      <c r="B55" s="3" t="s">
        <v>26</v>
      </c>
      <c r="C55" s="3">
        <f t="shared" ref="C55:AD55" si="24">IF(C42="","",ROUND((((C38+C39)-(C38+C40))/(6*C54)),4))</f>
        <v>5.9523999999999999</v>
      </c>
      <c r="D55" s="3">
        <f t="shared" si="24"/>
        <v>8.1301000000000005</v>
      </c>
      <c r="E55" s="3">
        <f t="shared" si="24"/>
        <v>5.8479999999999999</v>
      </c>
      <c r="F55" s="3">
        <f t="shared" si="24"/>
        <v>4.5045000000000002</v>
      </c>
      <c r="G55" s="3">
        <f t="shared" si="24"/>
        <v>6.8026999999999997</v>
      </c>
      <c r="H55" s="3">
        <f t="shared" si="24"/>
        <v>2.5558999999999998</v>
      </c>
      <c r="I55" s="3">
        <f t="shared" si="24"/>
        <v>2.4615</v>
      </c>
      <c r="J55" s="3">
        <f t="shared" si="24"/>
        <v>2.6577999999999999</v>
      </c>
      <c r="K55" s="3">
        <f t="shared" si="24"/>
        <v>2.8881000000000001</v>
      </c>
      <c r="L55" s="3">
        <f t="shared" si="24"/>
        <v>2.7397</v>
      </c>
      <c r="M55" s="3">
        <f t="shared" si="24"/>
        <v>2.5640999999999998</v>
      </c>
      <c r="N55" s="3">
        <f t="shared" si="24"/>
        <v>3.1128</v>
      </c>
      <c r="O55" s="3">
        <f t="shared" si="24"/>
        <v>3.0074999999999998</v>
      </c>
      <c r="P55" s="3">
        <f t="shared" si="24"/>
        <v>3.0074999999999998</v>
      </c>
      <c r="Q55" s="3">
        <f t="shared" si="24"/>
        <v>3.1621000000000001</v>
      </c>
      <c r="R55" s="3">
        <f t="shared" si="24"/>
        <v>3.3755000000000002</v>
      </c>
      <c r="S55" s="3">
        <f t="shared" si="24"/>
        <v>2.7303999999999999</v>
      </c>
      <c r="T55" s="3">
        <f t="shared" si="24"/>
        <v>3.4933999999999998</v>
      </c>
      <c r="U55" s="3">
        <f t="shared" si="24"/>
        <v>2.2791999999999999</v>
      </c>
      <c r="V55" s="3">
        <f t="shared" si="24"/>
        <v>2.5236999999999998</v>
      </c>
      <c r="W55" s="3">
        <f t="shared" si="24"/>
        <v>2.6402999999999999</v>
      </c>
      <c r="X55" s="3">
        <f t="shared" si="24"/>
        <v>6.9443999999999999</v>
      </c>
      <c r="Y55" s="3">
        <f t="shared" si="24"/>
        <v>6.6666999999999996</v>
      </c>
      <c r="Z55" s="3">
        <f t="shared" si="24"/>
        <v>10.101000000000001</v>
      </c>
      <c r="AA55" s="3">
        <f t="shared" si="24"/>
        <v>10.416700000000001</v>
      </c>
      <c r="AB55" s="3">
        <f t="shared" si="24"/>
        <v>10.101000000000001</v>
      </c>
      <c r="AC55" s="3">
        <f t="shared" si="24"/>
        <v>13.333299999999999</v>
      </c>
      <c r="AD55" s="3">
        <f t="shared" si="24"/>
        <v>11.9048</v>
      </c>
    </row>
    <row r="56" spans="1:30">
      <c r="A56" s="3"/>
      <c r="B56" s="3" t="s">
        <v>27</v>
      </c>
      <c r="C56" s="3">
        <f t="shared" ref="C56:AD56" si="25">IF(C42="","",ROUND((1-(ABS((((C38+C39)+(C38+C40))/2)-C53)/((C39-C40)/2)))*C55,4))</f>
        <v>0.53569999999999995</v>
      </c>
      <c r="D56" s="3">
        <f t="shared" si="25"/>
        <v>0.66669999999999996</v>
      </c>
      <c r="E56" s="3">
        <f t="shared" si="25"/>
        <v>0.37430000000000002</v>
      </c>
      <c r="F56" s="3">
        <f t="shared" si="25"/>
        <v>0.51349999999999996</v>
      </c>
      <c r="G56" s="3">
        <f t="shared" si="25"/>
        <v>0.51700000000000002</v>
      </c>
      <c r="H56" s="3">
        <f t="shared" si="25"/>
        <v>0.93079999999999996</v>
      </c>
      <c r="I56" s="3">
        <f t="shared" si="25"/>
        <v>0.88919999999999999</v>
      </c>
      <c r="J56" s="3">
        <f t="shared" si="25"/>
        <v>0.94350000000000001</v>
      </c>
      <c r="K56" s="3">
        <f t="shared" si="25"/>
        <v>1.2791999999999999</v>
      </c>
      <c r="L56" s="3">
        <f t="shared" si="25"/>
        <v>1.5434000000000001</v>
      </c>
      <c r="M56" s="3">
        <f t="shared" si="25"/>
        <v>1.5854999999999999</v>
      </c>
      <c r="N56" s="3">
        <f t="shared" si="25"/>
        <v>2.3332999999999999</v>
      </c>
      <c r="O56" s="3">
        <f t="shared" si="25"/>
        <v>2.7092999999999998</v>
      </c>
      <c r="P56" s="3">
        <f t="shared" si="25"/>
        <v>2.4573999999999998</v>
      </c>
      <c r="Q56" s="3">
        <f t="shared" si="25"/>
        <v>2.1371000000000002</v>
      </c>
      <c r="R56" s="3">
        <f t="shared" si="25"/>
        <v>1.7637</v>
      </c>
      <c r="S56" s="3">
        <f t="shared" si="25"/>
        <v>1.1866000000000001</v>
      </c>
      <c r="T56" s="3">
        <f t="shared" si="25"/>
        <v>1.3406</v>
      </c>
      <c r="U56" s="3">
        <f t="shared" si="25"/>
        <v>0.86319999999999997</v>
      </c>
      <c r="V56" s="3">
        <f t="shared" si="25"/>
        <v>1.1262000000000001</v>
      </c>
      <c r="W56" s="3">
        <f t="shared" si="25"/>
        <v>1.7756000000000001</v>
      </c>
      <c r="X56" s="3">
        <f t="shared" si="25"/>
        <v>6.6387999999999998</v>
      </c>
      <c r="Y56" s="3">
        <f t="shared" si="25"/>
        <v>5.5667</v>
      </c>
      <c r="Z56" s="3">
        <f t="shared" si="25"/>
        <v>8.5555000000000003</v>
      </c>
      <c r="AA56" s="3">
        <f t="shared" si="25"/>
        <v>9.375</v>
      </c>
      <c r="AB56" s="3">
        <f t="shared" si="25"/>
        <v>9.1716999999999995</v>
      </c>
      <c r="AC56" s="3">
        <f t="shared" si="25"/>
        <v>12.1866</v>
      </c>
      <c r="AD56" s="3">
        <f t="shared" si="25"/>
        <v>10.7738</v>
      </c>
    </row>
    <row r="57" spans="1:30">
      <c r="A57" s="3"/>
      <c r="B57" s="3" t="s">
        <v>29</v>
      </c>
      <c r="C57" s="3" t="str">
        <f t="shared" ref="C57:AD57" si="26">IF(C42="","",IF(OR(((MAXA(C42:C46))&gt;(C38+C39)),((MINA(C42:C46))&lt;(C38+C40))),"NG","OK"))</f>
        <v>OK</v>
      </c>
      <c r="D57" s="3" t="str">
        <f t="shared" si="26"/>
        <v>OK</v>
      </c>
      <c r="E57" s="3" t="str">
        <f t="shared" si="26"/>
        <v>OK</v>
      </c>
      <c r="F57" s="3" t="str">
        <f t="shared" si="26"/>
        <v>OK</v>
      </c>
      <c r="G57" s="3" t="str">
        <f t="shared" si="26"/>
        <v>OK</v>
      </c>
      <c r="H57" s="3" t="str">
        <f t="shared" si="26"/>
        <v>OK</v>
      </c>
      <c r="I57" s="3" t="str">
        <f t="shared" si="26"/>
        <v>OK</v>
      </c>
      <c r="J57" s="3" t="str">
        <f t="shared" si="26"/>
        <v>OK</v>
      </c>
      <c r="K57" s="3" t="str">
        <f t="shared" si="26"/>
        <v>OK</v>
      </c>
      <c r="L57" s="3" t="str">
        <f t="shared" si="26"/>
        <v>OK</v>
      </c>
      <c r="M57" s="3" t="str">
        <f t="shared" si="26"/>
        <v>OK</v>
      </c>
      <c r="N57" s="3" t="str">
        <f t="shared" si="26"/>
        <v>OK</v>
      </c>
      <c r="O57" s="3" t="str">
        <f t="shared" si="26"/>
        <v>OK</v>
      </c>
      <c r="P57" s="3" t="str">
        <f t="shared" si="26"/>
        <v>OK</v>
      </c>
      <c r="Q57" s="3" t="str">
        <f t="shared" si="26"/>
        <v>OK</v>
      </c>
      <c r="R57" s="3" t="str">
        <f t="shared" si="26"/>
        <v>OK</v>
      </c>
      <c r="S57" s="3" t="str">
        <f t="shared" si="26"/>
        <v>OK</v>
      </c>
      <c r="T57" s="3" t="str">
        <f t="shared" si="26"/>
        <v>OK</v>
      </c>
      <c r="U57" s="3" t="str">
        <f t="shared" si="26"/>
        <v>OK</v>
      </c>
      <c r="V57" s="3" t="str">
        <f t="shared" si="26"/>
        <v>OK</v>
      </c>
      <c r="W57" s="3" t="str">
        <f t="shared" si="26"/>
        <v>OK</v>
      </c>
      <c r="X57" s="3" t="str">
        <f t="shared" si="26"/>
        <v>OK</v>
      </c>
      <c r="Y57" s="3" t="str">
        <f t="shared" si="26"/>
        <v>OK</v>
      </c>
      <c r="Z57" s="3" t="str">
        <f t="shared" si="26"/>
        <v>OK</v>
      </c>
      <c r="AA57" s="3" t="str">
        <f t="shared" si="26"/>
        <v>OK</v>
      </c>
      <c r="AB57" s="3" t="str">
        <f t="shared" si="26"/>
        <v>OK</v>
      </c>
      <c r="AC57" s="3" t="str">
        <f t="shared" si="26"/>
        <v>OK</v>
      </c>
      <c r="AD57" s="3" t="str">
        <f t="shared" si="26"/>
        <v>OK</v>
      </c>
    </row>
    <row r="58" spans="1:30">
      <c r="A58" s="3"/>
      <c r="B58" s="3" t="s">
        <v>28</v>
      </c>
      <c r="C58" s="3" t="str">
        <f t="shared" ref="C58:AD58" si="27">IF(C56="","",IF(OR(((MINA(C56))&lt;(1.3333))),"NG","OK"))</f>
        <v>NG</v>
      </c>
      <c r="D58" s="3" t="str">
        <f t="shared" si="27"/>
        <v>NG</v>
      </c>
      <c r="E58" s="3" t="str">
        <f t="shared" si="27"/>
        <v>NG</v>
      </c>
      <c r="F58" s="3" t="str">
        <f t="shared" si="27"/>
        <v>NG</v>
      </c>
      <c r="G58" s="3" t="str">
        <f t="shared" si="27"/>
        <v>NG</v>
      </c>
      <c r="H58" s="3" t="str">
        <f t="shared" si="27"/>
        <v>NG</v>
      </c>
      <c r="I58" s="3" t="str">
        <f t="shared" si="27"/>
        <v>NG</v>
      </c>
      <c r="J58" s="3" t="str">
        <f t="shared" si="27"/>
        <v>NG</v>
      </c>
      <c r="K58" s="3" t="str">
        <f t="shared" si="27"/>
        <v>NG</v>
      </c>
      <c r="L58" s="3" t="str">
        <f t="shared" si="27"/>
        <v>OK</v>
      </c>
      <c r="M58" s="3" t="str">
        <f t="shared" si="27"/>
        <v>OK</v>
      </c>
      <c r="N58" s="3" t="str">
        <f t="shared" si="27"/>
        <v>OK</v>
      </c>
      <c r="O58" s="3" t="str">
        <f t="shared" si="27"/>
        <v>OK</v>
      </c>
      <c r="P58" s="3" t="str">
        <f t="shared" si="27"/>
        <v>OK</v>
      </c>
      <c r="Q58" s="3" t="str">
        <f t="shared" si="27"/>
        <v>OK</v>
      </c>
      <c r="R58" s="3" t="str">
        <f t="shared" si="27"/>
        <v>OK</v>
      </c>
      <c r="S58" s="3" t="str">
        <f t="shared" si="27"/>
        <v>NG</v>
      </c>
      <c r="T58" s="3" t="str">
        <f t="shared" si="27"/>
        <v>OK</v>
      </c>
      <c r="U58" s="3" t="str">
        <f t="shared" si="27"/>
        <v>NG</v>
      </c>
      <c r="V58" s="3" t="str">
        <f t="shared" si="27"/>
        <v>NG</v>
      </c>
      <c r="W58" s="3" t="str">
        <f t="shared" si="27"/>
        <v>OK</v>
      </c>
      <c r="X58" s="3" t="str">
        <f t="shared" si="27"/>
        <v>OK</v>
      </c>
      <c r="Y58" s="3" t="str">
        <f t="shared" si="27"/>
        <v>OK</v>
      </c>
      <c r="Z58" s="3" t="str">
        <f t="shared" si="27"/>
        <v>OK</v>
      </c>
      <c r="AA58" s="3" t="str">
        <f t="shared" si="27"/>
        <v>OK</v>
      </c>
      <c r="AB58" s="3" t="str">
        <f t="shared" si="27"/>
        <v>OK</v>
      </c>
      <c r="AC58" s="3" t="str">
        <f t="shared" si="27"/>
        <v>OK</v>
      </c>
      <c r="AD58" s="3" t="str">
        <f t="shared" si="27"/>
        <v>OK</v>
      </c>
    </row>
    <row r="59" spans="1:30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</row>
    <row r="60" spans="1:30" ht="14.25" thickBot="1">
      <c r="A60" s="1"/>
      <c r="B60" s="1"/>
      <c r="C60" s="1"/>
      <c r="D60" s="1"/>
      <c r="E60" s="1"/>
      <c r="F60" s="1"/>
      <c r="G60" s="1"/>
      <c r="H60" s="4"/>
      <c r="I60" s="4"/>
      <c r="J60" s="232" t="s">
        <v>0</v>
      </c>
      <c r="K60" s="232"/>
      <c r="L60" s="232"/>
      <c r="M60" s="232"/>
      <c r="N60" s="4"/>
      <c r="O60" s="4"/>
      <c r="P60" s="5"/>
      <c r="Q60" s="5"/>
      <c r="R60" s="5"/>
      <c r="S60" s="5"/>
      <c r="T60" s="6"/>
      <c r="U60" s="3"/>
      <c r="V60" s="3"/>
      <c r="W60" s="3"/>
    </row>
    <row r="61" spans="1:30" ht="14.25" thickTop="1">
      <c r="A61" s="2"/>
      <c r="B61" s="2"/>
      <c r="C61" s="2"/>
      <c r="D61" s="2"/>
      <c r="E61" s="2"/>
      <c r="F61" s="1"/>
      <c r="G61" s="1"/>
      <c r="H61" s="2"/>
      <c r="I61" s="2"/>
      <c r="J61" s="2"/>
      <c r="K61" s="2"/>
      <c r="L61" s="2"/>
      <c r="M61" s="2"/>
      <c r="N61" s="2"/>
      <c r="O61" s="2"/>
      <c r="U61" s="3"/>
      <c r="V61" s="3"/>
      <c r="W61" s="3"/>
      <c r="Z61" s="2"/>
      <c r="AA61" s="7" t="s">
        <v>15</v>
      </c>
      <c r="AB61" s="233">
        <f>AB3</f>
        <v>44398</v>
      </c>
      <c r="AC61" s="233"/>
      <c r="AD61" s="233"/>
    </row>
    <row r="62" spans="1:30">
      <c r="A62" s="2"/>
      <c r="B62" s="2"/>
      <c r="C62" s="2"/>
      <c r="D62" s="2"/>
      <c r="E62" s="2"/>
      <c r="F62" s="1"/>
      <c r="G62" s="1"/>
      <c r="H62" s="2"/>
      <c r="I62" s="2"/>
      <c r="J62" s="2"/>
      <c r="K62" s="2"/>
      <c r="L62" s="2"/>
      <c r="M62" s="2"/>
      <c r="N62" s="2"/>
      <c r="O62" s="2"/>
      <c r="U62" s="3"/>
      <c r="V62" s="3"/>
      <c r="W62" s="3"/>
      <c r="Z62" s="2"/>
      <c r="AA62" s="7" t="s">
        <v>16</v>
      </c>
      <c r="AB62" s="225">
        <f>AB4</f>
        <v>44398</v>
      </c>
      <c r="AC62" s="225"/>
      <c r="AD62" s="225"/>
    </row>
    <row r="63" spans="1:30">
      <c r="A63" s="1"/>
      <c r="B63" s="1"/>
      <c r="C63" s="1"/>
      <c r="D63" s="1"/>
      <c r="E63" s="1"/>
      <c r="F63" s="1"/>
      <c r="G63" s="1"/>
      <c r="H63" s="8"/>
      <c r="I63" s="8"/>
      <c r="J63" s="226" t="s">
        <v>9</v>
      </c>
      <c r="K63" s="226"/>
      <c r="L63" s="226"/>
      <c r="M63" s="226"/>
      <c r="N63" s="8"/>
      <c r="O63" s="8"/>
      <c r="U63" s="3"/>
      <c r="V63" s="3"/>
      <c r="W63" s="3"/>
      <c r="Z63" s="2"/>
      <c r="AA63" s="2"/>
      <c r="AB63" s="9"/>
      <c r="AC63" s="9"/>
      <c r="AD63" s="9"/>
    </row>
    <row r="64" spans="1:30">
      <c r="A64" s="7" t="s">
        <v>10</v>
      </c>
      <c r="B64" s="10"/>
      <c r="C64" s="11"/>
      <c r="D64" s="227" t="str">
        <f>D6</f>
        <v>NY0689-P01</v>
      </c>
      <c r="E64" s="227"/>
      <c r="F64" s="227"/>
      <c r="G64" s="227"/>
      <c r="H64" s="12"/>
      <c r="I64" s="2"/>
      <c r="J64" s="12"/>
      <c r="K64" s="2"/>
      <c r="L64" s="2"/>
      <c r="M64" s="2"/>
      <c r="N64" s="2"/>
      <c r="O64" s="2"/>
      <c r="U64" s="3"/>
      <c r="V64" s="3"/>
      <c r="W64" s="3"/>
      <c r="Z64" s="228" t="s">
        <v>1</v>
      </c>
      <c r="AA64" s="228"/>
      <c r="AB64" s="229" t="str">
        <f>AB6</f>
        <v>ミツイ精密㈱</v>
      </c>
      <c r="AC64" s="229"/>
      <c r="AD64" s="229"/>
    </row>
    <row r="65" spans="1:30">
      <c r="A65" s="7" t="s">
        <v>2</v>
      </c>
      <c r="B65" s="10"/>
      <c r="C65" s="13"/>
      <c r="D65" s="230" t="str">
        <f>D7</f>
        <v>PU06QA</v>
      </c>
      <c r="E65" s="230"/>
      <c r="F65" s="230"/>
      <c r="G65" s="230"/>
      <c r="H65" s="12"/>
      <c r="I65" s="2"/>
      <c r="J65" s="12"/>
      <c r="K65" s="2"/>
      <c r="L65" s="2"/>
      <c r="M65" s="2"/>
      <c r="N65" s="2"/>
      <c r="O65" s="2"/>
      <c r="U65" s="3"/>
      <c r="V65" s="3"/>
      <c r="W65" s="3"/>
      <c r="Z65" s="228" t="s">
        <v>3</v>
      </c>
      <c r="AA65" s="228"/>
      <c r="AB65" s="231" t="str">
        <f>AB7</f>
        <v>MITSUI SEIMITSU CO.,LTD</v>
      </c>
      <c r="AC65" s="231"/>
      <c r="AD65" s="231"/>
    </row>
    <row r="66" spans="1:30">
      <c r="A66" s="1"/>
      <c r="B66" s="1"/>
      <c r="C66" s="14"/>
      <c r="D66" s="14"/>
      <c r="E66" s="14"/>
      <c r="F66" s="14"/>
      <c r="G66" s="14"/>
      <c r="H66" s="2"/>
      <c r="I66" s="2"/>
      <c r="J66" s="15"/>
      <c r="K66" s="2"/>
      <c r="L66" s="32"/>
      <c r="M66" s="32"/>
      <c r="N66" s="32"/>
      <c r="O66" s="33"/>
      <c r="P66" s="34"/>
      <c r="Q66" s="34"/>
      <c r="R66" s="32"/>
      <c r="S66" s="32"/>
      <c r="T66" s="32"/>
      <c r="U66" s="47" t="s">
        <v>114</v>
      </c>
      <c r="V66" s="47" t="s">
        <v>114</v>
      </c>
      <c r="W66" s="47" t="s">
        <v>114</v>
      </c>
    </row>
    <row r="67" spans="1:30" ht="13.5" customHeight="1">
      <c r="A67" s="205" t="s">
        <v>4</v>
      </c>
      <c r="B67" s="206"/>
      <c r="C67" s="215" t="s">
        <v>83</v>
      </c>
      <c r="D67" s="215" t="s">
        <v>84</v>
      </c>
      <c r="E67" s="197" t="s">
        <v>85</v>
      </c>
      <c r="F67" s="197" t="s">
        <v>86</v>
      </c>
      <c r="G67" s="197" t="s">
        <v>87</v>
      </c>
      <c r="H67" s="197" t="s">
        <v>88</v>
      </c>
      <c r="I67" s="197" t="s">
        <v>89</v>
      </c>
      <c r="J67" s="197" t="s">
        <v>90</v>
      </c>
      <c r="K67" s="197" t="s">
        <v>91</v>
      </c>
      <c r="L67" s="221" t="s">
        <v>92</v>
      </c>
      <c r="M67" s="221" t="s">
        <v>93</v>
      </c>
      <c r="N67" s="221" t="s">
        <v>94</v>
      </c>
      <c r="O67" s="221" t="s">
        <v>96</v>
      </c>
      <c r="P67" s="221" t="s">
        <v>97</v>
      </c>
      <c r="Q67" s="221" t="s">
        <v>98</v>
      </c>
      <c r="R67" s="221" t="s">
        <v>99</v>
      </c>
      <c r="S67" s="217" t="s">
        <v>100</v>
      </c>
      <c r="T67" s="217" t="s">
        <v>101</v>
      </c>
      <c r="U67" s="219">
        <v>21</v>
      </c>
      <c r="V67" s="219">
        <v>22</v>
      </c>
      <c r="W67" s="219">
        <v>23</v>
      </c>
      <c r="X67" s="197" t="s">
        <v>104</v>
      </c>
      <c r="Y67" s="197" t="s">
        <v>105</v>
      </c>
      <c r="Z67" s="197">
        <v>25</v>
      </c>
      <c r="AA67" s="197">
        <v>26</v>
      </c>
      <c r="AB67" s="197"/>
      <c r="AC67" s="199"/>
      <c r="AD67" s="199"/>
    </row>
    <row r="68" spans="1:30" ht="13.5" customHeight="1">
      <c r="A68" s="223"/>
      <c r="B68" s="224"/>
      <c r="C68" s="216"/>
      <c r="D68" s="216"/>
      <c r="E68" s="198"/>
      <c r="F68" s="198"/>
      <c r="G68" s="198"/>
      <c r="H68" s="198"/>
      <c r="I68" s="198"/>
      <c r="J68" s="198"/>
      <c r="K68" s="198"/>
      <c r="L68" s="222"/>
      <c r="M68" s="222"/>
      <c r="N68" s="222"/>
      <c r="O68" s="222"/>
      <c r="P68" s="222"/>
      <c r="Q68" s="222"/>
      <c r="R68" s="222"/>
      <c r="S68" s="218"/>
      <c r="T68" s="218"/>
      <c r="U68" s="220"/>
      <c r="V68" s="220"/>
      <c r="W68" s="220"/>
      <c r="X68" s="198"/>
      <c r="Y68" s="198"/>
      <c r="Z68" s="198"/>
      <c r="AA68" s="198"/>
      <c r="AB68" s="198"/>
      <c r="AC68" s="198"/>
      <c r="AD68" s="198"/>
    </row>
    <row r="69" spans="1:30">
      <c r="A69" s="205" t="s">
        <v>5</v>
      </c>
      <c r="B69" s="206"/>
      <c r="C69" s="17" t="s">
        <v>102</v>
      </c>
      <c r="D69" s="17" t="s">
        <v>102</v>
      </c>
      <c r="E69" s="17" t="s">
        <v>102</v>
      </c>
      <c r="F69" s="17" t="s">
        <v>102</v>
      </c>
      <c r="G69" s="17" t="s">
        <v>102</v>
      </c>
      <c r="H69" s="17" t="s">
        <v>102</v>
      </c>
      <c r="I69" s="17" t="s">
        <v>102</v>
      </c>
      <c r="J69" s="17" t="s">
        <v>102</v>
      </c>
      <c r="K69" s="17" t="s">
        <v>102</v>
      </c>
      <c r="L69" s="17" t="s">
        <v>103</v>
      </c>
      <c r="M69" s="17" t="s">
        <v>103</v>
      </c>
      <c r="N69" s="17" t="s">
        <v>103</v>
      </c>
      <c r="O69" s="17" t="s">
        <v>95</v>
      </c>
      <c r="P69" s="17" t="s">
        <v>95</v>
      </c>
      <c r="Q69" s="17" t="s">
        <v>95</v>
      </c>
      <c r="R69" s="17" t="s">
        <v>53</v>
      </c>
      <c r="S69" s="17" t="s">
        <v>53</v>
      </c>
      <c r="T69" s="17" t="s">
        <v>53</v>
      </c>
      <c r="U69" s="17" t="s">
        <v>53</v>
      </c>
      <c r="V69" s="17" t="s">
        <v>53</v>
      </c>
      <c r="W69" s="17" t="s">
        <v>53</v>
      </c>
      <c r="X69" s="17" t="s">
        <v>53</v>
      </c>
      <c r="Y69" s="17" t="s">
        <v>53</v>
      </c>
      <c r="Z69" s="17" t="s">
        <v>82</v>
      </c>
      <c r="AA69" s="17" t="s">
        <v>53</v>
      </c>
      <c r="AB69" s="17"/>
      <c r="AC69" s="17"/>
      <c r="AD69" s="17"/>
    </row>
    <row r="70" spans="1:30">
      <c r="A70" s="205" t="s">
        <v>6</v>
      </c>
      <c r="B70" s="206"/>
      <c r="C70" s="18">
        <v>0.2</v>
      </c>
      <c r="D70" s="18">
        <v>0.2</v>
      </c>
      <c r="E70" s="18">
        <v>0.2</v>
      </c>
      <c r="F70" s="18">
        <v>0.2</v>
      </c>
      <c r="G70" s="18">
        <v>0.2</v>
      </c>
      <c r="H70" s="18">
        <v>0.2</v>
      </c>
      <c r="I70" s="18">
        <v>0.2</v>
      </c>
      <c r="J70" s="18">
        <v>0.2</v>
      </c>
      <c r="K70" s="18">
        <v>0.2</v>
      </c>
      <c r="L70" s="18">
        <v>9</v>
      </c>
      <c r="M70" s="18">
        <v>9</v>
      </c>
      <c r="N70" s="18">
        <v>9</v>
      </c>
      <c r="O70" s="18">
        <v>1</v>
      </c>
      <c r="P70" s="18">
        <v>1</v>
      </c>
      <c r="Q70" s="18">
        <v>1</v>
      </c>
      <c r="R70" s="18">
        <v>28.45</v>
      </c>
      <c r="S70" s="18">
        <v>28.45</v>
      </c>
      <c r="T70" s="18">
        <v>28.45</v>
      </c>
      <c r="U70" s="18">
        <v>2.5</v>
      </c>
      <c r="V70" s="18">
        <v>13.65</v>
      </c>
      <c r="W70" s="18">
        <v>2.5</v>
      </c>
      <c r="X70" s="18">
        <v>1.5</v>
      </c>
      <c r="Y70" s="18">
        <v>1.5</v>
      </c>
      <c r="Z70" s="18">
        <v>2</v>
      </c>
      <c r="AA70" s="18">
        <v>1</v>
      </c>
      <c r="AB70" s="18"/>
      <c r="AC70" s="18"/>
      <c r="AD70" s="18"/>
    </row>
    <row r="71" spans="1:30">
      <c r="A71" s="191" t="s">
        <v>7</v>
      </c>
      <c r="B71" s="20" t="s">
        <v>11</v>
      </c>
      <c r="C71" s="21">
        <v>0.1</v>
      </c>
      <c r="D71" s="21">
        <v>0.1</v>
      </c>
      <c r="E71" s="21">
        <v>0.1</v>
      </c>
      <c r="F71" s="21">
        <v>0.1</v>
      </c>
      <c r="G71" s="21">
        <v>0.1</v>
      </c>
      <c r="H71" s="21">
        <v>0.1</v>
      </c>
      <c r="I71" s="21">
        <v>0.1</v>
      </c>
      <c r="J71" s="21">
        <v>0.1</v>
      </c>
      <c r="K71" s="21">
        <v>0.1</v>
      </c>
      <c r="L71" s="21">
        <v>0.5</v>
      </c>
      <c r="M71" s="21">
        <v>0.5</v>
      </c>
      <c r="N71" s="21">
        <v>0.5</v>
      </c>
      <c r="O71" s="21">
        <v>0.1</v>
      </c>
      <c r="P71" s="21">
        <v>0.1</v>
      </c>
      <c r="Q71" s="21">
        <v>0.1</v>
      </c>
      <c r="R71" s="21">
        <v>0.5</v>
      </c>
      <c r="S71" s="21">
        <v>0.5</v>
      </c>
      <c r="T71" s="18">
        <v>0.5</v>
      </c>
      <c r="U71" s="21">
        <v>0.1</v>
      </c>
      <c r="V71" s="21">
        <v>0.2</v>
      </c>
      <c r="W71" s="21">
        <v>0.1</v>
      </c>
      <c r="X71" s="21">
        <v>0.11</v>
      </c>
      <c r="Y71" s="21">
        <v>0.11</v>
      </c>
      <c r="Z71" s="21">
        <v>0.11</v>
      </c>
      <c r="AA71" s="21">
        <v>0.1</v>
      </c>
      <c r="AB71" s="21"/>
      <c r="AC71" s="21"/>
      <c r="AD71" s="18"/>
    </row>
    <row r="72" spans="1:30">
      <c r="A72" s="207"/>
      <c r="B72" s="20" t="s">
        <v>12</v>
      </c>
      <c r="C72" s="21">
        <v>-0.1</v>
      </c>
      <c r="D72" s="21">
        <v>-0.1</v>
      </c>
      <c r="E72" s="21">
        <v>-0.1</v>
      </c>
      <c r="F72" s="21">
        <v>-0.1</v>
      </c>
      <c r="G72" s="21">
        <v>-0.1</v>
      </c>
      <c r="H72" s="21">
        <v>-0.1</v>
      </c>
      <c r="I72" s="21">
        <v>-0.1</v>
      </c>
      <c r="J72" s="21">
        <v>-0.1</v>
      </c>
      <c r="K72" s="21">
        <v>-0.1</v>
      </c>
      <c r="L72" s="21">
        <v>-0.5</v>
      </c>
      <c r="M72" s="21">
        <v>-0.5</v>
      </c>
      <c r="N72" s="21">
        <v>-0.5</v>
      </c>
      <c r="O72" s="21">
        <v>-0.1</v>
      </c>
      <c r="P72" s="21">
        <v>-0.1</v>
      </c>
      <c r="Q72" s="21">
        <v>-0.1</v>
      </c>
      <c r="R72" s="21">
        <v>-0.5</v>
      </c>
      <c r="S72" s="21">
        <v>-0.5</v>
      </c>
      <c r="T72" s="18">
        <v>-0.5</v>
      </c>
      <c r="U72" s="21">
        <v>-0.1</v>
      </c>
      <c r="V72" s="21">
        <v>-0.2</v>
      </c>
      <c r="W72" s="21">
        <v>-0.1</v>
      </c>
      <c r="X72" s="21">
        <v>-0.11</v>
      </c>
      <c r="Y72" s="21">
        <v>-0.11</v>
      </c>
      <c r="Z72" s="21">
        <v>-0.11</v>
      </c>
      <c r="AA72" s="21">
        <v>-0.1</v>
      </c>
      <c r="AB72" s="21"/>
      <c r="AC72" s="21"/>
      <c r="AD72" s="18"/>
    </row>
    <row r="73" spans="1:30">
      <c r="A73" s="193" t="s">
        <v>8</v>
      </c>
      <c r="B73" s="208"/>
      <c r="C73" s="22">
        <f t="shared" ref="C73:AD73" si="28">IF(C70="","",(((C70+C71)+(C70+C72))/2))</f>
        <v>0.2</v>
      </c>
      <c r="D73" s="22">
        <f t="shared" si="28"/>
        <v>0.2</v>
      </c>
      <c r="E73" s="22">
        <f t="shared" si="28"/>
        <v>0.2</v>
      </c>
      <c r="F73" s="22">
        <f t="shared" si="28"/>
        <v>0.2</v>
      </c>
      <c r="G73" s="22">
        <f t="shared" si="28"/>
        <v>0.2</v>
      </c>
      <c r="H73" s="22">
        <f t="shared" si="28"/>
        <v>0.2</v>
      </c>
      <c r="I73" s="22">
        <f t="shared" si="28"/>
        <v>0.2</v>
      </c>
      <c r="J73" s="22">
        <f t="shared" si="28"/>
        <v>0.2</v>
      </c>
      <c r="K73" s="22">
        <f t="shared" si="28"/>
        <v>0.2</v>
      </c>
      <c r="L73" s="22">
        <f t="shared" si="28"/>
        <v>9</v>
      </c>
      <c r="M73" s="22">
        <f t="shared" si="28"/>
        <v>9</v>
      </c>
      <c r="N73" s="22">
        <f t="shared" si="28"/>
        <v>9</v>
      </c>
      <c r="O73" s="22">
        <f t="shared" si="28"/>
        <v>1</v>
      </c>
      <c r="P73" s="22">
        <f t="shared" si="28"/>
        <v>1</v>
      </c>
      <c r="Q73" s="22">
        <f t="shared" si="28"/>
        <v>1</v>
      </c>
      <c r="R73" s="22">
        <f t="shared" si="28"/>
        <v>28.45</v>
      </c>
      <c r="S73" s="22">
        <f t="shared" si="28"/>
        <v>28.45</v>
      </c>
      <c r="T73" s="23">
        <f t="shared" si="28"/>
        <v>28.45</v>
      </c>
      <c r="U73" s="22">
        <f t="shared" si="28"/>
        <v>2.5</v>
      </c>
      <c r="V73" s="22">
        <f t="shared" si="28"/>
        <v>13.65</v>
      </c>
      <c r="W73" s="22">
        <f t="shared" si="28"/>
        <v>2.5</v>
      </c>
      <c r="X73" s="22">
        <f t="shared" si="28"/>
        <v>1.5</v>
      </c>
      <c r="Y73" s="22">
        <f t="shared" si="28"/>
        <v>1.5</v>
      </c>
      <c r="Z73" s="22">
        <f>IF(Z70="","",(((Z70+Z71)+(Z70+Z72))/2))</f>
        <v>2</v>
      </c>
      <c r="AA73" s="22">
        <f>IF(AA70="","",(((AA70+AA71)+(AA70+AA72))/2))</f>
        <v>1</v>
      </c>
      <c r="AB73" s="22"/>
      <c r="AC73" s="22" t="str">
        <f t="shared" si="28"/>
        <v/>
      </c>
      <c r="AD73" s="23" t="str">
        <f t="shared" si="28"/>
        <v/>
      </c>
    </row>
    <row r="74" spans="1:30">
      <c r="A74" s="19" t="s">
        <v>30</v>
      </c>
      <c r="B74" s="24" t="s">
        <v>13</v>
      </c>
      <c r="C74" s="25">
        <v>0.1895</v>
      </c>
      <c r="D74" s="25">
        <v>0.1991</v>
      </c>
      <c r="E74" s="25">
        <v>0.1797</v>
      </c>
      <c r="F74" s="25">
        <v>0.1928</v>
      </c>
      <c r="G74" s="25">
        <v>0.18909999999999999</v>
      </c>
      <c r="H74" s="25">
        <v>0.19189999999999999</v>
      </c>
      <c r="I74" s="25">
        <v>0.1832</v>
      </c>
      <c r="J74" s="25">
        <v>0.18729999999999999</v>
      </c>
      <c r="K74" s="25">
        <v>0.19650000000000001</v>
      </c>
      <c r="L74" s="25">
        <v>8.9243000000000006</v>
      </c>
      <c r="M74" s="25">
        <v>8.8811</v>
      </c>
      <c r="N74" s="25">
        <v>8.8001000000000005</v>
      </c>
      <c r="O74" s="25">
        <v>1.0329999999999999</v>
      </c>
      <c r="P74" s="25">
        <v>1.0273000000000001</v>
      </c>
      <c r="Q74" s="25">
        <v>1.0133000000000001</v>
      </c>
      <c r="R74" s="25">
        <v>28.273</v>
      </c>
      <c r="S74" s="25">
        <v>28.386199999999999</v>
      </c>
      <c r="T74" s="25">
        <v>28.414400000000001</v>
      </c>
      <c r="U74" s="25">
        <v>2.4681999999999999</v>
      </c>
      <c r="V74" s="25">
        <v>13.565</v>
      </c>
      <c r="W74" s="25">
        <v>2.4685000000000001</v>
      </c>
      <c r="X74" s="25">
        <v>1.6072</v>
      </c>
      <c r="Y74" s="25">
        <v>1.5951</v>
      </c>
      <c r="Z74" s="25">
        <v>1.9862</v>
      </c>
      <c r="AA74" s="25">
        <v>0.97130000000000005</v>
      </c>
      <c r="AB74" s="25"/>
      <c r="AC74" s="25"/>
      <c r="AD74" s="25"/>
    </row>
    <row r="75" spans="1:30">
      <c r="A75" s="19" t="s">
        <v>31</v>
      </c>
      <c r="B75" s="24" t="s">
        <v>13</v>
      </c>
      <c r="C75" s="25">
        <v>0.18820000000000001</v>
      </c>
      <c r="D75" s="25">
        <v>0.1827</v>
      </c>
      <c r="E75" s="25">
        <v>0.19670000000000001</v>
      </c>
      <c r="F75" s="25">
        <v>0.1852</v>
      </c>
      <c r="G75" s="25">
        <v>0.18529999999999999</v>
      </c>
      <c r="H75" s="25">
        <v>0.19120000000000001</v>
      </c>
      <c r="I75" s="25">
        <v>0.19089999999999999</v>
      </c>
      <c r="J75" s="25">
        <v>0.18509999999999999</v>
      </c>
      <c r="K75" s="25">
        <v>0.1852</v>
      </c>
      <c r="L75" s="25">
        <v>8.9620999999999995</v>
      </c>
      <c r="M75" s="25">
        <v>8.9079999999999995</v>
      </c>
      <c r="N75" s="25">
        <v>8.8080999999999996</v>
      </c>
      <c r="O75" s="25">
        <v>1.0371999999999999</v>
      </c>
      <c r="P75" s="25">
        <v>1.0261</v>
      </c>
      <c r="Q75" s="25">
        <v>1.0173000000000001</v>
      </c>
      <c r="R75" s="25">
        <v>28.258299999999998</v>
      </c>
      <c r="S75" s="25">
        <v>28.3767</v>
      </c>
      <c r="T75" s="25">
        <v>28.401800000000001</v>
      </c>
      <c r="U75" s="25">
        <v>2.4645999999999999</v>
      </c>
      <c r="V75" s="25">
        <v>13.5664</v>
      </c>
      <c r="W75" s="25">
        <v>2.4586999999999999</v>
      </c>
      <c r="X75" s="25">
        <v>1.6082000000000001</v>
      </c>
      <c r="Y75" s="25">
        <v>1.5954999999999999</v>
      </c>
      <c r="Z75" s="25">
        <v>1.9882</v>
      </c>
      <c r="AA75" s="25">
        <v>0.99039999999999995</v>
      </c>
      <c r="AB75" s="25"/>
      <c r="AC75" s="25"/>
      <c r="AD75" s="25"/>
    </row>
    <row r="76" spans="1:30">
      <c r="A76" s="19" t="s">
        <v>32</v>
      </c>
      <c r="B76" s="24" t="s">
        <v>13</v>
      </c>
      <c r="C76" s="25">
        <v>0.19550000000000001</v>
      </c>
      <c r="D76" s="25">
        <v>0.19550000000000001</v>
      </c>
      <c r="E76" s="25">
        <v>0.187</v>
      </c>
      <c r="F76" s="25">
        <v>0.1832</v>
      </c>
      <c r="G76" s="25">
        <v>0.1908</v>
      </c>
      <c r="H76" s="25">
        <v>0.1832</v>
      </c>
      <c r="I76" s="25">
        <v>0.1832</v>
      </c>
      <c r="J76" s="25">
        <v>0.18509999999999999</v>
      </c>
      <c r="K76" s="25">
        <v>0.18509999999999999</v>
      </c>
      <c r="L76" s="25">
        <v>8.9582999999999995</v>
      </c>
      <c r="M76" s="25">
        <v>8.8999000000000006</v>
      </c>
      <c r="N76" s="25">
        <v>8.7678999999999991</v>
      </c>
      <c r="O76" s="25">
        <v>1.0322</v>
      </c>
      <c r="P76" s="25">
        <v>1.0203</v>
      </c>
      <c r="Q76" s="25">
        <v>1.0142</v>
      </c>
      <c r="R76" s="25">
        <v>28.2303</v>
      </c>
      <c r="S76" s="25">
        <v>28.353999999999999</v>
      </c>
      <c r="T76" s="25">
        <v>28.421199999999999</v>
      </c>
      <c r="U76" s="25">
        <v>2.4664000000000001</v>
      </c>
      <c r="V76" s="25">
        <v>13.5626</v>
      </c>
      <c r="W76" s="25">
        <v>2.4603999999999999</v>
      </c>
      <c r="X76" s="25">
        <v>1.6081000000000001</v>
      </c>
      <c r="Y76" s="25">
        <v>1.5941000000000001</v>
      </c>
      <c r="Z76" s="25">
        <v>1.9792000000000001</v>
      </c>
      <c r="AA76" s="25">
        <v>0.99060000000000004</v>
      </c>
      <c r="AB76" s="25"/>
      <c r="AC76" s="25"/>
      <c r="AD76" s="25"/>
    </row>
    <row r="77" spans="1:30">
      <c r="A77" s="19" t="s">
        <v>33</v>
      </c>
      <c r="B77" s="24" t="s">
        <v>13</v>
      </c>
      <c r="C77" s="25">
        <v>0.19220000000000001</v>
      </c>
      <c r="D77" s="25">
        <v>0.1903</v>
      </c>
      <c r="E77" s="25">
        <v>0.1865</v>
      </c>
      <c r="F77" s="25">
        <v>0.1888</v>
      </c>
      <c r="G77" s="25">
        <v>0.18459999999999999</v>
      </c>
      <c r="H77" s="25">
        <v>0.1903</v>
      </c>
      <c r="I77" s="25">
        <v>0.18629999999999999</v>
      </c>
      <c r="J77" s="25">
        <v>0.1797</v>
      </c>
      <c r="K77" s="25">
        <v>0.184</v>
      </c>
      <c r="L77" s="25">
        <v>8.9396000000000004</v>
      </c>
      <c r="M77" s="25">
        <v>8.9015000000000004</v>
      </c>
      <c r="N77" s="25">
        <v>8.8031000000000006</v>
      </c>
      <c r="O77" s="25">
        <v>1.0344</v>
      </c>
      <c r="P77" s="25">
        <v>1.0214000000000001</v>
      </c>
      <c r="Q77" s="25">
        <v>1.0162</v>
      </c>
      <c r="R77" s="25">
        <v>28.313700000000001</v>
      </c>
      <c r="S77" s="25">
        <v>28.4072</v>
      </c>
      <c r="T77" s="25">
        <v>28.4527</v>
      </c>
      <c r="U77" s="25">
        <v>2.4658000000000002</v>
      </c>
      <c r="V77" s="25">
        <v>13.565099999999999</v>
      </c>
      <c r="W77" s="25">
        <v>2.4592999999999998</v>
      </c>
      <c r="X77" s="25">
        <v>1.6054999999999999</v>
      </c>
      <c r="Y77" s="25">
        <v>1.5954999999999999</v>
      </c>
      <c r="Z77" s="25">
        <v>1.9829000000000001</v>
      </c>
      <c r="AA77" s="25">
        <v>0.99280000000000002</v>
      </c>
      <c r="AB77" s="25"/>
      <c r="AC77" s="25"/>
      <c r="AD77" s="25"/>
    </row>
    <row r="78" spans="1:30">
      <c r="A78" s="19" t="s">
        <v>34</v>
      </c>
      <c r="B78" s="24" t="s">
        <v>13</v>
      </c>
      <c r="C78" s="25">
        <v>0.18940000000000001</v>
      </c>
      <c r="D78" s="25">
        <v>0.19700000000000001</v>
      </c>
      <c r="E78" s="25">
        <v>0.187</v>
      </c>
      <c r="F78" s="25">
        <v>0.18099999999999999</v>
      </c>
      <c r="G78" s="25">
        <v>0.1867</v>
      </c>
      <c r="H78" s="25">
        <v>0.19070000000000001</v>
      </c>
      <c r="I78" s="25">
        <v>0.18679999999999999</v>
      </c>
      <c r="J78" s="25">
        <v>0.18310000000000001</v>
      </c>
      <c r="K78" s="25">
        <v>0.1855</v>
      </c>
      <c r="L78" s="25">
        <v>8.9323999999999995</v>
      </c>
      <c r="M78" s="25">
        <v>8.8954000000000004</v>
      </c>
      <c r="N78" s="25">
        <v>8.8049999999999997</v>
      </c>
      <c r="O78" s="25">
        <v>1.044</v>
      </c>
      <c r="P78" s="25">
        <v>0.97970000000000002</v>
      </c>
      <c r="Q78" s="25">
        <v>1.0166999999999999</v>
      </c>
      <c r="R78" s="25">
        <v>28.2987</v>
      </c>
      <c r="S78" s="25">
        <v>28.409099999999999</v>
      </c>
      <c r="T78" s="25">
        <v>28.444800000000001</v>
      </c>
      <c r="U78" s="25">
        <v>2.4649999999999999</v>
      </c>
      <c r="V78" s="25">
        <v>13.566700000000001</v>
      </c>
      <c r="W78" s="25">
        <v>2.4582000000000002</v>
      </c>
      <c r="X78" s="25">
        <v>1.6063000000000001</v>
      </c>
      <c r="Y78" s="25">
        <v>1.5956999999999999</v>
      </c>
      <c r="Z78" s="25">
        <v>1.9833000000000001</v>
      </c>
      <c r="AA78" s="25">
        <v>0.99229999999999996</v>
      </c>
      <c r="AB78" s="25"/>
      <c r="AC78" s="25"/>
      <c r="AD78" s="25"/>
    </row>
    <row r="79" spans="1:30">
      <c r="A79" s="209" t="s">
        <v>17</v>
      </c>
      <c r="B79" s="26" t="s">
        <v>18</v>
      </c>
      <c r="C79" s="27">
        <f t="shared" ref="C79:AD79" si="29">IF(C74="","",((MAXA(C74,C75,C76,C77,C78))-C73)/((C71-C72)/2))</f>
        <v>-4.500000000000004E-2</v>
      </c>
      <c r="D79" s="27">
        <f t="shared" si="29"/>
        <v>-9.000000000000119E-3</v>
      </c>
      <c r="E79" s="27">
        <f t="shared" si="29"/>
        <v>-3.2999999999999974E-2</v>
      </c>
      <c r="F79" s="27">
        <f t="shared" si="29"/>
        <v>-7.2000000000000119E-2</v>
      </c>
      <c r="G79" s="27">
        <f t="shared" si="29"/>
        <v>-9.2000000000000137E-2</v>
      </c>
      <c r="H79" s="27">
        <f t="shared" si="29"/>
        <v>-8.1000000000000238E-2</v>
      </c>
      <c r="I79" s="27">
        <f t="shared" si="29"/>
        <v>-9.1000000000000247E-2</v>
      </c>
      <c r="J79" s="27">
        <f t="shared" si="29"/>
        <v>-0.12700000000000017</v>
      </c>
      <c r="K79" s="27">
        <f t="shared" si="29"/>
        <v>-3.5000000000000031E-2</v>
      </c>
      <c r="L79" s="27">
        <f t="shared" si="29"/>
        <v>-7.5800000000000978E-2</v>
      </c>
      <c r="M79" s="27">
        <f t="shared" si="29"/>
        <v>-0.18400000000000105</v>
      </c>
      <c r="N79" s="27">
        <f t="shared" si="29"/>
        <v>-0.38380000000000081</v>
      </c>
      <c r="O79" s="27">
        <f t="shared" si="29"/>
        <v>0.44000000000000039</v>
      </c>
      <c r="P79" s="27">
        <f t="shared" si="29"/>
        <v>0.27300000000000102</v>
      </c>
      <c r="Q79" s="27">
        <f t="shared" si="29"/>
        <v>0.17300000000000093</v>
      </c>
      <c r="R79" s="27">
        <f t="shared" si="29"/>
        <v>-0.27259999999999707</v>
      </c>
      <c r="S79" s="27">
        <f t="shared" si="29"/>
        <v>-8.1800000000001205E-2</v>
      </c>
      <c r="T79" s="28">
        <f t="shared" si="29"/>
        <v>5.4000000000016257E-3</v>
      </c>
      <c r="U79" s="27">
        <f t="shared" si="29"/>
        <v>-0.3180000000000005</v>
      </c>
      <c r="V79" s="27">
        <f t="shared" si="29"/>
        <v>-0.41649999999999743</v>
      </c>
      <c r="W79" s="27">
        <f t="shared" si="29"/>
        <v>-0.31499999999999861</v>
      </c>
      <c r="X79" s="27">
        <f t="shared" si="29"/>
        <v>0.98363636363636431</v>
      </c>
      <c r="Y79" s="27">
        <f t="shared" si="29"/>
        <v>0.86999999999999911</v>
      </c>
      <c r="Z79" s="27">
        <f t="shared" si="29"/>
        <v>-0.10727272727272757</v>
      </c>
      <c r="AA79" s="27">
        <f t="shared" si="29"/>
        <v>-7.1999999999999842E-2</v>
      </c>
      <c r="AB79" s="27" t="str">
        <f t="shared" si="29"/>
        <v/>
      </c>
      <c r="AC79" s="27" t="str">
        <f t="shared" si="29"/>
        <v/>
      </c>
      <c r="AD79" s="28" t="str">
        <f t="shared" si="29"/>
        <v/>
      </c>
    </row>
    <row r="80" spans="1:30">
      <c r="A80" s="210"/>
      <c r="B80" s="26" t="s">
        <v>19</v>
      </c>
      <c r="C80" s="27">
        <f t="shared" ref="C80:AD80" si="30">IF(C74="","",((MINA(C74,C75,C76,C77,C78))-C73)/((C71-C72)/2))</f>
        <v>-0.11800000000000005</v>
      </c>
      <c r="D80" s="27">
        <f t="shared" si="30"/>
        <v>-0.1730000000000001</v>
      </c>
      <c r="E80" s="27">
        <f t="shared" si="30"/>
        <v>-0.20300000000000012</v>
      </c>
      <c r="F80" s="27">
        <f t="shared" si="30"/>
        <v>-0.19000000000000017</v>
      </c>
      <c r="G80" s="27">
        <f t="shared" si="30"/>
        <v>-0.15400000000000025</v>
      </c>
      <c r="H80" s="27">
        <f t="shared" si="30"/>
        <v>-0.16800000000000009</v>
      </c>
      <c r="I80" s="27">
        <f t="shared" si="30"/>
        <v>-0.16800000000000009</v>
      </c>
      <c r="J80" s="27">
        <f t="shared" si="30"/>
        <v>-0.20300000000000012</v>
      </c>
      <c r="K80" s="27">
        <f t="shared" si="30"/>
        <v>-0.16000000000000014</v>
      </c>
      <c r="L80" s="27">
        <f t="shared" si="30"/>
        <v>-0.15139999999999887</v>
      </c>
      <c r="M80" s="27">
        <f t="shared" si="30"/>
        <v>-0.23780000000000001</v>
      </c>
      <c r="N80" s="27">
        <f t="shared" si="30"/>
        <v>-0.46420000000000172</v>
      </c>
      <c r="O80" s="27">
        <f t="shared" si="30"/>
        <v>0.32200000000000006</v>
      </c>
      <c r="P80" s="27">
        <f t="shared" si="30"/>
        <v>-0.20299999999999985</v>
      </c>
      <c r="Q80" s="27">
        <f t="shared" si="30"/>
        <v>0.1330000000000009</v>
      </c>
      <c r="R80" s="27">
        <f t="shared" si="30"/>
        <v>-0.43939999999999912</v>
      </c>
      <c r="S80" s="27">
        <f t="shared" si="30"/>
        <v>-0.19200000000000017</v>
      </c>
      <c r="T80" s="28">
        <f t="shared" si="30"/>
        <v>-9.63999999999956E-2</v>
      </c>
      <c r="U80" s="27">
        <f t="shared" si="30"/>
        <v>-0.35400000000000098</v>
      </c>
      <c r="V80" s="27">
        <f t="shared" si="30"/>
        <v>-0.43700000000000294</v>
      </c>
      <c r="W80" s="27">
        <f t="shared" si="30"/>
        <v>-0.41799999999999837</v>
      </c>
      <c r="X80" s="27">
        <f t="shared" si="30"/>
        <v>0.95909090909090844</v>
      </c>
      <c r="Y80" s="27">
        <f t="shared" si="30"/>
        <v>0.85545454545454613</v>
      </c>
      <c r="Z80" s="27">
        <f t="shared" si="30"/>
        <v>-0.18909090909090845</v>
      </c>
      <c r="AA80" s="27">
        <f t="shared" si="30"/>
        <v>-0.28699999999999948</v>
      </c>
      <c r="AB80" s="27" t="str">
        <f t="shared" si="30"/>
        <v/>
      </c>
      <c r="AC80" s="27" t="str">
        <f t="shared" si="30"/>
        <v/>
      </c>
      <c r="AD80" s="28" t="str">
        <f t="shared" si="30"/>
        <v/>
      </c>
    </row>
    <row r="81" spans="1:30" ht="22.5" customHeight="1">
      <c r="A81" s="195" t="s">
        <v>14</v>
      </c>
      <c r="B81" s="211"/>
      <c r="C81" s="29" t="str">
        <f t="shared" ref="C81:AD81" si="31">IF(C74="","",IF(OR((C79&gt;50%),(C80&lt;-50%)),"Measure More","OK"))</f>
        <v>OK</v>
      </c>
      <c r="D81" s="29" t="str">
        <f t="shared" si="31"/>
        <v>OK</v>
      </c>
      <c r="E81" s="29" t="str">
        <f t="shared" si="31"/>
        <v>OK</v>
      </c>
      <c r="F81" s="29" t="str">
        <f t="shared" si="31"/>
        <v>OK</v>
      </c>
      <c r="G81" s="29" t="str">
        <f t="shared" si="31"/>
        <v>OK</v>
      </c>
      <c r="H81" s="29" t="str">
        <f t="shared" si="31"/>
        <v>OK</v>
      </c>
      <c r="I81" s="29" t="str">
        <f t="shared" si="31"/>
        <v>OK</v>
      </c>
      <c r="J81" s="29" t="str">
        <f t="shared" si="31"/>
        <v>OK</v>
      </c>
      <c r="K81" s="29" t="str">
        <f t="shared" si="31"/>
        <v>OK</v>
      </c>
      <c r="L81" s="29" t="str">
        <f t="shared" si="31"/>
        <v>OK</v>
      </c>
      <c r="M81" s="29" t="str">
        <f t="shared" si="31"/>
        <v>OK</v>
      </c>
      <c r="N81" s="29" t="str">
        <f t="shared" si="31"/>
        <v>OK</v>
      </c>
      <c r="O81" s="29" t="str">
        <f t="shared" si="31"/>
        <v>OK</v>
      </c>
      <c r="P81" s="29" t="str">
        <f t="shared" si="31"/>
        <v>OK</v>
      </c>
      <c r="Q81" s="29" t="str">
        <f t="shared" si="31"/>
        <v>OK</v>
      </c>
      <c r="R81" s="29" t="str">
        <f t="shared" si="31"/>
        <v>OK</v>
      </c>
      <c r="S81" s="29" t="str">
        <f t="shared" si="31"/>
        <v>OK</v>
      </c>
      <c r="T81" s="30" t="str">
        <f t="shared" si="31"/>
        <v>OK</v>
      </c>
      <c r="U81" s="29" t="str">
        <f t="shared" si="31"/>
        <v>OK</v>
      </c>
      <c r="V81" s="29" t="str">
        <f t="shared" si="31"/>
        <v>OK</v>
      </c>
      <c r="W81" s="29" t="str">
        <f t="shared" si="31"/>
        <v>OK</v>
      </c>
      <c r="X81" s="29" t="str">
        <f t="shared" si="31"/>
        <v>Measure More</v>
      </c>
      <c r="Y81" s="29" t="str">
        <f t="shared" si="31"/>
        <v>Measure More</v>
      </c>
      <c r="Z81" s="29" t="str">
        <f t="shared" si="31"/>
        <v>OK</v>
      </c>
      <c r="AA81" s="29" t="str">
        <f t="shared" si="31"/>
        <v>OK</v>
      </c>
      <c r="AB81" s="29" t="str">
        <f t="shared" si="31"/>
        <v/>
      </c>
      <c r="AC81" s="29" t="str">
        <f t="shared" si="31"/>
        <v/>
      </c>
      <c r="AD81" s="30" t="str">
        <f t="shared" si="31"/>
        <v/>
      </c>
    </row>
    <row r="82" spans="1:30">
      <c r="A82" s="3"/>
      <c r="B82" s="3" t="s">
        <v>21</v>
      </c>
      <c r="C82" s="3">
        <f t="shared" ref="C82:AD82" si="32">IF(C74="","",MAXA(C74:C78))</f>
        <v>0.19550000000000001</v>
      </c>
      <c r="D82" s="3">
        <f t="shared" si="32"/>
        <v>0.1991</v>
      </c>
      <c r="E82" s="3">
        <f t="shared" si="32"/>
        <v>0.19670000000000001</v>
      </c>
      <c r="F82" s="3">
        <f t="shared" si="32"/>
        <v>0.1928</v>
      </c>
      <c r="G82" s="3">
        <f t="shared" si="32"/>
        <v>0.1908</v>
      </c>
      <c r="H82" s="3">
        <f t="shared" si="32"/>
        <v>0.19189999999999999</v>
      </c>
      <c r="I82" s="3">
        <f t="shared" si="32"/>
        <v>0.19089999999999999</v>
      </c>
      <c r="J82" s="3">
        <f t="shared" si="32"/>
        <v>0.18729999999999999</v>
      </c>
      <c r="K82" s="3">
        <f t="shared" si="32"/>
        <v>0.19650000000000001</v>
      </c>
      <c r="L82" s="3">
        <f t="shared" si="32"/>
        <v>8.9620999999999995</v>
      </c>
      <c r="M82" s="3">
        <f t="shared" si="32"/>
        <v>8.9079999999999995</v>
      </c>
      <c r="N82" s="3">
        <f t="shared" si="32"/>
        <v>8.8080999999999996</v>
      </c>
      <c r="O82" s="3">
        <f t="shared" si="32"/>
        <v>1.044</v>
      </c>
      <c r="P82" s="3">
        <f t="shared" si="32"/>
        <v>1.0273000000000001</v>
      </c>
      <c r="Q82" s="3">
        <f t="shared" si="32"/>
        <v>1.0173000000000001</v>
      </c>
      <c r="R82" s="3">
        <f t="shared" si="32"/>
        <v>28.313700000000001</v>
      </c>
      <c r="S82" s="3">
        <f t="shared" si="32"/>
        <v>28.409099999999999</v>
      </c>
      <c r="T82" s="3">
        <f t="shared" si="32"/>
        <v>28.4527</v>
      </c>
      <c r="U82" s="3">
        <f t="shared" si="32"/>
        <v>2.4681999999999999</v>
      </c>
      <c r="V82" s="3">
        <f t="shared" si="32"/>
        <v>13.566700000000001</v>
      </c>
      <c r="W82" s="3">
        <f t="shared" si="32"/>
        <v>2.4685000000000001</v>
      </c>
      <c r="X82" s="3">
        <f t="shared" si="32"/>
        <v>1.6082000000000001</v>
      </c>
      <c r="Y82" s="3">
        <f t="shared" si="32"/>
        <v>1.5956999999999999</v>
      </c>
      <c r="Z82" s="3">
        <f t="shared" si="32"/>
        <v>1.9882</v>
      </c>
      <c r="AA82" s="3">
        <f t="shared" si="32"/>
        <v>0.99280000000000002</v>
      </c>
      <c r="AB82" s="3" t="str">
        <f t="shared" si="32"/>
        <v/>
      </c>
      <c r="AC82" s="3" t="str">
        <f t="shared" si="32"/>
        <v/>
      </c>
      <c r="AD82" s="3" t="str">
        <f t="shared" si="32"/>
        <v/>
      </c>
    </row>
    <row r="83" spans="1:30">
      <c r="A83" s="3"/>
      <c r="B83" s="3" t="s">
        <v>22</v>
      </c>
      <c r="C83" s="3">
        <f t="shared" ref="C83:AD83" si="33">IF(C74="","",MINA(C74:C78))</f>
        <v>0.18820000000000001</v>
      </c>
      <c r="D83" s="3">
        <f t="shared" si="33"/>
        <v>0.1827</v>
      </c>
      <c r="E83" s="3">
        <f t="shared" si="33"/>
        <v>0.1797</v>
      </c>
      <c r="F83" s="3">
        <f t="shared" si="33"/>
        <v>0.18099999999999999</v>
      </c>
      <c r="G83" s="3">
        <f t="shared" si="33"/>
        <v>0.18459999999999999</v>
      </c>
      <c r="H83" s="3">
        <f t="shared" si="33"/>
        <v>0.1832</v>
      </c>
      <c r="I83" s="3">
        <f t="shared" si="33"/>
        <v>0.1832</v>
      </c>
      <c r="J83" s="3">
        <f t="shared" si="33"/>
        <v>0.1797</v>
      </c>
      <c r="K83" s="3">
        <f t="shared" si="33"/>
        <v>0.184</v>
      </c>
      <c r="L83" s="3">
        <f t="shared" si="33"/>
        <v>8.9243000000000006</v>
      </c>
      <c r="M83" s="3">
        <f t="shared" si="33"/>
        <v>8.8811</v>
      </c>
      <c r="N83" s="3">
        <f t="shared" si="33"/>
        <v>8.7678999999999991</v>
      </c>
      <c r="O83" s="3">
        <f t="shared" si="33"/>
        <v>1.0322</v>
      </c>
      <c r="P83" s="3">
        <f t="shared" si="33"/>
        <v>0.97970000000000002</v>
      </c>
      <c r="Q83" s="3">
        <f t="shared" si="33"/>
        <v>1.0133000000000001</v>
      </c>
      <c r="R83" s="3">
        <f t="shared" si="33"/>
        <v>28.2303</v>
      </c>
      <c r="S83" s="3">
        <f t="shared" si="33"/>
        <v>28.353999999999999</v>
      </c>
      <c r="T83" s="3">
        <f t="shared" si="33"/>
        <v>28.401800000000001</v>
      </c>
      <c r="U83" s="3">
        <f t="shared" si="33"/>
        <v>2.4645999999999999</v>
      </c>
      <c r="V83" s="3">
        <f t="shared" si="33"/>
        <v>13.5626</v>
      </c>
      <c r="W83" s="3">
        <f t="shared" si="33"/>
        <v>2.4582000000000002</v>
      </c>
      <c r="X83" s="3">
        <f t="shared" si="33"/>
        <v>1.6054999999999999</v>
      </c>
      <c r="Y83" s="3">
        <f t="shared" si="33"/>
        <v>1.5941000000000001</v>
      </c>
      <c r="Z83" s="3">
        <f t="shared" si="33"/>
        <v>1.9792000000000001</v>
      </c>
      <c r="AA83" s="3">
        <f t="shared" si="33"/>
        <v>0.97130000000000005</v>
      </c>
      <c r="AB83" s="3" t="str">
        <f t="shared" si="33"/>
        <v/>
      </c>
      <c r="AC83" s="3" t="str">
        <f t="shared" si="33"/>
        <v/>
      </c>
      <c r="AD83" s="3" t="str">
        <f t="shared" si="33"/>
        <v/>
      </c>
    </row>
    <row r="84" spans="1:30">
      <c r="A84" s="3"/>
      <c r="B84" s="3" t="s">
        <v>23</v>
      </c>
      <c r="C84" s="3">
        <f t="shared" ref="C84:AD84" si="34">IF(C74="","",(C82-C83))</f>
        <v>7.3000000000000009E-3</v>
      </c>
      <c r="D84" s="3">
        <f t="shared" si="34"/>
        <v>1.6399999999999998E-2</v>
      </c>
      <c r="E84" s="3">
        <f t="shared" si="34"/>
        <v>1.7000000000000015E-2</v>
      </c>
      <c r="F84" s="3">
        <f t="shared" si="34"/>
        <v>1.1800000000000005E-2</v>
      </c>
      <c r="G84" s="3">
        <f t="shared" si="34"/>
        <v>6.2000000000000111E-3</v>
      </c>
      <c r="H84" s="3">
        <f t="shared" si="34"/>
        <v>8.6999999999999855E-3</v>
      </c>
      <c r="I84" s="3">
        <f t="shared" si="34"/>
        <v>7.6999999999999846E-3</v>
      </c>
      <c r="J84" s="3">
        <f t="shared" si="34"/>
        <v>7.5999999999999956E-3</v>
      </c>
      <c r="K84" s="3">
        <f t="shared" si="34"/>
        <v>1.2500000000000011E-2</v>
      </c>
      <c r="L84" s="3">
        <f t="shared" si="34"/>
        <v>3.7799999999998946E-2</v>
      </c>
      <c r="M84" s="3">
        <f t="shared" si="34"/>
        <v>2.689999999999948E-2</v>
      </c>
      <c r="N84" s="3">
        <f t="shared" si="34"/>
        <v>4.0200000000000458E-2</v>
      </c>
      <c r="O84" s="3">
        <f t="shared" si="34"/>
        <v>1.1800000000000033E-2</v>
      </c>
      <c r="P84" s="3">
        <f t="shared" si="34"/>
        <v>4.7600000000000087E-2</v>
      </c>
      <c r="Q84" s="3">
        <f t="shared" si="34"/>
        <v>4.0000000000000036E-3</v>
      </c>
      <c r="R84" s="3">
        <f t="shared" si="34"/>
        <v>8.3400000000001029E-2</v>
      </c>
      <c r="S84" s="3">
        <f t="shared" si="34"/>
        <v>5.5099999999999483E-2</v>
      </c>
      <c r="T84" s="3">
        <f t="shared" si="34"/>
        <v>5.0899999999998613E-2</v>
      </c>
      <c r="U84" s="3">
        <f t="shared" si="34"/>
        <v>3.6000000000000476E-3</v>
      </c>
      <c r="V84" s="3">
        <f t="shared" si="34"/>
        <v>4.1000000000011028E-3</v>
      </c>
      <c r="W84" s="3">
        <f t="shared" si="34"/>
        <v>1.0299999999999976E-2</v>
      </c>
      <c r="X84" s="3">
        <f t="shared" si="34"/>
        <v>2.7000000000001467E-3</v>
      </c>
      <c r="Y84" s="3">
        <f t="shared" si="34"/>
        <v>1.5999999999998238E-3</v>
      </c>
      <c r="Z84" s="3">
        <f t="shared" si="34"/>
        <v>8.999999999999897E-3</v>
      </c>
      <c r="AA84" s="3">
        <f t="shared" si="34"/>
        <v>2.1499999999999964E-2</v>
      </c>
      <c r="AB84" s="3" t="str">
        <f t="shared" si="34"/>
        <v/>
      </c>
      <c r="AC84" s="3" t="str">
        <f t="shared" si="34"/>
        <v/>
      </c>
      <c r="AD84" s="3" t="str">
        <f t="shared" si="34"/>
        <v/>
      </c>
    </row>
    <row r="85" spans="1:30">
      <c r="A85" s="3"/>
      <c r="B85" s="3" t="s">
        <v>24</v>
      </c>
      <c r="C85" s="3">
        <f t="shared" ref="C85:AD85" si="35">IF(C74="","",ROUND(AVERAGEA(C74:C78),4))</f>
        <v>0.191</v>
      </c>
      <c r="D85" s="3">
        <f t="shared" si="35"/>
        <v>0.19289999999999999</v>
      </c>
      <c r="E85" s="3">
        <f t="shared" si="35"/>
        <v>0.18740000000000001</v>
      </c>
      <c r="F85" s="3">
        <f t="shared" si="35"/>
        <v>0.1862</v>
      </c>
      <c r="G85" s="3">
        <f t="shared" si="35"/>
        <v>0.18729999999999999</v>
      </c>
      <c r="H85" s="3">
        <f t="shared" si="35"/>
        <v>0.1895</v>
      </c>
      <c r="I85" s="3">
        <f t="shared" si="35"/>
        <v>0.18609999999999999</v>
      </c>
      <c r="J85" s="3">
        <f t="shared" si="35"/>
        <v>0.18410000000000001</v>
      </c>
      <c r="K85" s="3">
        <f t="shared" si="35"/>
        <v>0.18729999999999999</v>
      </c>
      <c r="L85" s="3">
        <f t="shared" si="35"/>
        <v>8.9433000000000007</v>
      </c>
      <c r="M85" s="3">
        <f t="shared" si="35"/>
        <v>8.8971999999999998</v>
      </c>
      <c r="N85" s="3">
        <f t="shared" si="35"/>
        <v>8.7967999999999993</v>
      </c>
      <c r="O85" s="3">
        <f t="shared" si="35"/>
        <v>1.0362</v>
      </c>
      <c r="P85" s="3">
        <f t="shared" si="35"/>
        <v>1.0149999999999999</v>
      </c>
      <c r="Q85" s="3">
        <f t="shared" si="35"/>
        <v>1.0155000000000001</v>
      </c>
      <c r="R85" s="3">
        <f t="shared" si="35"/>
        <v>28.274799999999999</v>
      </c>
      <c r="S85" s="3">
        <f t="shared" si="35"/>
        <v>28.386600000000001</v>
      </c>
      <c r="T85" s="3">
        <f t="shared" si="35"/>
        <v>28.427</v>
      </c>
      <c r="U85" s="3">
        <f t="shared" si="35"/>
        <v>2.4660000000000002</v>
      </c>
      <c r="V85" s="3">
        <f t="shared" si="35"/>
        <v>13.565200000000001</v>
      </c>
      <c r="W85" s="3">
        <f t="shared" si="35"/>
        <v>2.4609999999999999</v>
      </c>
      <c r="X85" s="3">
        <f t="shared" si="35"/>
        <v>1.6071</v>
      </c>
      <c r="Y85" s="3">
        <f t="shared" si="35"/>
        <v>1.5952</v>
      </c>
      <c r="Z85" s="3">
        <f t="shared" si="35"/>
        <v>1.984</v>
      </c>
      <c r="AA85" s="3">
        <f t="shared" si="35"/>
        <v>0.98750000000000004</v>
      </c>
      <c r="AB85" s="3" t="str">
        <f t="shared" si="35"/>
        <v/>
      </c>
      <c r="AC85" s="3" t="str">
        <f t="shared" si="35"/>
        <v/>
      </c>
      <c r="AD85" s="3" t="str">
        <f t="shared" si="35"/>
        <v/>
      </c>
    </row>
    <row r="86" spans="1:30">
      <c r="A86" s="3"/>
      <c r="B86" s="3" t="s">
        <v>25</v>
      </c>
      <c r="C86" s="3">
        <f t="shared" ref="C86:AD86" si="36">IF(C74="","",ROUND(SQRT(COUNTA(C74:C78)/(COUNTA(C74:C78)-1))*STDEVPA(C74:C78),4))</f>
        <v>2.8999999999999998E-3</v>
      </c>
      <c r="D86" s="3">
        <f t="shared" si="36"/>
        <v>6.6E-3</v>
      </c>
      <c r="E86" s="3">
        <f t="shared" si="36"/>
        <v>6.1000000000000004E-3</v>
      </c>
      <c r="F86" s="3">
        <f t="shared" si="36"/>
        <v>4.7000000000000002E-3</v>
      </c>
      <c r="G86" s="3">
        <f t="shared" si="36"/>
        <v>2.5999999999999999E-3</v>
      </c>
      <c r="H86" s="3">
        <f t="shared" si="36"/>
        <v>3.5999999999999999E-3</v>
      </c>
      <c r="I86" s="3">
        <f t="shared" si="36"/>
        <v>3.2000000000000002E-3</v>
      </c>
      <c r="J86" s="3">
        <f t="shared" si="36"/>
        <v>2.8999999999999998E-3</v>
      </c>
      <c r="K86" s="3">
        <f t="shared" si="36"/>
        <v>5.1999999999999998E-3</v>
      </c>
      <c r="L86" s="3">
        <f t="shared" si="36"/>
        <v>1.6400000000000001E-2</v>
      </c>
      <c r="M86" s="3">
        <f t="shared" si="36"/>
        <v>1.01E-2</v>
      </c>
      <c r="N86" s="3">
        <f t="shared" si="36"/>
        <v>1.6400000000000001E-2</v>
      </c>
      <c r="O86" s="3">
        <f t="shared" si="36"/>
        <v>4.7999999999999996E-3</v>
      </c>
      <c r="P86" s="3">
        <f t="shared" si="36"/>
        <v>1.9900000000000001E-2</v>
      </c>
      <c r="Q86" s="3">
        <f t="shared" si="36"/>
        <v>1.6999999999999999E-3</v>
      </c>
      <c r="R86" s="3">
        <f t="shared" si="36"/>
        <v>3.2899999999999999E-2</v>
      </c>
      <c r="S86" s="3">
        <f t="shared" si="36"/>
        <v>2.29E-2</v>
      </c>
      <c r="T86" s="3">
        <f t="shared" si="36"/>
        <v>2.12E-2</v>
      </c>
      <c r="U86" s="3">
        <f t="shared" si="36"/>
        <v>1.4E-3</v>
      </c>
      <c r="V86" s="3">
        <f t="shared" si="36"/>
        <v>1.6000000000000001E-3</v>
      </c>
      <c r="W86" s="3">
        <f t="shared" si="36"/>
        <v>4.3E-3</v>
      </c>
      <c r="X86" s="3">
        <f t="shared" si="36"/>
        <v>1.1999999999999999E-3</v>
      </c>
      <c r="Y86" s="3">
        <f t="shared" si="36"/>
        <v>5.9999999999999995E-4</v>
      </c>
      <c r="Z86" s="3">
        <f t="shared" si="36"/>
        <v>3.3999999999999998E-3</v>
      </c>
      <c r="AA86" s="3">
        <f t="shared" si="36"/>
        <v>9.1000000000000004E-3</v>
      </c>
      <c r="AB86" s="3" t="str">
        <f t="shared" si="36"/>
        <v/>
      </c>
      <c r="AC86" s="3" t="str">
        <f t="shared" si="36"/>
        <v/>
      </c>
      <c r="AD86" s="3" t="str">
        <f t="shared" si="36"/>
        <v/>
      </c>
    </row>
    <row r="87" spans="1:30">
      <c r="A87" s="3"/>
      <c r="B87" s="3" t="s">
        <v>26</v>
      </c>
      <c r="C87" s="3">
        <f t="shared" ref="C87:AD87" si="37">IF(C74="","",ROUND((((C70+C71)-(C70+C72))/(6*C86)),4))</f>
        <v>11.494300000000001</v>
      </c>
      <c r="D87" s="3">
        <f t="shared" si="37"/>
        <v>5.0505000000000004</v>
      </c>
      <c r="E87" s="3">
        <f t="shared" si="37"/>
        <v>5.4645000000000001</v>
      </c>
      <c r="F87" s="3">
        <f t="shared" si="37"/>
        <v>7.0922000000000001</v>
      </c>
      <c r="G87" s="3">
        <f t="shared" si="37"/>
        <v>12.820499999999999</v>
      </c>
      <c r="H87" s="3">
        <f t="shared" si="37"/>
        <v>9.2592999999999996</v>
      </c>
      <c r="I87" s="3">
        <f t="shared" si="37"/>
        <v>10.416700000000001</v>
      </c>
      <c r="J87" s="3">
        <f t="shared" si="37"/>
        <v>11.494300000000001</v>
      </c>
      <c r="K87" s="3">
        <f t="shared" si="37"/>
        <v>6.4103000000000003</v>
      </c>
      <c r="L87" s="3">
        <f t="shared" si="37"/>
        <v>10.162599999999999</v>
      </c>
      <c r="M87" s="3">
        <f t="shared" si="37"/>
        <v>16.5017</v>
      </c>
      <c r="N87" s="3">
        <f t="shared" si="37"/>
        <v>10.162599999999999</v>
      </c>
      <c r="O87" s="3">
        <f t="shared" si="37"/>
        <v>6.9443999999999999</v>
      </c>
      <c r="P87" s="3">
        <f t="shared" si="37"/>
        <v>1.675</v>
      </c>
      <c r="Q87" s="3">
        <f t="shared" si="37"/>
        <v>19.607800000000001</v>
      </c>
      <c r="R87" s="3">
        <f t="shared" si="37"/>
        <v>5.0659000000000001</v>
      </c>
      <c r="S87" s="3">
        <f t="shared" si="37"/>
        <v>7.2779999999999996</v>
      </c>
      <c r="T87" s="3">
        <f t="shared" si="37"/>
        <v>7.8616000000000001</v>
      </c>
      <c r="U87" s="3">
        <f t="shared" si="37"/>
        <v>23.8095</v>
      </c>
      <c r="V87" s="3">
        <f t="shared" si="37"/>
        <v>41.666699999999999</v>
      </c>
      <c r="W87" s="3">
        <f t="shared" si="37"/>
        <v>7.7519</v>
      </c>
      <c r="X87" s="3">
        <f t="shared" si="37"/>
        <v>30.555599999999998</v>
      </c>
      <c r="Y87" s="3">
        <f t="shared" si="37"/>
        <v>61.1111</v>
      </c>
      <c r="Z87" s="3">
        <f t="shared" si="37"/>
        <v>10.7843</v>
      </c>
      <c r="AA87" s="3">
        <f t="shared" si="37"/>
        <v>3.6629999999999998</v>
      </c>
      <c r="AB87" s="3" t="str">
        <f t="shared" si="37"/>
        <v/>
      </c>
      <c r="AC87" s="3" t="str">
        <f t="shared" si="37"/>
        <v/>
      </c>
      <c r="AD87" s="3" t="str">
        <f t="shared" si="37"/>
        <v/>
      </c>
    </row>
    <row r="88" spans="1:30">
      <c r="A88" s="3"/>
      <c r="B88" s="3" t="s">
        <v>27</v>
      </c>
      <c r="C88" s="3">
        <f t="shared" ref="C88:AD88" si="38">IF(C74="","",ROUND((1-(ABS((((C70+C71)+(C70+C72))/2)-C85)/((C71-C72)/2)))*C87,4))</f>
        <v>10.4598</v>
      </c>
      <c r="D88" s="3">
        <f t="shared" si="38"/>
        <v>4.6919000000000004</v>
      </c>
      <c r="E88" s="3">
        <f t="shared" si="38"/>
        <v>4.7759999999999998</v>
      </c>
      <c r="F88" s="3">
        <f t="shared" si="38"/>
        <v>6.1135000000000002</v>
      </c>
      <c r="G88" s="3">
        <f t="shared" si="38"/>
        <v>11.192299999999999</v>
      </c>
      <c r="H88" s="3">
        <f t="shared" si="38"/>
        <v>8.2871000000000006</v>
      </c>
      <c r="I88" s="3">
        <f t="shared" si="38"/>
        <v>8.9687999999999999</v>
      </c>
      <c r="J88" s="3">
        <f t="shared" si="38"/>
        <v>9.6667000000000005</v>
      </c>
      <c r="K88" s="3">
        <f t="shared" si="38"/>
        <v>5.5961999999999996</v>
      </c>
      <c r="L88" s="3">
        <f t="shared" si="38"/>
        <v>9.0101999999999993</v>
      </c>
      <c r="M88" s="3">
        <f t="shared" si="38"/>
        <v>13.109</v>
      </c>
      <c r="N88" s="3">
        <f t="shared" si="38"/>
        <v>6.0324999999999998</v>
      </c>
      <c r="O88" s="3">
        <f t="shared" si="38"/>
        <v>4.4305000000000003</v>
      </c>
      <c r="P88" s="3">
        <f t="shared" si="38"/>
        <v>1.4238</v>
      </c>
      <c r="Q88" s="3">
        <f t="shared" si="38"/>
        <v>16.5686</v>
      </c>
      <c r="R88" s="3">
        <f t="shared" si="38"/>
        <v>3.2907999999999999</v>
      </c>
      <c r="S88" s="3">
        <f t="shared" si="38"/>
        <v>6.3551000000000002</v>
      </c>
      <c r="T88" s="3">
        <f t="shared" si="38"/>
        <v>7.5</v>
      </c>
      <c r="U88" s="3">
        <f t="shared" si="38"/>
        <v>15.7143</v>
      </c>
      <c r="V88" s="3">
        <f t="shared" si="38"/>
        <v>24</v>
      </c>
      <c r="W88" s="3">
        <f t="shared" si="38"/>
        <v>4.7286999999999999</v>
      </c>
      <c r="X88" s="3">
        <f t="shared" si="38"/>
        <v>0.80559999999999998</v>
      </c>
      <c r="Y88" s="3">
        <f t="shared" si="38"/>
        <v>8.2222000000000008</v>
      </c>
      <c r="Z88" s="3">
        <f t="shared" si="38"/>
        <v>9.2157</v>
      </c>
      <c r="AA88" s="3">
        <f t="shared" si="38"/>
        <v>3.2050999999999998</v>
      </c>
      <c r="AB88" s="3" t="str">
        <f t="shared" si="38"/>
        <v/>
      </c>
      <c r="AC88" s="3" t="str">
        <f t="shared" si="38"/>
        <v/>
      </c>
      <c r="AD88" s="3" t="str">
        <f t="shared" si="38"/>
        <v/>
      </c>
    </row>
    <row r="89" spans="1:30">
      <c r="A89" s="3"/>
      <c r="B89" s="3" t="s">
        <v>29</v>
      </c>
      <c r="C89" s="3" t="str">
        <f t="shared" ref="C89:AD89" si="39">IF(C74="","",IF(OR(((MAXA(C74:C78))&gt;(C70+C71)),((MINA(C74:C78))&lt;(C70+C72))),"NG","OK"))</f>
        <v>OK</v>
      </c>
      <c r="D89" s="3" t="str">
        <f t="shared" si="39"/>
        <v>OK</v>
      </c>
      <c r="E89" s="3" t="str">
        <f t="shared" si="39"/>
        <v>OK</v>
      </c>
      <c r="F89" s="3" t="str">
        <f t="shared" si="39"/>
        <v>OK</v>
      </c>
      <c r="G89" s="3" t="str">
        <f t="shared" si="39"/>
        <v>OK</v>
      </c>
      <c r="H89" s="3" t="str">
        <f t="shared" si="39"/>
        <v>OK</v>
      </c>
      <c r="I89" s="3" t="str">
        <f t="shared" si="39"/>
        <v>OK</v>
      </c>
      <c r="J89" s="3" t="str">
        <f t="shared" si="39"/>
        <v>OK</v>
      </c>
      <c r="K89" s="3" t="str">
        <f t="shared" si="39"/>
        <v>OK</v>
      </c>
      <c r="L89" s="3" t="str">
        <f t="shared" si="39"/>
        <v>OK</v>
      </c>
      <c r="M89" s="3" t="str">
        <f t="shared" si="39"/>
        <v>OK</v>
      </c>
      <c r="N89" s="3" t="str">
        <f t="shared" si="39"/>
        <v>OK</v>
      </c>
      <c r="O89" s="3" t="str">
        <f t="shared" si="39"/>
        <v>OK</v>
      </c>
      <c r="P89" s="3" t="str">
        <f t="shared" si="39"/>
        <v>OK</v>
      </c>
      <c r="Q89" s="3" t="str">
        <f t="shared" si="39"/>
        <v>OK</v>
      </c>
      <c r="R89" s="3" t="str">
        <f t="shared" si="39"/>
        <v>OK</v>
      </c>
      <c r="S89" s="3" t="str">
        <f t="shared" si="39"/>
        <v>OK</v>
      </c>
      <c r="T89" s="3" t="str">
        <f t="shared" si="39"/>
        <v>OK</v>
      </c>
      <c r="U89" s="3" t="str">
        <f t="shared" si="39"/>
        <v>OK</v>
      </c>
      <c r="V89" s="3" t="str">
        <f t="shared" si="39"/>
        <v>OK</v>
      </c>
      <c r="W89" s="3" t="str">
        <f t="shared" si="39"/>
        <v>OK</v>
      </c>
      <c r="X89" s="3" t="str">
        <f t="shared" si="39"/>
        <v>OK</v>
      </c>
      <c r="Y89" s="3" t="str">
        <f t="shared" si="39"/>
        <v>OK</v>
      </c>
      <c r="Z89" s="3" t="str">
        <f t="shared" si="39"/>
        <v>OK</v>
      </c>
      <c r="AA89" s="3" t="str">
        <f t="shared" si="39"/>
        <v>OK</v>
      </c>
      <c r="AB89" s="3" t="str">
        <f t="shared" si="39"/>
        <v/>
      </c>
      <c r="AC89" s="3" t="str">
        <f t="shared" si="39"/>
        <v/>
      </c>
      <c r="AD89" s="3" t="str">
        <f t="shared" si="39"/>
        <v/>
      </c>
    </row>
    <row r="90" spans="1:30">
      <c r="A90" s="3"/>
      <c r="B90" s="3" t="s">
        <v>28</v>
      </c>
      <c r="C90" s="3" t="str">
        <f t="shared" ref="C90:AD90" si="40">IF(C88="","",IF(OR(((MINA(C88))&lt;(1.3333))),"NG","OK"))</f>
        <v>OK</v>
      </c>
      <c r="D90" s="3" t="str">
        <f t="shared" si="40"/>
        <v>OK</v>
      </c>
      <c r="E90" s="3" t="str">
        <f t="shared" si="40"/>
        <v>OK</v>
      </c>
      <c r="F90" s="3" t="str">
        <f t="shared" si="40"/>
        <v>OK</v>
      </c>
      <c r="G90" s="3" t="str">
        <f t="shared" si="40"/>
        <v>OK</v>
      </c>
      <c r="H90" s="3" t="str">
        <f t="shared" si="40"/>
        <v>OK</v>
      </c>
      <c r="I90" s="3" t="str">
        <f t="shared" si="40"/>
        <v>OK</v>
      </c>
      <c r="J90" s="3" t="str">
        <f t="shared" si="40"/>
        <v>OK</v>
      </c>
      <c r="K90" s="3" t="str">
        <f t="shared" si="40"/>
        <v>OK</v>
      </c>
      <c r="L90" s="3" t="str">
        <f t="shared" si="40"/>
        <v>OK</v>
      </c>
      <c r="M90" s="3" t="str">
        <f t="shared" si="40"/>
        <v>OK</v>
      </c>
      <c r="N90" s="3" t="str">
        <f t="shared" si="40"/>
        <v>OK</v>
      </c>
      <c r="O90" s="3" t="str">
        <f t="shared" si="40"/>
        <v>OK</v>
      </c>
      <c r="P90" s="3" t="str">
        <f t="shared" si="40"/>
        <v>OK</v>
      </c>
      <c r="Q90" s="3" t="str">
        <f t="shared" si="40"/>
        <v>OK</v>
      </c>
      <c r="R90" s="3" t="str">
        <f t="shared" si="40"/>
        <v>OK</v>
      </c>
      <c r="S90" s="3" t="str">
        <f t="shared" si="40"/>
        <v>OK</v>
      </c>
      <c r="T90" s="3" t="str">
        <f t="shared" si="40"/>
        <v>OK</v>
      </c>
      <c r="U90" s="3" t="str">
        <f t="shared" si="40"/>
        <v>OK</v>
      </c>
      <c r="V90" s="3" t="str">
        <f t="shared" si="40"/>
        <v>OK</v>
      </c>
      <c r="W90" s="3" t="str">
        <f t="shared" si="40"/>
        <v>OK</v>
      </c>
      <c r="X90" s="3" t="str">
        <f t="shared" si="40"/>
        <v>NG</v>
      </c>
      <c r="Y90" s="3" t="str">
        <f t="shared" si="40"/>
        <v>OK</v>
      </c>
      <c r="Z90" s="3" t="str">
        <f t="shared" si="40"/>
        <v>OK</v>
      </c>
      <c r="AA90" s="3" t="str">
        <f t="shared" si="40"/>
        <v>OK</v>
      </c>
      <c r="AB90" s="3" t="str">
        <f t="shared" si="40"/>
        <v/>
      </c>
      <c r="AC90" s="3" t="str">
        <f t="shared" si="40"/>
        <v/>
      </c>
      <c r="AD90" s="3" t="str">
        <f t="shared" si="40"/>
        <v/>
      </c>
    </row>
    <row r="91" spans="1:3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3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30">
      <c r="A93" s="205" t="s">
        <v>4</v>
      </c>
      <c r="B93" s="212"/>
      <c r="C93" s="215"/>
      <c r="D93" s="215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9"/>
      <c r="T93" s="203"/>
      <c r="U93" s="197"/>
      <c r="V93" s="197"/>
      <c r="W93" s="197"/>
      <c r="X93" s="197"/>
      <c r="Y93" s="197"/>
      <c r="Z93" s="197"/>
      <c r="AA93" s="197"/>
      <c r="AB93" s="197"/>
      <c r="AC93" s="199"/>
      <c r="AD93" s="199"/>
    </row>
    <row r="94" spans="1:30">
      <c r="A94" s="213"/>
      <c r="B94" s="214"/>
      <c r="C94" s="216"/>
      <c r="D94" s="216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200"/>
      <c r="T94" s="204"/>
      <c r="U94" s="198"/>
      <c r="V94" s="198"/>
      <c r="W94" s="198"/>
      <c r="X94" s="198"/>
      <c r="Y94" s="198"/>
      <c r="Z94" s="198"/>
      <c r="AA94" s="198"/>
      <c r="AB94" s="198"/>
      <c r="AC94" s="200"/>
      <c r="AD94" s="200"/>
    </row>
    <row r="95" spans="1:30">
      <c r="A95" s="201" t="s">
        <v>5</v>
      </c>
      <c r="B95" s="202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1:30">
      <c r="A96" s="201" t="s">
        <v>6</v>
      </c>
      <c r="B96" s="202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>
      <c r="A97" s="191" t="s">
        <v>7</v>
      </c>
      <c r="B97" s="20" t="s">
        <v>11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8"/>
      <c r="U97" s="21"/>
      <c r="V97" s="21"/>
      <c r="W97" s="21"/>
      <c r="X97" s="21"/>
      <c r="Y97" s="21"/>
      <c r="Z97" s="21"/>
      <c r="AA97" s="21"/>
      <c r="AB97" s="21"/>
      <c r="AC97" s="21"/>
      <c r="AD97" s="18"/>
    </row>
    <row r="98" spans="1:30">
      <c r="A98" s="192"/>
      <c r="B98" s="20" t="s">
        <v>12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8"/>
      <c r="U98" s="21"/>
      <c r="V98" s="21"/>
      <c r="W98" s="21"/>
      <c r="X98" s="21"/>
      <c r="Y98" s="21"/>
      <c r="Z98" s="21"/>
      <c r="AA98" s="21"/>
      <c r="AB98" s="21"/>
      <c r="AC98" s="21"/>
      <c r="AD98" s="18"/>
    </row>
    <row r="99" spans="1:30">
      <c r="A99" s="193" t="s">
        <v>8</v>
      </c>
      <c r="B99" s="194"/>
      <c r="C99" s="22" t="str">
        <f t="shared" ref="C99:AD99" si="41">IF(C96="","",(((C96+C97)+(C96+C98))/2))</f>
        <v/>
      </c>
      <c r="D99" s="22" t="str">
        <f t="shared" si="41"/>
        <v/>
      </c>
      <c r="E99" s="22" t="str">
        <f t="shared" si="41"/>
        <v/>
      </c>
      <c r="F99" s="22" t="str">
        <f t="shared" si="41"/>
        <v/>
      </c>
      <c r="G99" s="22" t="str">
        <f t="shared" si="41"/>
        <v/>
      </c>
      <c r="H99" s="22" t="str">
        <f t="shared" si="41"/>
        <v/>
      </c>
      <c r="I99" s="22" t="str">
        <f t="shared" si="41"/>
        <v/>
      </c>
      <c r="J99" s="22" t="str">
        <f t="shared" si="41"/>
        <v/>
      </c>
      <c r="K99" s="22" t="str">
        <f t="shared" si="41"/>
        <v/>
      </c>
      <c r="L99" s="22" t="str">
        <f t="shared" si="41"/>
        <v/>
      </c>
      <c r="M99" s="22" t="str">
        <f t="shared" si="41"/>
        <v/>
      </c>
      <c r="N99" s="22" t="str">
        <f t="shared" si="41"/>
        <v/>
      </c>
      <c r="O99" s="22" t="str">
        <f t="shared" si="41"/>
        <v/>
      </c>
      <c r="P99" s="22" t="str">
        <f t="shared" si="41"/>
        <v/>
      </c>
      <c r="Q99" s="22" t="str">
        <f t="shared" si="41"/>
        <v/>
      </c>
      <c r="R99" s="22" t="str">
        <f t="shared" si="41"/>
        <v/>
      </c>
      <c r="S99" s="22" t="str">
        <f t="shared" si="41"/>
        <v/>
      </c>
      <c r="T99" s="23" t="str">
        <f t="shared" si="41"/>
        <v/>
      </c>
      <c r="U99" s="22" t="str">
        <f t="shared" si="41"/>
        <v/>
      </c>
      <c r="V99" s="22" t="str">
        <f t="shared" si="41"/>
        <v/>
      </c>
      <c r="W99" s="22" t="str">
        <f t="shared" si="41"/>
        <v/>
      </c>
      <c r="X99" s="22" t="str">
        <f t="shared" si="41"/>
        <v/>
      </c>
      <c r="Y99" s="22" t="str">
        <f t="shared" si="41"/>
        <v/>
      </c>
      <c r="Z99" s="22" t="str">
        <f t="shared" si="41"/>
        <v/>
      </c>
      <c r="AA99" s="22" t="str">
        <f t="shared" si="41"/>
        <v/>
      </c>
      <c r="AB99" s="22" t="str">
        <f t="shared" si="41"/>
        <v/>
      </c>
      <c r="AC99" s="22" t="str">
        <f t="shared" si="41"/>
        <v/>
      </c>
      <c r="AD99" s="23" t="str">
        <f t="shared" si="41"/>
        <v/>
      </c>
    </row>
    <row r="100" spans="1:30">
      <c r="A100" s="19" t="s">
        <v>30</v>
      </c>
      <c r="B100" s="24" t="s">
        <v>13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</row>
    <row r="101" spans="1:30">
      <c r="A101" s="19" t="s">
        <v>31</v>
      </c>
      <c r="B101" s="24" t="s">
        <v>13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</row>
    <row r="102" spans="1:30">
      <c r="A102" s="19" t="s">
        <v>32</v>
      </c>
      <c r="B102" s="24" t="s">
        <v>13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</row>
    <row r="103" spans="1:30">
      <c r="A103" s="19" t="s">
        <v>33</v>
      </c>
      <c r="B103" s="24" t="s">
        <v>13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</row>
    <row r="104" spans="1:30">
      <c r="A104" s="19" t="s">
        <v>34</v>
      </c>
      <c r="B104" s="24" t="s">
        <v>13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</row>
    <row r="105" spans="1:30">
      <c r="A105" s="191" t="s">
        <v>17</v>
      </c>
      <c r="B105" s="26" t="s">
        <v>18</v>
      </c>
      <c r="C105" s="27" t="str">
        <f t="shared" ref="C105:AD105" si="42">IF(C100="","",((MAXA(C100,C101,C102,C103,C104))-C99)/((C97-C98)/2))</f>
        <v/>
      </c>
      <c r="D105" s="27" t="str">
        <f t="shared" si="42"/>
        <v/>
      </c>
      <c r="E105" s="27" t="str">
        <f t="shared" si="42"/>
        <v/>
      </c>
      <c r="F105" s="27" t="str">
        <f t="shared" si="42"/>
        <v/>
      </c>
      <c r="G105" s="27" t="str">
        <f t="shared" si="42"/>
        <v/>
      </c>
      <c r="H105" s="27" t="str">
        <f t="shared" si="42"/>
        <v/>
      </c>
      <c r="I105" s="27" t="str">
        <f t="shared" si="42"/>
        <v/>
      </c>
      <c r="J105" s="27" t="str">
        <f t="shared" si="42"/>
        <v/>
      </c>
      <c r="K105" s="27" t="str">
        <f t="shared" si="42"/>
        <v/>
      </c>
      <c r="L105" s="27" t="str">
        <f t="shared" si="42"/>
        <v/>
      </c>
      <c r="M105" s="27" t="str">
        <f t="shared" si="42"/>
        <v/>
      </c>
      <c r="N105" s="27" t="str">
        <f t="shared" si="42"/>
        <v/>
      </c>
      <c r="O105" s="27" t="str">
        <f t="shared" si="42"/>
        <v/>
      </c>
      <c r="P105" s="27" t="str">
        <f t="shared" si="42"/>
        <v/>
      </c>
      <c r="Q105" s="27" t="str">
        <f t="shared" si="42"/>
        <v/>
      </c>
      <c r="R105" s="27" t="str">
        <f t="shared" si="42"/>
        <v/>
      </c>
      <c r="S105" s="27" t="str">
        <f t="shared" si="42"/>
        <v/>
      </c>
      <c r="T105" s="28" t="str">
        <f t="shared" si="42"/>
        <v/>
      </c>
      <c r="U105" s="27" t="str">
        <f t="shared" si="42"/>
        <v/>
      </c>
      <c r="V105" s="27" t="str">
        <f t="shared" si="42"/>
        <v/>
      </c>
      <c r="W105" s="27" t="str">
        <f t="shared" si="42"/>
        <v/>
      </c>
      <c r="X105" s="27" t="str">
        <f t="shared" si="42"/>
        <v/>
      </c>
      <c r="Y105" s="27" t="str">
        <f t="shared" si="42"/>
        <v/>
      </c>
      <c r="Z105" s="27" t="str">
        <f t="shared" si="42"/>
        <v/>
      </c>
      <c r="AA105" s="27" t="str">
        <f t="shared" si="42"/>
        <v/>
      </c>
      <c r="AB105" s="27" t="str">
        <f t="shared" si="42"/>
        <v/>
      </c>
      <c r="AC105" s="27" t="str">
        <f t="shared" si="42"/>
        <v/>
      </c>
      <c r="AD105" s="28" t="str">
        <f t="shared" si="42"/>
        <v/>
      </c>
    </row>
    <row r="106" spans="1:30">
      <c r="A106" s="192"/>
      <c r="B106" s="26" t="s">
        <v>19</v>
      </c>
      <c r="C106" s="27" t="str">
        <f t="shared" ref="C106:AD106" si="43">IF(C100="","",((MINA(C100,C101,C102,C103,C104))-C99)/((C97-C98)/2))</f>
        <v/>
      </c>
      <c r="D106" s="27" t="str">
        <f t="shared" si="43"/>
        <v/>
      </c>
      <c r="E106" s="27" t="str">
        <f t="shared" si="43"/>
        <v/>
      </c>
      <c r="F106" s="27" t="str">
        <f t="shared" si="43"/>
        <v/>
      </c>
      <c r="G106" s="27" t="str">
        <f t="shared" si="43"/>
        <v/>
      </c>
      <c r="H106" s="27" t="str">
        <f t="shared" si="43"/>
        <v/>
      </c>
      <c r="I106" s="27" t="str">
        <f t="shared" si="43"/>
        <v/>
      </c>
      <c r="J106" s="27" t="str">
        <f t="shared" si="43"/>
        <v/>
      </c>
      <c r="K106" s="27" t="str">
        <f t="shared" si="43"/>
        <v/>
      </c>
      <c r="L106" s="27" t="str">
        <f t="shared" si="43"/>
        <v/>
      </c>
      <c r="M106" s="27" t="str">
        <f t="shared" si="43"/>
        <v/>
      </c>
      <c r="N106" s="27" t="str">
        <f t="shared" si="43"/>
        <v/>
      </c>
      <c r="O106" s="27" t="str">
        <f t="shared" si="43"/>
        <v/>
      </c>
      <c r="P106" s="27" t="str">
        <f t="shared" si="43"/>
        <v/>
      </c>
      <c r="Q106" s="27" t="str">
        <f t="shared" si="43"/>
        <v/>
      </c>
      <c r="R106" s="27" t="str">
        <f t="shared" si="43"/>
        <v/>
      </c>
      <c r="S106" s="27" t="str">
        <f t="shared" si="43"/>
        <v/>
      </c>
      <c r="T106" s="28" t="str">
        <f t="shared" si="43"/>
        <v/>
      </c>
      <c r="U106" s="27" t="str">
        <f t="shared" si="43"/>
        <v/>
      </c>
      <c r="V106" s="27" t="str">
        <f t="shared" si="43"/>
        <v/>
      </c>
      <c r="W106" s="27" t="str">
        <f t="shared" si="43"/>
        <v/>
      </c>
      <c r="X106" s="27" t="str">
        <f t="shared" si="43"/>
        <v/>
      </c>
      <c r="Y106" s="27" t="str">
        <f t="shared" si="43"/>
        <v/>
      </c>
      <c r="Z106" s="27" t="str">
        <f t="shared" si="43"/>
        <v/>
      </c>
      <c r="AA106" s="27" t="str">
        <f t="shared" si="43"/>
        <v/>
      </c>
      <c r="AB106" s="27" t="str">
        <f t="shared" si="43"/>
        <v/>
      </c>
      <c r="AC106" s="27" t="str">
        <f t="shared" si="43"/>
        <v/>
      </c>
      <c r="AD106" s="28" t="str">
        <f t="shared" si="43"/>
        <v/>
      </c>
    </row>
    <row r="107" spans="1:30" ht="22.5" customHeight="1">
      <c r="A107" s="195" t="s">
        <v>14</v>
      </c>
      <c r="B107" s="196"/>
      <c r="C107" s="29" t="str">
        <f t="shared" ref="C107:AD107" si="44">IF(C100="","",IF(OR((C105&gt;50%),(C106&lt;-50%)),"Measure More","OK"))</f>
        <v/>
      </c>
      <c r="D107" s="29" t="str">
        <f t="shared" si="44"/>
        <v/>
      </c>
      <c r="E107" s="29" t="str">
        <f t="shared" si="44"/>
        <v/>
      </c>
      <c r="F107" s="29" t="str">
        <f t="shared" si="44"/>
        <v/>
      </c>
      <c r="G107" s="29" t="str">
        <f t="shared" si="44"/>
        <v/>
      </c>
      <c r="H107" s="29" t="str">
        <f t="shared" si="44"/>
        <v/>
      </c>
      <c r="I107" s="29" t="str">
        <f t="shared" si="44"/>
        <v/>
      </c>
      <c r="J107" s="29" t="str">
        <f t="shared" si="44"/>
        <v/>
      </c>
      <c r="K107" s="29" t="str">
        <f t="shared" si="44"/>
        <v/>
      </c>
      <c r="L107" s="29" t="str">
        <f t="shared" si="44"/>
        <v/>
      </c>
      <c r="M107" s="29" t="str">
        <f t="shared" si="44"/>
        <v/>
      </c>
      <c r="N107" s="29" t="str">
        <f t="shared" si="44"/>
        <v/>
      </c>
      <c r="O107" s="29" t="str">
        <f t="shared" si="44"/>
        <v/>
      </c>
      <c r="P107" s="29" t="str">
        <f t="shared" si="44"/>
        <v/>
      </c>
      <c r="Q107" s="29" t="str">
        <f t="shared" si="44"/>
        <v/>
      </c>
      <c r="R107" s="29" t="str">
        <f t="shared" si="44"/>
        <v/>
      </c>
      <c r="S107" s="29" t="str">
        <f t="shared" si="44"/>
        <v/>
      </c>
      <c r="T107" s="30" t="str">
        <f t="shared" si="44"/>
        <v/>
      </c>
      <c r="U107" s="29" t="str">
        <f t="shared" si="44"/>
        <v/>
      </c>
      <c r="V107" s="29" t="str">
        <f t="shared" si="44"/>
        <v/>
      </c>
      <c r="W107" s="29" t="str">
        <f t="shared" si="44"/>
        <v/>
      </c>
      <c r="X107" s="29" t="str">
        <f t="shared" si="44"/>
        <v/>
      </c>
      <c r="Y107" s="29" t="str">
        <f t="shared" si="44"/>
        <v/>
      </c>
      <c r="Z107" s="29" t="str">
        <f t="shared" si="44"/>
        <v/>
      </c>
      <c r="AA107" s="29" t="str">
        <f t="shared" si="44"/>
        <v/>
      </c>
      <c r="AB107" s="29" t="str">
        <f t="shared" si="44"/>
        <v/>
      </c>
      <c r="AC107" s="29" t="str">
        <f t="shared" si="44"/>
        <v/>
      </c>
      <c r="AD107" s="30" t="str">
        <f t="shared" si="44"/>
        <v/>
      </c>
    </row>
    <row r="108" spans="1:30">
      <c r="A108" s="3"/>
      <c r="B108" s="3" t="s">
        <v>21</v>
      </c>
      <c r="C108" s="3" t="str">
        <f t="shared" ref="C108:AD108" si="45">IF(C100="","",MAXA(C100:C104))</f>
        <v/>
      </c>
      <c r="D108" s="3" t="str">
        <f t="shared" si="45"/>
        <v/>
      </c>
      <c r="E108" s="3" t="str">
        <f t="shared" si="45"/>
        <v/>
      </c>
      <c r="F108" s="3" t="str">
        <f t="shared" si="45"/>
        <v/>
      </c>
      <c r="G108" s="3" t="str">
        <f t="shared" si="45"/>
        <v/>
      </c>
      <c r="H108" s="3" t="str">
        <f t="shared" si="45"/>
        <v/>
      </c>
      <c r="I108" s="3" t="str">
        <f t="shared" si="45"/>
        <v/>
      </c>
      <c r="J108" s="3" t="str">
        <f t="shared" si="45"/>
        <v/>
      </c>
      <c r="K108" s="3" t="str">
        <f t="shared" si="45"/>
        <v/>
      </c>
      <c r="L108" s="3" t="str">
        <f t="shared" si="45"/>
        <v/>
      </c>
      <c r="M108" s="3" t="str">
        <f t="shared" si="45"/>
        <v/>
      </c>
      <c r="N108" s="3" t="str">
        <f t="shared" si="45"/>
        <v/>
      </c>
      <c r="O108" s="3" t="str">
        <f t="shared" si="45"/>
        <v/>
      </c>
      <c r="P108" s="3" t="str">
        <f t="shared" si="45"/>
        <v/>
      </c>
      <c r="Q108" s="3" t="str">
        <f t="shared" si="45"/>
        <v/>
      </c>
      <c r="R108" s="3" t="str">
        <f t="shared" si="45"/>
        <v/>
      </c>
      <c r="S108" s="3" t="str">
        <f t="shared" si="45"/>
        <v/>
      </c>
      <c r="T108" s="3" t="str">
        <f t="shared" si="45"/>
        <v/>
      </c>
      <c r="U108" s="3" t="str">
        <f t="shared" si="45"/>
        <v/>
      </c>
      <c r="V108" s="3" t="str">
        <f t="shared" si="45"/>
        <v/>
      </c>
      <c r="W108" s="3" t="str">
        <f t="shared" si="45"/>
        <v/>
      </c>
      <c r="X108" s="3" t="str">
        <f t="shared" si="45"/>
        <v/>
      </c>
      <c r="Y108" s="3" t="str">
        <f t="shared" si="45"/>
        <v/>
      </c>
      <c r="Z108" s="3" t="str">
        <f t="shared" si="45"/>
        <v/>
      </c>
      <c r="AA108" s="3" t="str">
        <f t="shared" si="45"/>
        <v/>
      </c>
      <c r="AB108" s="3" t="str">
        <f t="shared" si="45"/>
        <v/>
      </c>
      <c r="AC108" s="3" t="str">
        <f t="shared" si="45"/>
        <v/>
      </c>
      <c r="AD108" s="3" t="str">
        <f t="shared" si="45"/>
        <v/>
      </c>
    </row>
    <row r="109" spans="1:30">
      <c r="A109" s="3"/>
      <c r="B109" s="3" t="s">
        <v>22</v>
      </c>
      <c r="C109" s="3" t="str">
        <f t="shared" ref="C109:AD109" si="46">IF(C100="","",MINA(C100:C104))</f>
        <v/>
      </c>
      <c r="D109" s="3" t="str">
        <f t="shared" si="46"/>
        <v/>
      </c>
      <c r="E109" s="3" t="str">
        <f t="shared" si="46"/>
        <v/>
      </c>
      <c r="F109" s="3" t="str">
        <f t="shared" si="46"/>
        <v/>
      </c>
      <c r="G109" s="3" t="str">
        <f t="shared" si="46"/>
        <v/>
      </c>
      <c r="H109" s="3" t="str">
        <f t="shared" si="46"/>
        <v/>
      </c>
      <c r="I109" s="3" t="str">
        <f t="shared" si="46"/>
        <v/>
      </c>
      <c r="J109" s="3" t="str">
        <f t="shared" si="46"/>
        <v/>
      </c>
      <c r="K109" s="3" t="str">
        <f t="shared" si="46"/>
        <v/>
      </c>
      <c r="L109" s="3" t="str">
        <f t="shared" si="46"/>
        <v/>
      </c>
      <c r="M109" s="3" t="str">
        <f t="shared" si="46"/>
        <v/>
      </c>
      <c r="N109" s="3" t="str">
        <f t="shared" si="46"/>
        <v/>
      </c>
      <c r="O109" s="3" t="str">
        <f t="shared" si="46"/>
        <v/>
      </c>
      <c r="P109" s="3" t="str">
        <f t="shared" si="46"/>
        <v/>
      </c>
      <c r="Q109" s="3" t="str">
        <f t="shared" si="46"/>
        <v/>
      </c>
      <c r="R109" s="3" t="str">
        <f t="shared" si="46"/>
        <v/>
      </c>
      <c r="S109" s="3" t="str">
        <f t="shared" si="46"/>
        <v/>
      </c>
      <c r="T109" s="3" t="str">
        <f t="shared" si="46"/>
        <v/>
      </c>
      <c r="U109" s="3" t="str">
        <f t="shared" si="46"/>
        <v/>
      </c>
      <c r="V109" s="3" t="str">
        <f t="shared" si="46"/>
        <v/>
      </c>
      <c r="W109" s="3" t="str">
        <f t="shared" si="46"/>
        <v/>
      </c>
      <c r="X109" s="3" t="str">
        <f t="shared" si="46"/>
        <v/>
      </c>
      <c r="Y109" s="3" t="str">
        <f t="shared" si="46"/>
        <v/>
      </c>
      <c r="Z109" s="3" t="str">
        <f t="shared" si="46"/>
        <v/>
      </c>
      <c r="AA109" s="3" t="str">
        <f t="shared" si="46"/>
        <v/>
      </c>
      <c r="AB109" s="3" t="str">
        <f t="shared" si="46"/>
        <v/>
      </c>
      <c r="AC109" s="3" t="str">
        <f t="shared" si="46"/>
        <v/>
      </c>
      <c r="AD109" s="3" t="str">
        <f t="shared" si="46"/>
        <v/>
      </c>
    </row>
    <row r="110" spans="1:30">
      <c r="A110" s="3"/>
      <c r="B110" s="3" t="s">
        <v>23</v>
      </c>
      <c r="C110" s="3" t="str">
        <f t="shared" ref="C110:AD110" si="47">IF(C100="","",(C108-C109))</f>
        <v/>
      </c>
      <c r="D110" s="3" t="str">
        <f t="shared" si="47"/>
        <v/>
      </c>
      <c r="E110" s="3" t="str">
        <f t="shared" si="47"/>
        <v/>
      </c>
      <c r="F110" s="3" t="str">
        <f t="shared" si="47"/>
        <v/>
      </c>
      <c r="G110" s="3" t="str">
        <f t="shared" si="47"/>
        <v/>
      </c>
      <c r="H110" s="3" t="str">
        <f t="shared" si="47"/>
        <v/>
      </c>
      <c r="I110" s="3" t="str">
        <f t="shared" si="47"/>
        <v/>
      </c>
      <c r="J110" s="3" t="str">
        <f t="shared" si="47"/>
        <v/>
      </c>
      <c r="K110" s="3" t="str">
        <f t="shared" si="47"/>
        <v/>
      </c>
      <c r="L110" s="3" t="str">
        <f t="shared" si="47"/>
        <v/>
      </c>
      <c r="M110" s="3" t="str">
        <f t="shared" si="47"/>
        <v/>
      </c>
      <c r="N110" s="3" t="str">
        <f t="shared" si="47"/>
        <v/>
      </c>
      <c r="O110" s="3" t="str">
        <f t="shared" si="47"/>
        <v/>
      </c>
      <c r="P110" s="3" t="str">
        <f t="shared" si="47"/>
        <v/>
      </c>
      <c r="Q110" s="3" t="str">
        <f t="shared" si="47"/>
        <v/>
      </c>
      <c r="R110" s="3" t="str">
        <f t="shared" si="47"/>
        <v/>
      </c>
      <c r="S110" s="3" t="str">
        <f t="shared" si="47"/>
        <v/>
      </c>
      <c r="T110" s="3" t="str">
        <f t="shared" si="47"/>
        <v/>
      </c>
      <c r="U110" s="3" t="str">
        <f t="shared" si="47"/>
        <v/>
      </c>
      <c r="V110" s="3" t="str">
        <f t="shared" si="47"/>
        <v/>
      </c>
      <c r="W110" s="3" t="str">
        <f t="shared" si="47"/>
        <v/>
      </c>
      <c r="X110" s="3" t="str">
        <f t="shared" si="47"/>
        <v/>
      </c>
      <c r="Y110" s="3" t="str">
        <f t="shared" si="47"/>
        <v/>
      </c>
      <c r="Z110" s="3" t="str">
        <f t="shared" si="47"/>
        <v/>
      </c>
      <c r="AA110" s="3" t="str">
        <f t="shared" si="47"/>
        <v/>
      </c>
      <c r="AB110" s="3" t="str">
        <f t="shared" si="47"/>
        <v/>
      </c>
      <c r="AC110" s="3" t="str">
        <f t="shared" si="47"/>
        <v/>
      </c>
      <c r="AD110" s="3" t="str">
        <f t="shared" si="47"/>
        <v/>
      </c>
    </row>
    <row r="111" spans="1:30">
      <c r="A111" s="3"/>
      <c r="B111" s="3" t="s">
        <v>24</v>
      </c>
      <c r="C111" s="3" t="str">
        <f t="shared" ref="C111:AD111" si="48">IF(C100="","",ROUND(AVERAGEA(C100:C104),4))</f>
        <v/>
      </c>
      <c r="D111" s="3" t="str">
        <f t="shared" si="48"/>
        <v/>
      </c>
      <c r="E111" s="3" t="str">
        <f t="shared" si="48"/>
        <v/>
      </c>
      <c r="F111" s="3" t="str">
        <f t="shared" si="48"/>
        <v/>
      </c>
      <c r="G111" s="3" t="str">
        <f t="shared" si="48"/>
        <v/>
      </c>
      <c r="H111" s="3" t="str">
        <f t="shared" si="48"/>
        <v/>
      </c>
      <c r="I111" s="3" t="str">
        <f t="shared" si="48"/>
        <v/>
      </c>
      <c r="J111" s="3" t="str">
        <f t="shared" si="48"/>
        <v/>
      </c>
      <c r="K111" s="3" t="str">
        <f t="shared" si="48"/>
        <v/>
      </c>
      <c r="L111" s="3" t="str">
        <f t="shared" si="48"/>
        <v/>
      </c>
      <c r="M111" s="3" t="str">
        <f t="shared" si="48"/>
        <v/>
      </c>
      <c r="N111" s="3" t="str">
        <f t="shared" si="48"/>
        <v/>
      </c>
      <c r="O111" s="3" t="str">
        <f t="shared" si="48"/>
        <v/>
      </c>
      <c r="P111" s="3" t="str">
        <f t="shared" si="48"/>
        <v/>
      </c>
      <c r="Q111" s="3" t="str">
        <f t="shared" si="48"/>
        <v/>
      </c>
      <c r="R111" s="3" t="str">
        <f t="shared" si="48"/>
        <v/>
      </c>
      <c r="S111" s="3" t="str">
        <f t="shared" si="48"/>
        <v/>
      </c>
      <c r="T111" s="3" t="str">
        <f t="shared" si="48"/>
        <v/>
      </c>
      <c r="U111" s="3" t="str">
        <f t="shared" si="48"/>
        <v/>
      </c>
      <c r="V111" s="3" t="str">
        <f t="shared" si="48"/>
        <v/>
      </c>
      <c r="W111" s="3" t="str">
        <f t="shared" si="48"/>
        <v/>
      </c>
      <c r="X111" s="3" t="str">
        <f t="shared" si="48"/>
        <v/>
      </c>
      <c r="Y111" s="3" t="str">
        <f t="shared" si="48"/>
        <v/>
      </c>
      <c r="Z111" s="3" t="str">
        <f t="shared" si="48"/>
        <v/>
      </c>
      <c r="AA111" s="3" t="str">
        <f t="shared" si="48"/>
        <v/>
      </c>
      <c r="AB111" s="3" t="str">
        <f t="shared" si="48"/>
        <v/>
      </c>
      <c r="AC111" s="3" t="str">
        <f t="shared" si="48"/>
        <v/>
      </c>
      <c r="AD111" s="3" t="str">
        <f t="shared" si="48"/>
        <v/>
      </c>
    </row>
    <row r="112" spans="1:30">
      <c r="A112" s="3"/>
      <c r="B112" s="3" t="s">
        <v>25</v>
      </c>
      <c r="C112" s="3" t="str">
        <f t="shared" ref="C112:AD112" si="49">IF(C100="","",ROUND(SQRT(COUNTA(C100:C104)/(COUNTA(C100:C104)-1))*STDEVPA(C100:C104),4))</f>
        <v/>
      </c>
      <c r="D112" s="3" t="str">
        <f t="shared" si="49"/>
        <v/>
      </c>
      <c r="E112" s="3" t="str">
        <f t="shared" si="49"/>
        <v/>
      </c>
      <c r="F112" s="3" t="str">
        <f t="shared" si="49"/>
        <v/>
      </c>
      <c r="G112" s="3" t="str">
        <f t="shared" si="49"/>
        <v/>
      </c>
      <c r="H112" s="3" t="str">
        <f t="shared" si="49"/>
        <v/>
      </c>
      <c r="I112" s="3" t="str">
        <f t="shared" si="49"/>
        <v/>
      </c>
      <c r="J112" s="3" t="str">
        <f t="shared" si="49"/>
        <v/>
      </c>
      <c r="K112" s="3" t="str">
        <f t="shared" si="49"/>
        <v/>
      </c>
      <c r="L112" s="3" t="str">
        <f t="shared" si="49"/>
        <v/>
      </c>
      <c r="M112" s="3" t="str">
        <f t="shared" si="49"/>
        <v/>
      </c>
      <c r="N112" s="3" t="str">
        <f t="shared" si="49"/>
        <v/>
      </c>
      <c r="O112" s="3" t="str">
        <f t="shared" si="49"/>
        <v/>
      </c>
      <c r="P112" s="3" t="str">
        <f t="shared" si="49"/>
        <v/>
      </c>
      <c r="Q112" s="3" t="str">
        <f t="shared" si="49"/>
        <v/>
      </c>
      <c r="R112" s="3" t="str">
        <f t="shared" si="49"/>
        <v/>
      </c>
      <c r="S112" s="3" t="str">
        <f t="shared" si="49"/>
        <v/>
      </c>
      <c r="T112" s="3" t="str">
        <f t="shared" si="49"/>
        <v/>
      </c>
      <c r="U112" s="3" t="str">
        <f t="shared" si="49"/>
        <v/>
      </c>
      <c r="V112" s="3" t="str">
        <f t="shared" si="49"/>
        <v/>
      </c>
      <c r="W112" s="3" t="str">
        <f t="shared" si="49"/>
        <v/>
      </c>
      <c r="X112" s="3" t="str">
        <f t="shared" si="49"/>
        <v/>
      </c>
      <c r="Y112" s="3" t="str">
        <f t="shared" si="49"/>
        <v/>
      </c>
      <c r="Z112" s="3" t="str">
        <f t="shared" si="49"/>
        <v/>
      </c>
      <c r="AA112" s="3" t="str">
        <f t="shared" si="49"/>
        <v/>
      </c>
      <c r="AB112" s="3" t="str">
        <f t="shared" si="49"/>
        <v/>
      </c>
      <c r="AC112" s="3" t="str">
        <f t="shared" si="49"/>
        <v/>
      </c>
      <c r="AD112" s="3" t="str">
        <f t="shared" si="49"/>
        <v/>
      </c>
    </row>
    <row r="113" spans="1:30">
      <c r="A113" s="3"/>
      <c r="B113" s="3" t="s">
        <v>26</v>
      </c>
      <c r="C113" s="3" t="str">
        <f t="shared" ref="C113:AD113" si="50">IF(C100="","",ROUND((((C96+C97)-(C96+C98))/(6*C112)),4))</f>
        <v/>
      </c>
      <c r="D113" s="3" t="str">
        <f t="shared" si="50"/>
        <v/>
      </c>
      <c r="E113" s="3" t="str">
        <f t="shared" si="50"/>
        <v/>
      </c>
      <c r="F113" s="3" t="str">
        <f t="shared" si="50"/>
        <v/>
      </c>
      <c r="G113" s="3" t="str">
        <f t="shared" si="50"/>
        <v/>
      </c>
      <c r="H113" s="3" t="str">
        <f t="shared" si="50"/>
        <v/>
      </c>
      <c r="I113" s="3" t="str">
        <f t="shared" si="50"/>
        <v/>
      </c>
      <c r="J113" s="3" t="str">
        <f t="shared" si="50"/>
        <v/>
      </c>
      <c r="K113" s="3" t="str">
        <f t="shared" si="50"/>
        <v/>
      </c>
      <c r="L113" s="3" t="str">
        <f t="shared" si="50"/>
        <v/>
      </c>
      <c r="M113" s="3" t="str">
        <f t="shared" si="50"/>
        <v/>
      </c>
      <c r="N113" s="3" t="str">
        <f t="shared" si="50"/>
        <v/>
      </c>
      <c r="O113" s="3" t="str">
        <f t="shared" si="50"/>
        <v/>
      </c>
      <c r="P113" s="3" t="str">
        <f t="shared" si="50"/>
        <v/>
      </c>
      <c r="Q113" s="3" t="str">
        <f t="shared" si="50"/>
        <v/>
      </c>
      <c r="R113" s="3" t="str">
        <f t="shared" si="50"/>
        <v/>
      </c>
      <c r="S113" s="3" t="str">
        <f t="shared" si="50"/>
        <v/>
      </c>
      <c r="T113" s="3" t="str">
        <f t="shared" si="50"/>
        <v/>
      </c>
      <c r="U113" s="3" t="str">
        <f t="shared" si="50"/>
        <v/>
      </c>
      <c r="V113" s="3" t="str">
        <f t="shared" si="50"/>
        <v/>
      </c>
      <c r="W113" s="3" t="str">
        <f t="shared" si="50"/>
        <v/>
      </c>
      <c r="X113" s="3" t="str">
        <f t="shared" si="50"/>
        <v/>
      </c>
      <c r="Y113" s="3" t="str">
        <f t="shared" si="50"/>
        <v/>
      </c>
      <c r="Z113" s="3" t="str">
        <f t="shared" si="50"/>
        <v/>
      </c>
      <c r="AA113" s="3" t="str">
        <f t="shared" si="50"/>
        <v/>
      </c>
      <c r="AB113" s="3" t="str">
        <f t="shared" si="50"/>
        <v/>
      </c>
      <c r="AC113" s="3" t="str">
        <f t="shared" si="50"/>
        <v/>
      </c>
      <c r="AD113" s="3" t="str">
        <f t="shared" si="50"/>
        <v/>
      </c>
    </row>
    <row r="114" spans="1:30">
      <c r="A114" s="3"/>
      <c r="B114" s="3" t="s">
        <v>27</v>
      </c>
      <c r="C114" s="3" t="str">
        <f t="shared" ref="C114:AD114" si="51">IF(C100="","",ROUND((1-(ABS((((C96+C97)+(C96+C98))/2)-C111)/((C97-C98)/2)))*C113,4))</f>
        <v/>
      </c>
      <c r="D114" s="3" t="str">
        <f t="shared" si="51"/>
        <v/>
      </c>
      <c r="E114" s="3" t="str">
        <f t="shared" si="51"/>
        <v/>
      </c>
      <c r="F114" s="3" t="str">
        <f t="shared" si="51"/>
        <v/>
      </c>
      <c r="G114" s="3" t="str">
        <f t="shared" si="51"/>
        <v/>
      </c>
      <c r="H114" s="3" t="str">
        <f t="shared" si="51"/>
        <v/>
      </c>
      <c r="I114" s="3" t="str">
        <f t="shared" si="51"/>
        <v/>
      </c>
      <c r="J114" s="3" t="str">
        <f t="shared" si="51"/>
        <v/>
      </c>
      <c r="K114" s="3" t="str">
        <f t="shared" si="51"/>
        <v/>
      </c>
      <c r="L114" s="3" t="str">
        <f t="shared" si="51"/>
        <v/>
      </c>
      <c r="M114" s="3" t="str">
        <f t="shared" si="51"/>
        <v/>
      </c>
      <c r="N114" s="3" t="str">
        <f t="shared" si="51"/>
        <v/>
      </c>
      <c r="O114" s="3" t="str">
        <f t="shared" si="51"/>
        <v/>
      </c>
      <c r="P114" s="3" t="str">
        <f t="shared" si="51"/>
        <v/>
      </c>
      <c r="Q114" s="3" t="str">
        <f t="shared" si="51"/>
        <v/>
      </c>
      <c r="R114" s="3" t="str">
        <f t="shared" si="51"/>
        <v/>
      </c>
      <c r="S114" s="3" t="str">
        <f t="shared" si="51"/>
        <v/>
      </c>
      <c r="T114" s="3" t="str">
        <f t="shared" si="51"/>
        <v/>
      </c>
      <c r="U114" s="3" t="str">
        <f t="shared" si="51"/>
        <v/>
      </c>
      <c r="V114" s="3" t="str">
        <f t="shared" si="51"/>
        <v/>
      </c>
      <c r="W114" s="3" t="str">
        <f t="shared" si="51"/>
        <v/>
      </c>
      <c r="X114" s="3" t="str">
        <f t="shared" si="51"/>
        <v/>
      </c>
      <c r="Y114" s="3" t="str">
        <f t="shared" si="51"/>
        <v/>
      </c>
      <c r="Z114" s="3" t="str">
        <f t="shared" si="51"/>
        <v/>
      </c>
      <c r="AA114" s="3" t="str">
        <f t="shared" si="51"/>
        <v/>
      </c>
      <c r="AB114" s="3" t="str">
        <f t="shared" si="51"/>
        <v/>
      </c>
      <c r="AC114" s="3" t="str">
        <f t="shared" si="51"/>
        <v/>
      </c>
      <c r="AD114" s="3" t="str">
        <f t="shared" si="51"/>
        <v/>
      </c>
    </row>
    <row r="115" spans="1:30">
      <c r="A115" s="3"/>
      <c r="B115" s="3" t="s">
        <v>29</v>
      </c>
      <c r="C115" s="3" t="str">
        <f t="shared" ref="C115:AD115" si="52">IF(C100="","",IF(OR(((MAXA(C100:C104))&gt;(C96+C97)),((MINA(C100:C104))&lt;(C96+C98))),"NG","OK"))</f>
        <v/>
      </c>
      <c r="D115" s="3" t="str">
        <f t="shared" si="52"/>
        <v/>
      </c>
      <c r="E115" s="3" t="str">
        <f t="shared" si="52"/>
        <v/>
      </c>
      <c r="F115" s="3" t="str">
        <f t="shared" si="52"/>
        <v/>
      </c>
      <c r="G115" s="3" t="str">
        <f t="shared" si="52"/>
        <v/>
      </c>
      <c r="H115" s="3" t="str">
        <f t="shared" si="52"/>
        <v/>
      </c>
      <c r="I115" s="3" t="str">
        <f t="shared" si="52"/>
        <v/>
      </c>
      <c r="J115" s="3" t="str">
        <f t="shared" si="52"/>
        <v/>
      </c>
      <c r="K115" s="3" t="str">
        <f t="shared" si="52"/>
        <v/>
      </c>
      <c r="L115" s="3" t="str">
        <f t="shared" si="52"/>
        <v/>
      </c>
      <c r="M115" s="3" t="str">
        <f t="shared" si="52"/>
        <v/>
      </c>
      <c r="N115" s="3" t="str">
        <f t="shared" si="52"/>
        <v/>
      </c>
      <c r="O115" s="3" t="str">
        <f t="shared" si="52"/>
        <v/>
      </c>
      <c r="P115" s="3" t="str">
        <f t="shared" si="52"/>
        <v/>
      </c>
      <c r="Q115" s="3" t="str">
        <f t="shared" si="52"/>
        <v/>
      </c>
      <c r="R115" s="3" t="str">
        <f t="shared" si="52"/>
        <v/>
      </c>
      <c r="S115" s="3" t="str">
        <f t="shared" si="52"/>
        <v/>
      </c>
      <c r="T115" s="3" t="str">
        <f t="shared" si="52"/>
        <v/>
      </c>
      <c r="U115" s="3" t="str">
        <f t="shared" si="52"/>
        <v/>
      </c>
      <c r="V115" s="3" t="str">
        <f t="shared" si="52"/>
        <v/>
      </c>
      <c r="W115" s="3" t="str">
        <f t="shared" si="52"/>
        <v/>
      </c>
      <c r="X115" s="3" t="str">
        <f t="shared" si="52"/>
        <v/>
      </c>
      <c r="Y115" s="3" t="str">
        <f t="shared" si="52"/>
        <v/>
      </c>
      <c r="Z115" s="3" t="str">
        <f t="shared" si="52"/>
        <v/>
      </c>
      <c r="AA115" s="3" t="str">
        <f t="shared" si="52"/>
        <v/>
      </c>
      <c r="AB115" s="3" t="str">
        <f t="shared" si="52"/>
        <v/>
      </c>
      <c r="AC115" s="3" t="str">
        <f t="shared" si="52"/>
        <v/>
      </c>
      <c r="AD115" s="3" t="str">
        <f t="shared" si="52"/>
        <v/>
      </c>
    </row>
    <row r="116" spans="1:30">
      <c r="A116" s="3"/>
      <c r="B116" s="3" t="s">
        <v>28</v>
      </c>
      <c r="C116" s="3" t="str">
        <f t="shared" ref="C116:AD116" si="53">IF(C114="","",IF(OR(((MINA(C114))&lt;(1.3333))),"NG","OK"))</f>
        <v/>
      </c>
      <c r="D116" s="3" t="str">
        <f t="shared" si="53"/>
        <v/>
      </c>
      <c r="E116" s="3" t="str">
        <f t="shared" si="53"/>
        <v/>
      </c>
      <c r="F116" s="3" t="str">
        <f t="shared" si="53"/>
        <v/>
      </c>
      <c r="G116" s="3" t="str">
        <f t="shared" si="53"/>
        <v/>
      </c>
      <c r="H116" s="3" t="str">
        <f t="shared" si="53"/>
        <v/>
      </c>
      <c r="I116" s="3" t="str">
        <f t="shared" si="53"/>
        <v/>
      </c>
      <c r="J116" s="3" t="str">
        <f t="shared" si="53"/>
        <v/>
      </c>
      <c r="K116" s="3" t="str">
        <f t="shared" si="53"/>
        <v/>
      </c>
      <c r="L116" s="3" t="str">
        <f t="shared" si="53"/>
        <v/>
      </c>
      <c r="M116" s="3" t="str">
        <f t="shared" si="53"/>
        <v/>
      </c>
      <c r="N116" s="3" t="str">
        <f t="shared" si="53"/>
        <v/>
      </c>
      <c r="O116" s="3" t="str">
        <f t="shared" si="53"/>
        <v/>
      </c>
      <c r="P116" s="3" t="str">
        <f t="shared" si="53"/>
        <v/>
      </c>
      <c r="Q116" s="3" t="str">
        <f t="shared" si="53"/>
        <v/>
      </c>
      <c r="R116" s="3" t="str">
        <f t="shared" si="53"/>
        <v/>
      </c>
      <c r="S116" s="3" t="str">
        <f t="shared" si="53"/>
        <v/>
      </c>
      <c r="T116" s="3" t="str">
        <f t="shared" si="53"/>
        <v/>
      </c>
      <c r="U116" s="3" t="str">
        <f t="shared" si="53"/>
        <v/>
      </c>
      <c r="V116" s="3" t="str">
        <f t="shared" si="53"/>
        <v/>
      </c>
      <c r="W116" s="3" t="str">
        <f t="shared" si="53"/>
        <v/>
      </c>
      <c r="X116" s="3" t="str">
        <f t="shared" si="53"/>
        <v/>
      </c>
      <c r="Y116" s="3" t="str">
        <f t="shared" si="53"/>
        <v/>
      </c>
      <c r="Z116" s="3" t="str">
        <f t="shared" si="53"/>
        <v/>
      </c>
      <c r="AA116" s="3" t="str">
        <f t="shared" si="53"/>
        <v/>
      </c>
      <c r="AB116" s="3" t="str">
        <f t="shared" si="53"/>
        <v/>
      </c>
      <c r="AC116" s="3" t="str">
        <f t="shared" si="53"/>
        <v/>
      </c>
      <c r="AD116" s="3" t="str">
        <f t="shared" si="53"/>
        <v/>
      </c>
    </row>
  </sheetData>
  <mergeCells count="161">
    <mergeCell ref="D7:G7"/>
    <mergeCell ref="D64:G64"/>
    <mergeCell ref="D65:G65"/>
    <mergeCell ref="J2:M2"/>
    <mergeCell ref="J9:J10"/>
    <mergeCell ref="K9:K10"/>
    <mergeCell ref="L9:L10"/>
    <mergeCell ref="M9:M10"/>
    <mergeCell ref="AB3:AD3"/>
    <mergeCell ref="AB4:AD4"/>
    <mergeCell ref="J5:M5"/>
    <mergeCell ref="Z6:AA6"/>
    <mergeCell ref="AB6:AD6"/>
    <mergeCell ref="D6:G6"/>
    <mergeCell ref="Z7:AA7"/>
    <mergeCell ref="AB7:AD7"/>
    <mergeCell ref="V35:V36"/>
    <mergeCell ref="W35:W36"/>
    <mergeCell ref="AA9:AA10"/>
    <mergeCell ref="AB9:AB10"/>
    <mergeCell ref="AC9:AC10"/>
    <mergeCell ref="AD9:AD10"/>
    <mergeCell ref="T35:T36"/>
    <mergeCell ref="U35:U36"/>
    <mergeCell ref="A9:B10"/>
    <mergeCell ref="C9:C10"/>
    <mergeCell ref="D9:D10"/>
    <mergeCell ref="E9:E10"/>
    <mergeCell ref="F9:F10"/>
    <mergeCell ref="G9:G10"/>
    <mergeCell ref="H9:H10"/>
    <mergeCell ref="I9:I10"/>
    <mergeCell ref="N9:N10"/>
    <mergeCell ref="O9:O10"/>
    <mergeCell ref="P9:P10"/>
    <mergeCell ref="Q9:Q10"/>
    <mergeCell ref="R9:R10"/>
    <mergeCell ref="I93:I94"/>
    <mergeCell ref="J93:J94"/>
    <mergeCell ref="K93:K94"/>
    <mergeCell ref="L93:L94"/>
    <mergeCell ref="M67:M68"/>
    <mergeCell ref="R35:R36"/>
    <mergeCell ref="N67:N68"/>
    <mergeCell ref="O67:O68"/>
    <mergeCell ref="P67:P68"/>
    <mergeCell ref="Q67:Q68"/>
    <mergeCell ref="I35:I36"/>
    <mergeCell ref="J35:J36"/>
    <mergeCell ref="K35:K36"/>
    <mergeCell ref="I67:I68"/>
    <mergeCell ref="J67:J68"/>
    <mergeCell ref="K67:K68"/>
    <mergeCell ref="P35:P36"/>
    <mergeCell ref="Q35:Q36"/>
    <mergeCell ref="A11:B11"/>
    <mergeCell ref="A12:B12"/>
    <mergeCell ref="A13:A14"/>
    <mergeCell ref="A15:B15"/>
    <mergeCell ref="D93:D94"/>
    <mergeCell ref="E93:E94"/>
    <mergeCell ref="F93:F94"/>
    <mergeCell ref="G93:G94"/>
    <mergeCell ref="H93:H94"/>
    <mergeCell ref="A21:A22"/>
    <mergeCell ref="A23:B23"/>
    <mergeCell ref="A71:A72"/>
    <mergeCell ref="A73:B73"/>
    <mergeCell ref="A79:A80"/>
    <mergeCell ref="A81:B81"/>
    <mergeCell ref="A93:B94"/>
    <mergeCell ref="C93:C94"/>
    <mergeCell ref="H67:H68"/>
    <mergeCell ref="H35:H36"/>
    <mergeCell ref="A67:B68"/>
    <mergeCell ref="C67:C68"/>
    <mergeCell ref="D67:D68"/>
    <mergeCell ref="E67:E68"/>
    <mergeCell ref="F67:F68"/>
    <mergeCell ref="AA67:AA68"/>
    <mergeCell ref="AB67:AB68"/>
    <mergeCell ref="AC67:AC68"/>
    <mergeCell ref="AD67:AD68"/>
    <mergeCell ref="A69:B69"/>
    <mergeCell ref="A70:B70"/>
    <mergeCell ref="R67:R68"/>
    <mergeCell ref="S67:S68"/>
    <mergeCell ref="Y9:Y10"/>
    <mergeCell ref="Z9:Z10"/>
    <mergeCell ref="T67:T68"/>
    <mergeCell ref="U67:U68"/>
    <mergeCell ref="V67:V68"/>
    <mergeCell ref="W67:W68"/>
    <mergeCell ref="X67:X68"/>
    <mergeCell ref="Y67:Y68"/>
    <mergeCell ref="Z67:Z68"/>
    <mergeCell ref="T9:T10"/>
    <mergeCell ref="U9:U10"/>
    <mergeCell ref="V9:V10"/>
    <mergeCell ref="W9:W10"/>
    <mergeCell ref="X9:X10"/>
    <mergeCell ref="S9:S10"/>
    <mergeCell ref="L67:L68"/>
    <mergeCell ref="S35:S36"/>
    <mergeCell ref="A35:B36"/>
    <mergeCell ref="C35:C36"/>
    <mergeCell ref="J60:M60"/>
    <mergeCell ref="J63:M63"/>
    <mergeCell ref="A37:B37"/>
    <mergeCell ref="D35:D36"/>
    <mergeCell ref="E35:E36"/>
    <mergeCell ref="F35:F36"/>
    <mergeCell ref="G35:G36"/>
    <mergeCell ref="AD35:AD36"/>
    <mergeCell ref="A38:B38"/>
    <mergeCell ref="A39:A40"/>
    <mergeCell ref="A41:B41"/>
    <mergeCell ref="A47:A48"/>
    <mergeCell ref="A49:B49"/>
    <mergeCell ref="X35:X36"/>
    <mergeCell ref="Y35:Y36"/>
    <mergeCell ref="AC93:AC94"/>
    <mergeCell ref="AD93:AD94"/>
    <mergeCell ref="AB61:AD61"/>
    <mergeCell ref="AB62:AD62"/>
    <mergeCell ref="Z64:AA64"/>
    <mergeCell ref="AB64:AD64"/>
    <mergeCell ref="Z65:AA65"/>
    <mergeCell ref="AB65:AD65"/>
    <mergeCell ref="Z35:Z36"/>
    <mergeCell ref="AA35:AA36"/>
    <mergeCell ref="AB35:AB36"/>
    <mergeCell ref="AC35:AC36"/>
    <mergeCell ref="L35:L36"/>
    <mergeCell ref="M35:M36"/>
    <mergeCell ref="N35:N36"/>
    <mergeCell ref="O35:O36"/>
    <mergeCell ref="A8:B8"/>
    <mergeCell ref="A99:B99"/>
    <mergeCell ref="A105:A106"/>
    <mergeCell ref="A107:B107"/>
    <mergeCell ref="AA93:AA94"/>
    <mergeCell ref="AB93:AB94"/>
    <mergeCell ref="O93:O94"/>
    <mergeCell ref="P93:P94"/>
    <mergeCell ref="Q93:Q94"/>
    <mergeCell ref="R93:R94"/>
    <mergeCell ref="A95:B95"/>
    <mergeCell ref="A96:B96"/>
    <mergeCell ref="U93:U94"/>
    <mergeCell ref="V93:V94"/>
    <mergeCell ref="W93:W94"/>
    <mergeCell ref="X93:X94"/>
    <mergeCell ref="Y93:Y94"/>
    <mergeCell ref="Z93:Z94"/>
    <mergeCell ref="A97:A98"/>
    <mergeCell ref="S93:S94"/>
    <mergeCell ref="T93:T94"/>
    <mergeCell ref="M93:M94"/>
    <mergeCell ref="N93:N94"/>
    <mergeCell ref="G67:G68"/>
  </mergeCells>
  <phoneticPr fontId="1"/>
  <conditionalFormatting sqref="C11:S14">
    <cfRule type="cellIs" dxfId="81" priority="113" stopIfTrue="1" operator="equal">
      <formula>FALSE</formula>
    </cfRule>
  </conditionalFormatting>
  <conditionalFormatting sqref="C11:T14 AB3:AD4 AB6:AD7 C16:T20">
    <cfRule type="cellIs" dxfId="80" priority="121" stopIfTrue="1" operator="equal">
      <formula>FALSE</formula>
    </cfRule>
  </conditionalFormatting>
  <conditionalFormatting sqref="C15:T15">
    <cfRule type="cellIs" dxfId="79" priority="118" stopIfTrue="1" operator="equal">
      <formula>"FALSE"</formula>
    </cfRule>
    <cfRule type="cellIs" dxfId="78" priority="119" stopIfTrue="1" operator="greaterThanOrEqual">
      <formula>"FLESE"</formula>
    </cfRule>
  </conditionalFormatting>
  <conditionalFormatting sqref="C15:T15">
    <cfRule type="cellIs" dxfId="77" priority="117" stopIfTrue="1" operator="greaterThanOrEqual">
      <formula>"FLESE"</formula>
    </cfRule>
  </conditionalFormatting>
  <conditionalFormatting sqref="C23:T23">
    <cfRule type="cellIs" dxfId="76" priority="120" stopIfTrue="1" operator="equal">
      <formula>"Measure More"</formula>
    </cfRule>
  </conditionalFormatting>
  <conditionalFormatting sqref="U11:AC14">
    <cfRule type="cellIs" dxfId="75" priority="107" stopIfTrue="1" operator="equal">
      <formula>FALSE</formula>
    </cfRule>
  </conditionalFormatting>
  <conditionalFormatting sqref="U11:AD14 U16:AD20">
    <cfRule type="cellIs" dxfId="74" priority="112" stopIfTrue="1" operator="equal">
      <formula>FALSE</formula>
    </cfRule>
  </conditionalFormatting>
  <conditionalFormatting sqref="U15:AD15">
    <cfRule type="cellIs" dxfId="73" priority="109" stopIfTrue="1" operator="equal">
      <formula>"FALSE"</formula>
    </cfRule>
    <cfRule type="cellIs" dxfId="72" priority="110" stopIfTrue="1" operator="greaterThanOrEqual">
      <formula>"FLESE"</formula>
    </cfRule>
  </conditionalFormatting>
  <conditionalFormatting sqref="U15:AD15">
    <cfRule type="cellIs" dxfId="71" priority="108" stopIfTrue="1" operator="greaterThanOrEqual">
      <formula>"FLESE"</formula>
    </cfRule>
  </conditionalFormatting>
  <conditionalFormatting sqref="U23:AD23">
    <cfRule type="cellIs" dxfId="70" priority="111" stopIfTrue="1" operator="equal">
      <formula>"Measure More"</formula>
    </cfRule>
  </conditionalFormatting>
  <conditionalFormatting sqref="C37:S40">
    <cfRule type="cellIs" dxfId="69" priority="101" stopIfTrue="1" operator="equal">
      <formula>FALSE</formula>
    </cfRule>
  </conditionalFormatting>
  <conditionalFormatting sqref="C37:T40 C42:T46">
    <cfRule type="cellIs" dxfId="68" priority="106" stopIfTrue="1" operator="equal">
      <formula>FALSE</formula>
    </cfRule>
  </conditionalFormatting>
  <conditionalFormatting sqref="C41:T41">
    <cfRule type="cellIs" dxfId="67" priority="103" stopIfTrue="1" operator="equal">
      <formula>"FALSE"</formula>
    </cfRule>
    <cfRule type="cellIs" dxfId="66" priority="104" stopIfTrue="1" operator="greaterThanOrEqual">
      <formula>"FLESE"</formula>
    </cfRule>
  </conditionalFormatting>
  <conditionalFormatting sqref="C41:T41">
    <cfRule type="cellIs" dxfId="65" priority="102" stopIfTrue="1" operator="greaterThanOrEqual">
      <formula>"FLESE"</formula>
    </cfRule>
  </conditionalFormatting>
  <conditionalFormatting sqref="C49:T49">
    <cfRule type="cellIs" dxfId="64" priority="105" stopIfTrue="1" operator="equal">
      <formula>"Measure More"</formula>
    </cfRule>
  </conditionalFormatting>
  <conditionalFormatting sqref="U37:AC40 Y37:AD37">
    <cfRule type="cellIs" dxfId="63" priority="95" stopIfTrue="1" operator="equal">
      <formula>FALSE</formula>
    </cfRule>
  </conditionalFormatting>
  <conditionalFormatting sqref="U42:AD46 U37:AD40">
    <cfRule type="cellIs" dxfId="62" priority="100" stopIfTrue="1" operator="equal">
      <formula>FALSE</formula>
    </cfRule>
  </conditionalFormatting>
  <conditionalFormatting sqref="U41:AD41">
    <cfRule type="cellIs" dxfId="61" priority="97" stopIfTrue="1" operator="equal">
      <formula>"FALSE"</formula>
    </cfRule>
    <cfRule type="cellIs" dxfId="60" priority="98" stopIfTrue="1" operator="greaterThanOrEqual">
      <formula>"FLESE"</formula>
    </cfRule>
  </conditionalFormatting>
  <conditionalFormatting sqref="U41:AD41">
    <cfRule type="cellIs" dxfId="59" priority="96" stopIfTrue="1" operator="greaterThanOrEqual">
      <formula>"FLESE"</formula>
    </cfRule>
  </conditionalFormatting>
  <conditionalFormatting sqref="U49:AD49">
    <cfRule type="cellIs" dxfId="58" priority="99" stopIfTrue="1" operator="equal">
      <formula>"Measure More"</formula>
    </cfRule>
  </conditionalFormatting>
  <conditionalFormatting sqref="V31">
    <cfRule type="containsText" dxfId="57" priority="93" stopIfTrue="1" operator="containsText" text="NG">
      <formula>NOT(ISERROR(SEARCH("NG",V31)))</formula>
    </cfRule>
    <cfRule type="containsText" dxfId="56" priority="94" stopIfTrue="1" operator="containsText" text="NG">
      <formula>NOT(ISERROR(SEARCH("NG",V31)))</formula>
    </cfRule>
  </conditionalFormatting>
  <conditionalFormatting sqref="C31:AD31">
    <cfRule type="containsText" dxfId="55" priority="92" stopIfTrue="1" operator="containsText" text="NG">
      <formula>NOT(ISERROR(SEARCH("NG",C31)))</formula>
    </cfRule>
  </conditionalFormatting>
  <conditionalFormatting sqref="C57:AD57">
    <cfRule type="containsText" dxfId="54" priority="91" stopIfTrue="1" operator="containsText" text="NG">
      <formula>NOT(ISERROR(SEARCH("NG",C57)))</formula>
    </cfRule>
  </conditionalFormatting>
  <conditionalFormatting sqref="C32:AD32">
    <cfRule type="containsText" dxfId="53" priority="90" stopIfTrue="1" operator="containsText" text="NG">
      <formula>NOT(ISERROR(SEARCH("NG",C32)))</formula>
    </cfRule>
  </conditionalFormatting>
  <conditionalFormatting sqref="C58:AD58">
    <cfRule type="containsText" dxfId="52" priority="89" stopIfTrue="1" operator="containsText" text="NG">
      <formula>NOT(ISERROR(SEARCH("NG",C58)))</formula>
    </cfRule>
  </conditionalFormatting>
  <conditionalFormatting sqref="C69:S72">
    <cfRule type="cellIs" dxfId="51" priority="81" stopIfTrue="1" operator="equal">
      <formula>FALSE</formula>
    </cfRule>
  </conditionalFormatting>
  <conditionalFormatting sqref="C74:T78 C69:T72">
    <cfRule type="cellIs" dxfId="50" priority="88" stopIfTrue="1" operator="equal">
      <formula>FALSE</formula>
    </cfRule>
  </conditionalFormatting>
  <conditionalFormatting sqref="C73:T73">
    <cfRule type="cellIs" dxfId="49" priority="85" stopIfTrue="1" operator="equal">
      <formula>"FALSE"</formula>
    </cfRule>
    <cfRule type="cellIs" dxfId="48" priority="86" stopIfTrue="1" operator="greaterThanOrEqual">
      <formula>"FLESE"</formula>
    </cfRule>
  </conditionalFormatting>
  <conditionalFormatting sqref="C73:T73">
    <cfRule type="cellIs" dxfId="47" priority="84" stopIfTrue="1" operator="greaterThanOrEqual">
      <formula>"FLESE"</formula>
    </cfRule>
  </conditionalFormatting>
  <conditionalFormatting sqref="C81:T81">
    <cfRule type="cellIs" dxfId="46" priority="87" stopIfTrue="1" operator="equal">
      <formula>"Measure More"</formula>
    </cfRule>
  </conditionalFormatting>
  <conditionalFormatting sqref="AC69:AC72 U69:Y72">
    <cfRule type="cellIs" dxfId="45" priority="75" stopIfTrue="1" operator="equal">
      <formula>FALSE</formula>
    </cfRule>
  </conditionalFormatting>
  <conditionalFormatting sqref="U74:AD78 AC69:AD72 U69:Y72">
    <cfRule type="cellIs" dxfId="44" priority="80" stopIfTrue="1" operator="equal">
      <formula>FALSE</formula>
    </cfRule>
  </conditionalFormatting>
  <conditionalFormatting sqref="U73:Y73 AC73:AD73">
    <cfRule type="cellIs" dxfId="43" priority="77" stopIfTrue="1" operator="equal">
      <formula>"FALSE"</formula>
    </cfRule>
    <cfRule type="cellIs" dxfId="42" priority="78" stopIfTrue="1" operator="greaterThanOrEqual">
      <formula>"FLESE"</formula>
    </cfRule>
  </conditionalFormatting>
  <conditionalFormatting sqref="U73:Y73 AC73:AD73">
    <cfRule type="cellIs" dxfId="41" priority="76" stopIfTrue="1" operator="greaterThanOrEqual">
      <formula>"FLESE"</formula>
    </cfRule>
  </conditionalFormatting>
  <conditionalFormatting sqref="U81:AD81">
    <cfRule type="cellIs" dxfId="40" priority="79" stopIfTrue="1" operator="equal">
      <formula>"Measure More"</formula>
    </cfRule>
  </conditionalFormatting>
  <conditionalFormatting sqref="C95:S98">
    <cfRule type="cellIs" dxfId="39" priority="69" stopIfTrue="1" operator="equal">
      <formula>FALSE</formula>
    </cfRule>
  </conditionalFormatting>
  <conditionalFormatting sqref="C95:T98 C100:T104">
    <cfRule type="cellIs" dxfId="38" priority="74" stopIfTrue="1" operator="equal">
      <formula>FALSE</formula>
    </cfRule>
  </conditionalFormatting>
  <conditionalFormatting sqref="C99:T99">
    <cfRule type="cellIs" dxfId="37" priority="71" stopIfTrue="1" operator="equal">
      <formula>"FALSE"</formula>
    </cfRule>
    <cfRule type="cellIs" dxfId="36" priority="72" stopIfTrue="1" operator="greaterThanOrEqual">
      <formula>"FLESE"</formula>
    </cfRule>
  </conditionalFormatting>
  <conditionalFormatting sqref="C99:T99">
    <cfRule type="cellIs" dxfId="35" priority="70" stopIfTrue="1" operator="greaterThanOrEqual">
      <formula>"FLESE"</formula>
    </cfRule>
  </conditionalFormatting>
  <conditionalFormatting sqref="C107:T107">
    <cfRule type="cellIs" dxfId="34" priority="73" stopIfTrue="1" operator="equal">
      <formula>"Measure More"</formula>
    </cfRule>
  </conditionalFormatting>
  <conditionalFormatting sqref="U95:AC98">
    <cfRule type="cellIs" dxfId="33" priority="63" stopIfTrue="1" operator="equal">
      <formula>FALSE</formula>
    </cfRule>
  </conditionalFormatting>
  <conditionalFormatting sqref="U95:AD98 U100:AD104">
    <cfRule type="cellIs" dxfId="32" priority="68" stopIfTrue="1" operator="equal">
      <formula>FALSE</formula>
    </cfRule>
  </conditionalFormatting>
  <conditionalFormatting sqref="U99:AD99">
    <cfRule type="cellIs" dxfId="31" priority="65" stopIfTrue="1" operator="equal">
      <formula>"FALSE"</formula>
    </cfRule>
    <cfRule type="cellIs" dxfId="30" priority="66" stopIfTrue="1" operator="greaterThanOrEqual">
      <formula>"FLESE"</formula>
    </cfRule>
  </conditionalFormatting>
  <conditionalFormatting sqref="U99:AD99">
    <cfRule type="cellIs" dxfId="29" priority="64" stopIfTrue="1" operator="greaterThanOrEqual">
      <formula>"FLESE"</formula>
    </cfRule>
  </conditionalFormatting>
  <conditionalFormatting sqref="U107:AD107">
    <cfRule type="cellIs" dxfId="28" priority="67" stopIfTrue="1" operator="equal">
      <formula>"Measure More"</formula>
    </cfRule>
  </conditionalFormatting>
  <conditionalFormatting sqref="V89">
    <cfRule type="containsText" dxfId="27" priority="61" stopIfTrue="1" operator="containsText" text="NG">
      <formula>NOT(ISERROR(SEARCH("NG",V89)))</formula>
    </cfRule>
    <cfRule type="containsText" dxfId="26" priority="62" stopIfTrue="1" operator="containsText" text="NG">
      <formula>NOT(ISERROR(SEARCH("NG",V89)))</formula>
    </cfRule>
  </conditionalFormatting>
  <conditionalFormatting sqref="C89:AD89">
    <cfRule type="containsText" dxfId="25" priority="60" stopIfTrue="1" operator="containsText" text="NG">
      <formula>NOT(ISERROR(SEARCH("NG",C89)))</formula>
    </cfRule>
  </conditionalFormatting>
  <conditionalFormatting sqref="C115:AD115">
    <cfRule type="containsText" dxfId="24" priority="59" stopIfTrue="1" operator="containsText" text="NG">
      <formula>NOT(ISERROR(SEARCH("NG",C115)))</formula>
    </cfRule>
  </conditionalFormatting>
  <conditionalFormatting sqref="C90:AD90">
    <cfRule type="containsText" dxfId="23" priority="58" stopIfTrue="1" operator="containsText" text="NG">
      <formula>NOT(ISERROR(SEARCH("NG",C90)))</formula>
    </cfRule>
  </conditionalFormatting>
  <conditionalFormatting sqref="C116:AD116">
    <cfRule type="containsText" dxfId="22" priority="57" stopIfTrue="1" operator="containsText" text="NG">
      <formula>NOT(ISERROR(SEARCH("NG",C116)))</formula>
    </cfRule>
  </conditionalFormatting>
  <conditionalFormatting sqref="AB64:AD65">
    <cfRule type="cellIs" dxfId="21" priority="21" stopIfTrue="1" operator="equal">
      <formula>FALSE</formula>
    </cfRule>
  </conditionalFormatting>
  <conditionalFormatting sqref="D6:G7">
    <cfRule type="cellIs" dxfId="20" priority="19" stopIfTrue="1" operator="equal">
      <formula>FALSE</formula>
    </cfRule>
  </conditionalFormatting>
  <conditionalFormatting sqref="D64:G65">
    <cfRule type="cellIs" dxfId="19" priority="18" stopIfTrue="1" operator="equal">
      <formula>FALSE</formula>
    </cfRule>
  </conditionalFormatting>
  <conditionalFormatting sqref="AB61:AD62">
    <cfRule type="cellIs" dxfId="18" priority="17" stopIfTrue="1" operator="equal">
      <formula>FALSE</formula>
    </cfRule>
  </conditionalFormatting>
  <conditionalFormatting sqref="AB69:AB72">
    <cfRule type="cellIs" dxfId="17" priority="11" stopIfTrue="1" operator="equal">
      <formula>FALSE</formula>
    </cfRule>
  </conditionalFormatting>
  <conditionalFormatting sqref="AB69:AB72">
    <cfRule type="cellIs" dxfId="16" priority="15" stopIfTrue="1" operator="equal">
      <formula>FALSE</formula>
    </cfRule>
  </conditionalFormatting>
  <conditionalFormatting sqref="AB73">
    <cfRule type="cellIs" dxfId="15" priority="13" stopIfTrue="1" operator="equal">
      <formula>"FALSE"</formula>
    </cfRule>
    <cfRule type="cellIs" dxfId="14" priority="14" stopIfTrue="1" operator="greaterThanOrEqual">
      <formula>"FLESE"</formula>
    </cfRule>
  </conditionalFormatting>
  <conditionalFormatting sqref="AB73">
    <cfRule type="cellIs" dxfId="13" priority="12" stopIfTrue="1" operator="greaterThanOrEqual">
      <formula>"FLESE"</formula>
    </cfRule>
  </conditionalFormatting>
  <conditionalFormatting sqref="AA69:AA72">
    <cfRule type="cellIs" dxfId="12" priority="6" stopIfTrue="1" operator="equal">
      <formula>FALSE</formula>
    </cfRule>
  </conditionalFormatting>
  <conditionalFormatting sqref="AA69:AA72">
    <cfRule type="cellIs" dxfId="11" priority="10" stopIfTrue="1" operator="equal">
      <formula>FALSE</formula>
    </cfRule>
  </conditionalFormatting>
  <conditionalFormatting sqref="AA73">
    <cfRule type="cellIs" dxfId="10" priority="8" stopIfTrue="1" operator="equal">
      <formula>"FALSE"</formula>
    </cfRule>
    <cfRule type="cellIs" dxfId="9" priority="9" stopIfTrue="1" operator="greaterThanOrEqual">
      <formula>"FLESE"</formula>
    </cfRule>
  </conditionalFormatting>
  <conditionalFormatting sqref="AA73">
    <cfRule type="cellIs" dxfId="8" priority="7" stopIfTrue="1" operator="greaterThanOrEqual">
      <formula>"FLESE"</formula>
    </cfRule>
  </conditionalFormatting>
  <conditionalFormatting sqref="Z69:Z72">
    <cfRule type="cellIs" dxfId="7" priority="1" stopIfTrue="1" operator="equal">
      <formula>FALSE</formula>
    </cfRule>
  </conditionalFormatting>
  <conditionalFormatting sqref="Z69:Z72">
    <cfRule type="cellIs" dxfId="6" priority="5" stopIfTrue="1" operator="equal">
      <formula>FALSE</formula>
    </cfRule>
  </conditionalFormatting>
  <conditionalFormatting sqref="Z73">
    <cfRule type="cellIs" dxfId="5" priority="3" stopIfTrue="1" operator="equal">
      <formula>"FALSE"</formula>
    </cfRule>
    <cfRule type="cellIs" dxfId="4" priority="4" stopIfTrue="1" operator="greaterThanOrEqual">
      <formula>"FLESE"</formula>
    </cfRule>
  </conditionalFormatting>
  <conditionalFormatting sqref="Z73">
    <cfRule type="cellIs" dxfId="3" priority="2" stopIfTrue="1" operator="greaterThanOrEqual">
      <formula>"FLESE"</formula>
    </cfRule>
  </conditionalFormatting>
  <pageMargins left="0.25" right="0.25" top="0.75" bottom="0.75" header="0.3" footer="0.3"/>
  <pageSetup paperSize="8" orientation="landscape" r:id="rId1"/>
  <ignoredErrors>
    <ignoredError sqref="Q9:R9 T9:AB10 AC9:AD10 C35:AD36 C67 D67:G68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5"/>
  <sheetViews>
    <sheetView topLeftCell="A2" zoomScaleNormal="100" workbookViewId="0">
      <selection activeCell="V40" sqref="V40"/>
    </sheetView>
  </sheetViews>
  <sheetFormatPr defaultRowHeight="13.5"/>
  <cols>
    <col min="1" max="16384" width="9" style="36"/>
  </cols>
  <sheetData>
    <row r="1" spans="1:17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7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7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7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 t="s">
        <v>113</v>
      </c>
    </row>
    <row r="6" spans="1:17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7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7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7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7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7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7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7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7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7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2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</sheetData>
  <phoneticPr fontId="1"/>
  <printOptions horizontalCentered="1"/>
  <pageMargins left="0.19685039370078741" right="0.19685039370078741" top="0.19685039370078741" bottom="0.19685039370078741" header="0.27559055118110237" footer="0.27559055118110237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部品ｻﾝﾌﾟﾙ検査依頼票</vt:lpstr>
      <vt:lpstr>検査依頼票</vt:lpstr>
      <vt:lpstr>測定データ CAV1 </vt:lpstr>
      <vt:lpstr>測定データ CAV2</vt:lpstr>
      <vt:lpstr>図面</vt:lpstr>
      <vt:lpstr>部品ｻﾝﾌﾟﾙ検査依頼票!Print_Area</vt:lpstr>
    </vt:vector>
  </TitlesOfParts>
  <Company>日本メクトロン株式会社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maaizawa</dc:creator>
  <cp:lastModifiedBy>mhin06</cp:lastModifiedBy>
  <cp:lastPrinted>2021-07-22T03:41:04Z</cp:lastPrinted>
  <dcterms:created xsi:type="dcterms:W3CDTF">2012-04-05T00:21:17Z</dcterms:created>
  <dcterms:modified xsi:type="dcterms:W3CDTF">2021-12-20T04:26:32Z</dcterms:modified>
</cp:coreProperties>
</file>