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6210" windowWidth="28860" windowHeight="6255" activeTab="2"/>
  </bookViews>
  <sheets>
    <sheet name="部品ｻﾝﾌﾟﾙ検査依頼票" sheetId="17" r:id="rId1"/>
    <sheet name="検査依頼表" sheetId="16" r:id="rId2"/>
    <sheet name="測定データ" sheetId="15" r:id="rId3"/>
    <sheet name="図面" sheetId="13" r:id="rId4"/>
  </sheets>
  <definedNames>
    <definedName name="_xlnm.Print_Area" localSheetId="1">検査依頼表!$A$1:$K$63</definedName>
    <definedName name="_xlnm.Print_Area" localSheetId="2">測定データ!$A$1:$AD$236</definedName>
    <definedName name="_xlnm.Print_Area" localSheetId="0">部品ｻﾝﾌﾟﾙ検査依頼票!$B$2:$Q$47</definedName>
  </definedNames>
  <calcPr calcId="125725"/>
</workbook>
</file>

<file path=xl/calcChain.xml><?xml version="1.0" encoding="utf-8"?>
<calcChain xmlns="http://schemas.openxmlformats.org/spreadsheetml/2006/main">
  <c r="S117" i="15"/>
  <c r="T117"/>
  <c r="U117"/>
  <c r="V117"/>
  <c r="W117"/>
  <c r="X117"/>
  <c r="T118"/>
  <c r="U118"/>
  <c r="V118"/>
  <c r="W118"/>
  <c r="X118"/>
  <c r="K80"/>
  <c r="U80"/>
  <c r="Q117"/>
  <c r="C219"/>
  <c r="R117"/>
  <c r="O80" l="1"/>
  <c r="M117" l="1"/>
  <c r="N117"/>
  <c r="O117"/>
  <c r="P117"/>
  <c r="C160"/>
  <c r="L117"/>
  <c r="E117"/>
  <c r="F117"/>
  <c r="G117"/>
  <c r="H117"/>
  <c r="I117"/>
  <c r="J117"/>
  <c r="K117"/>
  <c r="D184"/>
  <c r="D183"/>
  <c r="AB121"/>
  <c r="AB180" s="1"/>
  <c r="AB181" s="1"/>
  <c r="AD235"/>
  <c r="AC235"/>
  <c r="AB235"/>
  <c r="AA235"/>
  <c r="Z235"/>
  <c r="Y235"/>
  <c r="X235"/>
  <c r="W235"/>
  <c r="V235"/>
  <c r="U235"/>
  <c r="T235"/>
  <c r="S235"/>
  <c r="R235"/>
  <c r="Q235"/>
  <c r="P235"/>
  <c r="O235"/>
  <c r="N235"/>
  <c r="M235"/>
  <c r="L235"/>
  <c r="K235"/>
  <c r="J235"/>
  <c r="I235"/>
  <c r="H235"/>
  <c r="G235"/>
  <c r="F235"/>
  <c r="E235"/>
  <c r="AD234"/>
  <c r="AD236" s="1"/>
  <c r="AC234"/>
  <c r="AC236" s="1"/>
  <c r="AB234"/>
  <c r="AB236" s="1"/>
  <c r="AA234"/>
  <c r="AA236" s="1"/>
  <c r="Z234"/>
  <c r="Z236" s="1"/>
  <c r="Y234"/>
  <c r="Y236" s="1"/>
  <c r="X234"/>
  <c r="X236" s="1"/>
  <c r="W234"/>
  <c r="W236" s="1"/>
  <c r="V234"/>
  <c r="V236" s="1"/>
  <c r="U234"/>
  <c r="U236" s="1"/>
  <c r="T234"/>
  <c r="T236" s="1"/>
  <c r="S234"/>
  <c r="S236" s="1"/>
  <c r="R234"/>
  <c r="R236" s="1"/>
  <c r="Q234"/>
  <c r="Q236" s="1"/>
  <c r="P234"/>
  <c r="P236" s="1"/>
  <c r="O234"/>
  <c r="O236" s="1"/>
  <c r="N234"/>
  <c r="N236" s="1"/>
  <c r="M234"/>
  <c r="M236" s="1"/>
  <c r="L234"/>
  <c r="L236" s="1"/>
  <c r="K234"/>
  <c r="K236" s="1"/>
  <c r="J234"/>
  <c r="J236" s="1"/>
  <c r="I234"/>
  <c r="I236" s="1"/>
  <c r="H234"/>
  <c r="H236" s="1"/>
  <c r="G234"/>
  <c r="G236" s="1"/>
  <c r="AD233"/>
  <c r="AC233"/>
  <c r="AB233"/>
  <c r="AA233"/>
  <c r="Z233"/>
  <c r="Y233"/>
  <c r="X233"/>
  <c r="W233"/>
  <c r="V233"/>
  <c r="U233"/>
  <c r="T233"/>
  <c r="S233"/>
  <c r="R233"/>
  <c r="Q233"/>
  <c r="P233"/>
  <c r="O233"/>
  <c r="N233"/>
  <c r="M233"/>
  <c r="L233"/>
  <c r="K233"/>
  <c r="J233"/>
  <c r="I233"/>
  <c r="H233"/>
  <c r="G233"/>
  <c r="AD232"/>
  <c r="AC232"/>
  <c r="AB232"/>
  <c r="AA232"/>
  <c r="Z232"/>
  <c r="Y232"/>
  <c r="X232"/>
  <c r="W232"/>
  <c r="V232"/>
  <c r="U232"/>
  <c r="T232"/>
  <c r="S232"/>
  <c r="R232"/>
  <c r="Q232"/>
  <c r="P232"/>
  <c r="O232"/>
  <c r="N232"/>
  <c r="M232"/>
  <c r="L232"/>
  <c r="K232"/>
  <c r="J232"/>
  <c r="I232"/>
  <c r="H232"/>
  <c r="G232"/>
  <c r="F232"/>
  <c r="F233" s="1"/>
  <c r="E232"/>
  <c r="E233" s="1"/>
  <c r="D232"/>
  <c r="D233" s="1"/>
  <c r="C232"/>
  <c r="C233" s="1"/>
  <c r="AD231"/>
  <c r="AC231"/>
  <c r="AB231"/>
  <c r="AA231"/>
  <c r="Z231"/>
  <c r="Y231"/>
  <c r="X231"/>
  <c r="W231"/>
  <c r="V231"/>
  <c r="U231"/>
  <c r="T231"/>
  <c r="S231"/>
  <c r="R231"/>
  <c r="Q231"/>
  <c r="P231"/>
  <c r="O231"/>
  <c r="N231"/>
  <c r="M231"/>
  <c r="L231"/>
  <c r="K231"/>
  <c r="J231"/>
  <c r="I231"/>
  <c r="H231"/>
  <c r="G231"/>
  <c r="F231"/>
  <c r="E231"/>
  <c r="D231"/>
  <c r="C231"/>
  <c r="AD230"/>
  <c r="AC230"/>
  <c r="AB230"/>
  <c r="AA230"/>
  <c r="Z230"/>
  <c r="Y230"/>
  <c r="X230"/>
  <c r="W230"/>
  <c r="V230"/>
  <c r="U230"/>
  <c r="T230"/>
  <c r="S230"/>
  <c r="R230"/>
  <c r="Q230"/>
  <c r="P230"/>
  <c r="O230"/>
  <c r="N230"/>
  <c r="M230"/>
  <c r="L230"/>
  <c r="K230"/>
  <c r="J230"/>
  <c r="I230"/>
  <c r="H230"/>
  <c r="G230"/>
  <c r="AD229"/>
  <c r="AC229"/>
  <c r="AB229"/>
  <c r="AA229"/>
  <c r="Z229"/>
  <c r="Y229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G229"/>
  <c r="F229"/>
  <c r="E229"/>
  <c r="D229"/>
  <c r="C229"/>
  <c r="AD228"/>
  <c r="AC228"/>
  <c r="AB228"/>
  <c r="AA228"/>
  <c r="Z228"/>
  <c r="Y228"/>
  <c r="X228"/>
  <c r="W228"/>
  <c r="V228"/>
  <c r="U228"/>
  <c r="T228"/>
  <c r="S228"/>
  <c r="R228"/>
  <c r="Q228"/>
  <c r="P228"/>
  <c r="O228"/>
  <c r="N228"/>
  <c r="M228"/>
  <c r="L228"/>
  <c r="K228"/>
  <c r="J228"/>
  <c r="I228"/>
  <c r="H228"/>
  <c r="G228"/>
  <c r="F228"/>
  <c r="F230" s="1"/>
  <c r="E228"/>
  <c r="E230" s="1"/>
  <c r="D228"/>
  <c r="D230" s="1"/>
  <c r="C228"/>
  <c r="AD227"/>
  <c r="AC227"/>
  <c r="AB227"/>
  <c r="AA227"/>
  <c r="Z227"/>
  <c r="Y227"/>
  <c r="X227"/>
  <c r="W227"/>
  <c r="V227"/>
  <c r="U227"/>
  <c r="T227"/>
  <c r="S227"/>
  <c r="R227"/>
  <c r="Q227"/>
  <c r="P227"/>
  <c r="O227"/>
  <c r="N227"/>
  <c r="M227"/>
  <c r="L227"/>
  <c r="K227"/>
  <c r="J227"/>
  <c r="I227"/>
  <c r="H227"/>
  <c r="G227"/>
  <c r="AD226"/>
  <c r="AC226"/>
  <c r="AB226"/>
  <c r="AA226"/>
  <c r="Z226"/>
  <c r="Y226"/>
  <c r="X226"/>
  <c r="W226"/>
  <c r="V226"/>
  <c r="U226"/>
  <c r="T226"/>
  <c r="S226"/>
  <c r="R226"/>
  <c r="Q226"/>
  <c r="P226"/>
  <c r="O226"/>
  <c r="N226"/>
  <c r="M226"/>
  <c r="L226"/>
  <c r="K226"/>
  <c r="J226"/>
  <c r="I226"/>
  <c r="H226"/>
  <c r="G226"/>
  <c r="F226"/>
  <c r="E226"/>
  <c r="D226"/>
  <c r="C226"/>
  <c r="AD225"/>
  <c r="AC225"/>
  <c r="AB225"/>
  <c r="AA225"/>
  <c r="Z225"/>
  <c r="Y225"/>
  <c r="X225"/>
  <c r="W225"/>
  <c r="V225"/>
  <c r="U225"/>
  <c r="T225"/>
  <c r="S225"/>
  <c r="R225"/>
  <c r="Q225"/>
  <c r="P225"/>
  <c r="O225"/>
  <c r="N225"/>
  <c r="M225"/>
  <c r="L225"/>
  <c r="K225"/>
  <c r="J225"/>
  <c r="I225"/>
  <c r="H225"/>
  <c r="G225"/>
  <c r="F225"/>
  <c r="E225"/>
  <c r="E227" s="1"/>
  <c r="D225"/>
  <c r="D227" s="1"/>
  <c r="C225"/>
  <c r="AD219"/>
  <c r="AC219"/>
  <c r="AB219"/>
  <c r="AA219"/>
  <c r="Z219"/>
  <c r="Y219"/>
  <c r="X219"/>
  <c r="W219"/>
  <c r="V219"/>
  <c r="U219"/>
  <c r="T219"/>
  <c r="S219"/>
  <c r="R219"/>
  <c r="Q219"/>
  <c r="P219"/>
  <c r="O219"/>
  <c r="N219"/>
  <c r="M219"/>
  <c r="L219"/>
  <c r="K219"/>
  <c r="J219"/>
  <c r="I219"/>
  <c r="H219"/>
  <c r="G219"/>
  <c r="F219"/>
  <c r="E219"/>
  <c r="D219"/>
  <c r="AD205"/>
  <c r="AD206" s="1"/>
  <c r="AC205"/>
  <c r="AC206" s="1"/>
  <c r="AB205"/>
  <c r="AB206" s="1"/>
  <c r="AA205"/>
  <c r="AA206" s="1"/>
  <c r="Z205"/>
  <c r="Z206" s="1"/>
  <c r="Y205"/>
  <c r="Y206" s="1"/>
  <c r="X205"/>
  <c r="X206" s="1"/>
  <c r="W205"/>
  <c r="W206" s="1"/>
  <c r="V205"/>
  <c r="V206" s="1"/>
  <c r="U205"/>
  <c r="U206" s="1"/>
  <c r="T205"/>
  <c r="T206" s="1"/>
  <c r="S205"/>
  <c r="S206" s="1"/>
  <c r="R205"/>
  <c r="R206" s="1"/>
  <c r="Q205"/>
  <c r="Q206" s="1"/>
  <c r="P205"/>
  <c r="P206" s="1"/>
  <c r="O205"/>
  <c r="O206" s="1"/>
  <c r="N205"/>
  <c r="N206" s="1"/>
  <c r="M205"/>
  <c r="M206" s="1"/>
  <c r="L205"/>
  <c r="L206" s="1"/>
  <c r="K205"/>
  <c r="K206" s="1"/>
  <c r="J205"/>
  <c r="J206" s="1"/>
  <c r="I205"/>
  <c r="I206" s="1"/>
  <c r="H205"/>
  <c r="H206" s="1"/>
  <c r="G205"/>
  <c r="G206" s="1"/>
  <c r="F205"/>
  <c r="F206" s="1"/>
  <c r="E205"/>
  <c r="E206" s="1"/>
  <c r="D205"/>
  <c r="D206" s="1"/>
  <c r="C205"/>
  <c r="C206" s="1"/>
  <c r="AD204"/>
  <c r="AC204"/>
  <c r="AB204"/>
  <c r="AB207" s="1"/>
  <c r="AA204"/>
  <c r="AA207" s="1"/>
  <c r="Z204"/>
  <c r="Y204"/>
  <c r="X204"/>
  <c r="W204"/>
  <c r="V204"/>
  <c r="U204"/>
  <c r="T204"/>
  <c r="S204"/>
  <c r="R204"/>
  <c r="Q204"/>
  <c r="Q207" s="1"/>
  <c r="P204"/>
  <c r="O204"/>
  <c r="N204"/>
  <c r="N207" s="1"/>
  <c r="M204"/>
  <c r="L204"/>
  <c r="K204"/>
  <c r="J204"/>
  <c r="I204"/>
  <c r="H204"/>
  <c r="G204"/>
  <c r="F204"/>
  <c r="E204"/>
  <c r="D204"/>
  <c r="C204"/>
  <c r="AB203"/>
  <c r="AD202"/>
  <c r="AC202"/>
  <c r="AB202"/>
  <c r="AA202"/>
  <c r="Z202"/>
  <c r="Y202"/>
  <c r="X202"/>
  <c r="W202"/>
  <c r="V202"/>
  <c r="U202"/>
  <c r="T202"/>
  <c r="S202"/>
  <c r="R202"/>
  <c r="Q202"/>
  <c r="P202"/>
  <c r="O202"/>
  <c r="N202"/>
  <c r="M202"/>
  <c r="L202"/>
  <c r="K202"/>
  <c r="J202"/>
  <c r="I202"/>
  <c r="H202"/>
  <c r="G202"/>
  <c r="F202"/>
  <c r="E202"/>
  <c r="D202"/>
  <c r="C202"/>
  <c r="AD201"/>
  <c r="AD203" s="1"/>
  <c r="AC201"/>
  <c r="AC203" s="1"/>
  <c r="AB201"/>
  <c r="AA201"/>
  <c r="AA203" s="1"/>
  <c r="Z201"/>
  <c r="Z203" s="1"/>
  <c r="Y201"/>
  <c r="Y203" s="1"/>
  <c r="X201"/>
  <c r="W201"/>
  <c r="W203" s="1"/>
  <c r="V201"/>
  <c r="U201"/>
  <c r="U203" s="1"/>
  <c r="T201"/>
  <c r="T203" s="1"/>
  <c r="S201"/>
  <c r="S203" s="1"/>
  <c r="R201"/>
  <c r="Q201"/>
  <c r="Q203" s="1"/>
  <c r="P201"/>
  <c r="O201"/>
  <c r="O203" s="1"/>
  <c r="N201"/>
  <c r="M201"/>
  <c r="M203" s="1"/>
  <c r="L201"/>
  <c r="K201"/>
  <c r="K203" s="1"/>
  <c r="J201"/>
  <c r="I201"/>
  <c r="H201"/>
  <c r="H203" s="1"/>
  <c r="G201"/>
  <c r="G203" s="1"/>
  <c r="F201"/>
  <c r="F203" s="1"/>
  <c r="E201"/>
  <c r="E203" s="1"/>
  <c r="D201"/>
  <c r="D203" s="1"/>
  <c r="C201"/>
  <c r="C203" s="1"/>
  <c r="AD199"/>
  <c r="AC199"/>
  <c r="AB199"/>
  <c r="AB200" s="1"/>
  <c r="AA199"/>
  <c r="Z199"/>
  <c r="Y199"/>
  <c r="V199"/>
  <c r="U199"/>
  <c r="N199"/>
  <c r="H199"/>
  <c r="AD198"/>
  <c r="AC198"/>
  <c r="AB198"/>
  <c r="AA198"/>
  <c r="Z198"/>
  <c r="Y198"/>
  <c r="V198"/>
  <c r="U198"/>
  <c r="J198"/>
  <c r="F198"/>
  <c r="AD192"/>
  <c r="AC192"/>
  <c r="AB192"/>
  <c r="AA192"/>
  <c r="Z192"/>
  <c r="Y192"/>
  <c r="X192"/>
  <c r="X199" s="1"/>
  <c r="W192"/>
  <c r="W199" s="1"/>
  <c r="V192"/>
  <c r="U192"/>
  <c r="T192"/>
  <c r="T199" s="1"/>
  <c r="S192"/>
  <c r="S199" s="1"/>
  <c r="R192"/>
  <c r="R198" s="1"/>
  <c r="Q192"/>
  <c r="Q198" s="1"/>
  <c r="P192"/>
  <c r="P199" s="1"/>
  <c r="O192"/>
  <c r="O199" s="1"/>
  <c r="N192"/>
  <c r="N198" s="1"/>
  <c r="M192"/>
  <c r="M199" s="1"/>
  <c r="L192"/>
  <c r="L198" s="1"/>
  <c r="K192"/>
  <c r="K198" s="1"/>
  <c r="J192"/>
  <c r="J199" s="1"/>
  <c r="I192"/>
  <c r="I199" s="1"/>
  <c r="H192"/>
  <c r="H198" s="1"/>
  <c r="G192"/>
  <c r="G198" s="1"/>
  <c r="F192"/>
  <c r="F199" s="1"/>
  <c r="E192"/>
  <c r="E199" s="1"/>
  <c r="D192"/>
  <c r="D198" s="1"/>
  <c r="C192"/>
  <c r="C198" s="1"/>
  <c r="AD173"/>
  <c r="AD174" s="1"/>
  <c r="AC173"/>
  <c r="AC174" s="1"/>
  <c r="AB173"/>
  <c r="AB174" s="1"/>
  <c r="AA173"/>
  <c r="AA174" s="1"/>
  <c r="Z173"/>
  <c r="Z174" s="1"/>
  <c r="Y173"/>
  <c r="Y174" s="1"/>
  <c r="X173"/>
  <c r="X174" s="1"/>
  <c r="W173"/>
  <c r="W174" s="1"/>
  <c r="V173"/>
  <c r="V174" s="1"/>
  <c r="U173"/>
  <c r="U174" s="1"/>
  <c r="T173"/>
  <c r="T174" s="1"/>
  <c r="S173"/>
  <c r="S174" s="1"/>
  <c r="R173"/>
  <c r="R174" s="1"/>
  <c r="Q173"/>
  <c r="Q174" s="1"/>
  <c r="P173"/>
  <c r="P174" s="1"/>
  <c r="O173"/>
  <c r="O174" s="1"/>
  <c r="N173"/>
  <c r="N174" s="1"/>
  <c r="M173"/>
  <c r="M174" s="1"/>
  <c r="L173"/>
  <c r="L174" s="1"/>
  <c r="K173"/>
  <c r="K174" s="1"/>
  <c r="J173"/>
  <c r="J174" s="1"/>
  <c r="I173"/>
  <c r="I174" s="1"/>
  <c r="H173"/>
  <c r="H174" s="1"/>
  <c r="G173"/>
  <c r="G174" s="1"/>
  <c r="F173"/>
  <c r="F174" s="1"/>
  <c r="E173"/>
  <c r="E174" s="1"/>
  <c r="D173"/>
  <c r="D174" s="1"/>
  <c r="C173"/>
  <c r="C174" s="1"/>
  <c r="AD172"/>
  <c r="AD175" s="1"/>
  <c r="AC172"/>
  <c r="AB172"/>
  <c r="AA172"/>
  <c r="Z172"/>
  <c r="Y172"/>
  <c r="X172"/>
  <c r="W172"/>
  <c r="V172"/>
  <c r="V175" s="1"/>
  <c r="U172"/>
  <c r="U175" s="1"/>
  <c r="T172"/>
  <c r="S172"/>
  <c r="R172"/>
  <c r="Q172"/>
  <c r="P172"/>
  <c r="O172"/>
  <c r="N172"/>
  <c r="M172"/>
  <c r="L172"/>
  <c r="K172"/>
  <c r="J172"/>
  <c r="I172"/>
  <c r="H172"/>
  <c r="G172"/>
  <c r="F172"/>
  <c r="E172"/>
  <c r="D172"/>
  <c r="C172"/>
  <c r="AD170"/>
  <c r="AC170"/>
  <c r="AB170"/>
  <c r="AA170"/>
  <c r="Z170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F170"/>
  <c r="E170"/>
  <c r="D170"/>
  <c r="C170"/>
  <c r="AD169"/>
  <c r="AD171" s="1"/>
  <c r="AC169"/>
  <c r="AC171" s="1"/>
  <c r="AB169"/>
  <c r="AB171" s="1"/>
  <c r="AA169"/>
  <c r="AA171" s="1"/>
  <c r="Z169"/>
  <c r="Z171" s="1"/>
  <c r="Y169"/>
  <c r="Y171" s="1"/>
  <c r="X169"/>
  <c r="X171" s="1"/>
  <c r="W169"/>
  <c r="V169"/>
  <c r="V171" s="1"/>
  <c r="U169"/>
  <c r="U171" s="1"/>
  <c r="T169"/>
  <c r="S169"/>
  <c r="S171" s="1"/>
  <c r="R169"/>
  <c r="R171" s="1"/>
  <c r="Q169"/>
  <c r="Q171" s="1"/>
  <c r="P169"/>
  <c r="P171" s="1"/>
  <c r="O169"/>
  <c r="O171" s="1"/>
  <c r="N169"/>
  <c r="M169"/>
  <c r="L169"/>
  <c r="L171" s="1"/>
  <c r="K169"/>
  <c r="J169"/>
  <c r="J171" s="1"/>
  <c r="I169"/>
  <c r="H169"/>
  <c r="G169"/>
  <c r="F169"/>
  <c r="E169"/>
  <c r="E171" s="1"/>
  <c r="D169"/>
  <c r="D171" s="1"/>
  <c r="C169"/>
  <c r="Y167"/>
  <c r="U167"/>
  <c r="I167"/>
  <c r="E167"/>
  <c r="U166"/>
  <c r="Q166"/>
  <c r="E166"/>
  <c r="AD160"/>
  <c r="AD167" s="1"/>
  <c r="AC160"/>
  <c r="AC166" s="1"/>
  <c r="AB160"/>
  <c r="AB167" s="1"/>
  <c r="AA160"/>
  <c r="AA167" s="1"/>
  <c r="Z160"/>
  <c r="Z167" s="1"/>
  <c r="Y160"/>
  <c r="Y166" s="1"/>
  <c r="X160"/>
  <c r="X167" s="1"/>
  <c r="W160"/>
  <c r="W167" s="1"/>
  <c r="V160"/>
  <c r="V167" s="1"/>
  <c r="U160"/>
  <c r="T160"/>
  <c r="T167" s="1"/>
  <c r="S160"/>
  <c r="S167" s="1"/>
  <c r="R160"/>
  <c r="R167" s="1"/>
  <c r="Q160"/>
  <c r="Q167" s="1"/>
  <c r="P160"/>
  <c r="P166" s="1"/>
  <c r="O160"/>
  <c r="O167" s="1"/>
  <c r="N160"/>
  <c r="N167" s="1"/>
  <c r="M160"/>
  <c r="M166" s="1"/>
  <c r="L160"/>
  <c r="L167" s="1"/>
  <c r="K160"/>
  <c r="K167" s="1"/>
  <c r="J160"/>
  <c r="J167" s="1"/>
  <c r="I160"/>
  <c r="I166" s="1"/>
  <c r="H160"/>
  <c r="H167" s="1"/>
  <c r="G160"/>
  <c r="G167" s="1"/>
  <c r="F160"/>
  <c r="F167" s="1"/>
  <c r="E160"/>
  <c r="D160"/>
  <c r="D167" s="1"/>
  <c r="C166"/>
  <c r="AD146"/>
  <c r="AD147" s="1"/>
  <c r="AC146"/>
  <c r="AC147" s="1"/>
  <c r="AB146"/>
  <c r="AB147" s="1"/>
  <c r="AA146"/>
  <c r="AA147" s="1"/>
  <c r="Z146"/>
  <c r="Z147" s="1"/>
  <c r="Y146"/>
  <c r="Y147" s="1"/>
  <c r="X146"/>
  <c r="X147" s="1"/>
  <c r="W146"/>
  <c r="W147" s="1"/>
  <c r="V146"/>
  <c r="V147" s="1"/>
  <c r="U146"/>
  <c r="U147" s="1"/>
  <c r="T146"/>
  <c r="T147" s="1"/>
  <c r="S146"/>
  <c r="S147" s="1"/>
  <c r="R146"/>
  <c r="R147" s="1"/>
  <c r="Q146"/>
  <c r="Q147" s="1"/>
  <c r="P146"/>
  <c r="P147" s="1"/>
  <c r="O146"/>
  <c r="O147" s="1"/>
  <c r="N146"/>
  <c r="N147" s="1"/>
  <c r="M146"/>
  <c r="M147" s="1"/>
  <c r="L146"/>
  <c r="L147" s="1"/>
  <c r="K146"/>
  <c r="K147" s="1"/>
  <c r="J146"/>
  <c r="J147" s="1"/>
  <c r="I146"/>
  <c r="I147" s="1"/>
  <c r="H146"/>
  <c r="H147" s="1"/>
  <c r="G146"/>
  <c r="G147" s="1"/>
  <c r="F146"/>
  <c r="F147" s="1"/>
  <c r="E146"/>
  <c r="E147" s="1"/>
  <c r="D146"/>
  <c r="D147" s="1"/>
  <c r="C146"/>
  <c r="C147" s="1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C145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C143"/>
  <c r="AD142"/>
  <c r="AC142"/>
  <c r="AB142"/>
  <c r="AA142"/>
  <c r="Z142"/>
  <c r="Z144" s="1"/>
  <c r="Y142"/>
  <c r="X142"/>
  <c r="X144" s="1"/>
  <c r="W142"/>
  <c r="V142"/>
  <c r="V144" s="1"/>
  <c r="U142"/>
  <c r="T142"/>
  <c r="S142"/>
  <c r="R142"/>
  <c r="Q142"/>
  <c r="P142"/>
  <c r="O142"/>
  <c r="O144" s="1"/>
  <c r="N142"/>
  <c r="M142"/>
  <c r="L142"/>
  <c r="K142"/>
  <c r="J142"/>
  <c r="J144" s="1"/>
  <c r="I142"/>
  <c r="H142"/>
  <c r="G142"/>
  <c r="G144" s="1"/>
  <c r="F142"/>
  <c r="E142"/>
  <c r="D142"/>
  <c r="C142"/>
  <c r="AD133"/>
  <c r="AD140" s="1"/>
  <c r="AC133"/>
  <c r="AC140" s="1"/>
  <c r="AB133"/>
  <c r="AB140" s="1"/>
  <c r="AA133"/>
  <c r="AA139" s="1"/>
  <c r="Z133"/>
  <c r="Z140" s="1"/>
  <c r="Y133"/>
  <c r="Y140" s="1"/>
  <c r="X133"/>
  <c r="X140" s="1"/>
  <c r="W133"/>
  <c r="W139" s="1"/>
  <c r="V133"/>
  <c r="V140" s="1"/>
  <c r="U133"/>
  <c r="U140" s="1"/>
  <c r="T133"/>
  <c r="T140" s="1"/>
  <c r="S133"/>
  <c r="S139" s="1"/>
  <c r="R133"/>
  <c r="R140" s="1"/>
  <c r="Q133"/>
  <c r="Q140" s="1"/>
  <c r="P133"/>
  <c r="P140" s="1"/>
  <c r="O133"/>
  <c r="O139" s="1"/>
  <c r="N133"/>
  <c r="N140" s="1"/>
  <c r="M133"/>
  <c r="M140" s="1"/>
  <c r="L133"/>
  <c r="L140" s="1"/>
  <c r="K133"/>
  <c r="K139" s="1"/>
  <c r="J133"/>
  <c r="J139" s="1"/>
  <c r="I133"/>
  <c r="I140" s="1"/>
  <c r="H133"/>
  <c r="H140" s="1"/>
  <c r="G133"/>
  <c r="G140" s="1"/>
  <c r="F133"/>
  <c r="F139" s="1"/>
  <c r="E133"/>
  <c r="E140" s="1"/>
  <c r="D133"/>
  <c r="D140" s="1"/>
  <c r="C133"/>
  <c r="C140" s="1"/>
  <c r="F227" l="1"/>
  <c r="F234"/>
  <c r="F236" s="1"/>
  <c r="E234"/>
  <c r="E236" s="1"/>
  <c r="C227"/>
  <c r="AA200"/>
  <c r="Z207"/>
  <c r="Z200"/>
  <c r="Y200"/>
  <c r="P203"/>
  <c r="R144"/>
  <c r="N144"/>
  <c r="E144"/>
  <c r="D234"/>
  <c r="W144"/>
  <c r="C230"/>
  <c r="C234"/>
  <c r="AD200"/>
  <c r="AD207"/>
  <c r="AC200"/>
  <c r="AC207"/>
  <c r="K207"/>
  <c r="I203"/>
  <c r="T171"/>
  <c r="L144"/>
  <c r="I148"/>
  <c r="I171"/>
  <c r="AD144"/>
  <c r="N175"/>
  <c r="M171"/>
  <c r="W175"/>
  <c r="M167"/>
  <c r="M168" s="1"/>
  <c r="AC167"/>
  <c r="AC168" s="1"/>
  <c r="P198"/>
  <c r="P200" s="1"/>
  <c r="W198"/>
  <c r="W200" s="1"/>
  <c r="C199"/>
  <c r="R199"/>
  <c r="R200" s="1"/>
  <c r="S175"/>
  <c r="G148"/>
  <c r="N200"/>
  <c r="T198"/>
  <c r="T200" s="1"/>
  <c r="X198"/>
  <c r="X200" s="1"/>
  <c r="D199"/>
  <c r="D200" s="1"/>
  <c r="I168"/>
  <c r="U207"/>
  <c r="U200"/>
  <c r="AC175"/>
  <c r="AB175"/>
  <c r="AA175"/>
  <c r="Y168"/>
  <c r="X175"/>
  <c r="W171"/>
  <c r="U168"/>
  <c r="T148"/>
  <c r="Q144"/>
  <c r="P148"/>
  <c r="O148"/>
  <c r="L148"/>
  <c r="F144"/>
  <c r="D144"/>
  <c r="Y207"/>
  <c r="X207"/>
  <c r="X203"/>
  <c r="W207"/>
  <c r="V200"/>
  <c r="V203"/>
  <c r="V207"/>
  <c r="R207"/>
  <c r="R203"/>
  <c r="P207"/>
  <c r="O207"/>
  <c r="N203"/>
  <c r="M207"/>
  <c r="L203"/>
  <c r="J200"/>
  <c r="J203"/>
  <c r="J207"/>
  <c r="I207"/>
  <c r="H200"/>
  <c r="H207"/>
  <c r="E207"/>
  <c r="D207"/>
  <c r="T207"/>
  <c r="N171"/>
  <c r="O175"/>
  <c r="K175"/>
  <c r="C175"/>
  <c r="R175"/>
  <c r="K171"/>
  <c r="E168"/>
  <c r="AD148"/>
  <c r="P175"/>
  <c r="Q168"/>
  <c r="L175"/>
  <c r="E198"/>
  <c r="E200" s="1"/>
  <c r="I198"/>
  <c r="I200" s="1"/>
  <c r="O198"/>
  <c r="O200" s="1"/>
  <c r="S198"/>
  <c r="S200" s="1"/>
  <c r="G199"/>
  <c r="G200" s="1"/>
  <c r="K199"/>
  <c r="K200" s="1"/>
  <c r="Q199"/>
  <c r="Q200" s="1"/>
  <c r="F200"/>
  <c r="C200"/>
  <c r="H166"/>
  <c r="H168" s="1"/>
  <c r="T166"/>
  <c r="T168" s="1"/>
  <c r="AB166"/>
  <c r="AB168" s="1"/>
  <c r="P167"/>
  <c r="P168" s="1"/>
  <c r="G166"/>
  <c r="G168" s="1"/>
  <c r="K166"/>
  <c r="K168" s="1"/>
  <c r="O166"/>
  <c r="O168" s="1"/>
  <c r="S166"/>
  <c r="S168" s="1"/>
  <c r="W166"/>
  <c r="W168" s="1"/>
  <c r="AA166"/>
  <c r="AA168" s="1"/>
  <c r="C167"/>
  <c r="C168" s="1"/>
  <c r="L166"/>
  <c r="L168" s="1"/>
  <c r="X166"/>
  <c r="X168" s="1"/>
  <c r="F166"/>
  <c r="F168" s="1"/>
  <c r="J166"/>
  <c r="J168" s="1"/>
  <c r="N166"/>
  <c r="N168" s="1"/>
  <c r="R166"/>
  <c r="R168" s="1"/>
  <c r="V166"/>
  <c r="V168" s="1"/>
  <c r="Z166"/>
  <c r="Z168" s="1"/>
  <c r="AD166"/>
  <c r="AD168" s="1"/>
  <c r="M175"/>
  <c r="D166"/>
  <c r="D168" s="1"/>
  <c r="E139"/>
  <c r="E141" s="1"/>
  <c r="I139"/>
  <c r="I141" s="1"/>
  <c r="N139"/>
  <c r="N141" s="1"/>
  <c r="R139"/>
  <c r="R141" s="1"/>
  <c r="V139"/>
  <c r="V141" s="1"/>
  <c r="Z139"/>
  <c r="Z141" s="1"/>
  <c r="AD139"/>
  <c r="AD141" s="1"/>
  <c r="F140"/>
  <c r="F141" s="1"/>
  <c r="K140"/>
  <c r="K141" s="1"/>
  <c r="O140"/>
  <c r="S140"/>
  <c r="S141" s="1"/>
  <c r="W140"/>
  <c r="W141" s="1"/>
  <c r="AA140"/>
  <c r="AA141" s="1"/>
  <c r="D139"/>
  <c r="D141" s="1"/>
  <c r="H139"/>
  <c r="H141" s="1"/>
  <c r="M139"/>
  <c r="M141" s="1"/>
  <c r="Q139"/>
  <c r="Q141" s="1"/>
  <c r="U139"/>
  <c r="U141" s="1"/>
  <c r="Y139"/>
  <c r="Y141" s="1"/>
  <c r="AC139"/>
  <c r="AC141" s="1"/>
  <c r="C139"/>
  <c r="C141" s="1"/>
  <c r="G139"/>
  <c r="G141" s="1"/>
  <c r="L139"/>
  <c r="L141" s="1"/>
  <c r="P139"/>
  <c r="P141" s="1"/>
  <c r="T139"/>
  <c r="T141" s="1"/>
  <c r="X139"/>
  <c r="X141" s="1"/>
  <c r="AB139"/>
  <c r="AB141" s="1"/>
  <c r="S207"/>
  <c r="G207"/>
  <c r="F207"/>
  <c r="C207"/>
  <c r="Z175"/>
  <c r="Y175"/>
  <c r="T175"/>
  <c r="Q175"/>
  <c r="S144"/>
  <c r="C144"/>
  <c r="M198"/>
  <c r="M200" s="1"/>
  <c r="L199"/>
  <c r="L200" s="1"/>
  <c r="Y144"/>
  <c r="G171"/>
  <c r="C171"/>
  <c r="W148"/>
  <c r="AB148"/>
  <c r="F175"/>
  <c r="AA144"/>
  <c r="E175"/>
  <c r="H171"/>
  <c r="F171"/>
  <c r="G175"/>
  <c r="I175"/>
  <c r="AC144"/>
  <c r="H175"/>
  <c r="J175"/>
  <c r="D175"/>
  <c r="T144"/>
  <c r="L207"/>
  <c r="K148"/>
  <c r="M144"/>
  <c r="M148"/>
  <c r="K144"/>
  <c r="N148"/>
  <c r="O141"/>
  <c r="AA148"/>
  <c r="AB144"/>
  <c r="V148"/>
  <c r="AC148"/>
  <c r="P144"/>
  <c r="Q148"/>
  <c r="X148"/>
  <c r="R148"/>
  <c r="S148"/>
  <c r="Z148"/>
  <c r="U148"/>
  <c r="U144"/>
  <c r="Y148"/>
  <c r="J140"/>
  <c r="J141" s="1"/>
  <c r="J148"/>
  <c r="I144"/>
  <c r="H144"/>
  <c r="H148"/>
  <c r="F148"/>
  <c r="E148"/>
  <c r="C148"/>
  <c r="D148"/>
  <c r="J42" l="1"/>
  <c r="J49" s="1"/>
  <c r="S24"/>
  <c r="S25"/>
  <c r="S27"/>
  <c r="S28"/>
  <c r="S29" s="1"/>
  <c r="S31"/>
  <c r="T24"/>
  <c r="U24"/>
  <c r="V24"/>
  <c r="W24"/>
  <c r="X24"/>
  <c r="Y24"/>
  <c r="Z24"/>
  <c r="AA24"/>
  <c r="AB24"/>
  <c r="AC24"/>
  <c r="AD24"/>
  <c r="T25"/>
  <c r="U25"/>
  <c r="V25"/>
  <c r="W25"/>
  <c r="X25"/>
  <c r="Y25"/>
  <c r="Z25"/>
  <c r="AA25"/>
  <c r="AB25"/>
  <c r="AC25"/>
  <c r="AD25"/>
  <c r="T27"/>
  <c r="U27"/>
  <c r="V27"/>
  <c r="W27"/>
  <c r="X27"/>
  <c r="Y27"/>
  <c r="Z27"/>
  <c r="AA27"/>
  <c r="AB27"/>
  <c r="AC27"/>
  <c r="AD27"/>
  <c r="T28"/>
  <c r="T29" s="1"/>
  <c r="U28"/>
  <c r="U29" s="1"/>
  <c r="V28"/>
  <c r="V29" s="1"/>
  <c r="W28"/>
  <c r="W29" s="1"/>
  <c r="X28"/>
  <c r="X29" s="1"/>
  <c r="Y28"/>
  <c r="Y29" s="1"/>
  <c r="Z28"/>
  <c r="Z29" s="1"/>
  <c r="AA28"/>
  <c r="AA29" s="1"/>
  <c r="AB28"/>
  <c r="AB29" s="1"/>
  <c r="AC28"/>
  <c r="AC29" s="1"/>
  <c r="AD28"/>
  <c r="AD29" s="1"/>
  <c r="T31"/>
  <c r="U31"/>
  <c r="V31"/>
  <c r="W31"/>
  <c r="X31"/>
  <c r="Y31"/>
  <c r="Z31"/>
  <c r="AA31"/>
  <c r="AB31"/>
  <c r="AC31"/>
  <c r="AD31"/>
  <c r="U15"/>
  <c r="U21" s="1"/>
  <c r="D66"/>
  <c r="D125" s="1"/>
  <c r="D65"/>
  <c r="D124" s="1"/>
  <c r="AB62"/>
  <c r="AB4"/>
  <c r="D117"/>
  <c r="C117"/>
  <c r="AD114"/>
  <c r="AD115" s="1"/>
  <c r="AC114"/>
  <c r="AC115" s="1"/>
  <c r="AB114"/>
  <c r="AB115" s="1"/>
  <c r="AA114"/>
  <c r="AA115" s="1"/>
  <c r="Z114"/>
  <c r="Z115" s="1"/>
  <c r="Y114"/>
  <c r="Y115" s="1"/>
  <c r="X114"/>
  <c r="X115" s="1"/>
  <c r="W114"/>
  <c r="W115" s="1"/>
  <c r="V114"/>
  <c r="V115" s="1"/>
  <c r="U114"/>
  <c r="U115" s="1"/>
  <c r="T114"/>
  <c r="T115" s="1"/>
  <c r="S114"/>
  <c r="S115" s="1"/>
  <c r="R114"/>
  <c r="R115" s="1"/>
  <c r="Q114"/>
  <c r="Q115" s="1"/>
  <c r="P114"/>
  <c r="P115" s="1"/>
  <c r="O114"/>
  <c r="O115" s="1"/>
  <c r="N114"/>
  <c r="N115" s="1"/>
  <c r="M114"/>
  <c r="M115" s="1"/>
  <c r="L114"/>
  <c r="L115" s="1"/>
  <c r="K114"/>
  <c r="K115" s="1"/>
  <c r="J114"/>
  <c r="J115" s="1"/>
  <c r="I114"/>
  <c r="I115" s="1"/>
  <c r="H114"/>
  <c r="H115" s="1"/>
  <c r="G114"/>
  <c r="G115" s="1"/>
  <c r="F114"/>
  <c r="F115" s="1"/>
  <c r="E114"/>
  <c r="E115" s="1"/>
  <c r="D114"/>
  <c r="D115" s="1"/>
  <c r="C114"/>
  <c r="C115" s="1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AD110"/>
  <c r="AD112" s="1"/>
  <c r="AC110"/>
  <c r="AB110"/>
  <c r="AA110"/>
  <c r="Z110"/>
  <c r="Y110"/>
  <c r="X110"/>
  <c r="W110"/>
  <c r="V110"/>
  <c r="U110"/>
  <c r="U112" s="1"/>
  <c r="T110"/>
  <c r="T112" s="1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X107"/>
  <c r="AD101"/>
  <c r="AD108"/>
  <c r="AC101"/>
  <c r="AC108" s="1"/>
  <c r="AB101"/>
  <c r="AB108" s="1"/>
  <c r="AB107"/>
  <c r="AA101"/>
  <c r="AA107" s="1"/>
  <c r="Z101"/>
  <c r="Z108"/>
  <c r="Y101"/>
  <c r="Y108" s="1"/>
  <c r="X101"/>
  <c r="X108"/>
  <c r="W101"/>
  <c r="W107" s="1"/>
  <c r="V101"/>
  <c r="V108"/>
  <c r="U101"/>
  <c r="U108" s="1"/>
  <c r="T101"/>
  <c r="S101"/>
  <c r="S108"/>
  <c r="R101"/>
  <c r="R108" s="1"/>
  <c r="Q101"/>
  <c r="Q108"/>
  <c r="P101"/>
  <c r="P108" s="1"/>
  <c r="O101"/>
  <c r="O107"/>
  <c r="N101"/>
  <c r="N108" s="1"/>
  <c r="M101"/>
  <c r="M108"/>
  <c r="L101"/>
  <c r="K101"/>
  <c r="K108" s="1"/>
  <c r="K107"/>
  <c r="J101"/>
  <c r="J108" s="1"/>
  <c r="I101"/>
  <c r="I108"/>
  <c r="H101"/>
  <c r="H108" s="1"/>
  <c r="G101"/>
  <c r="G108"/>
  <c r="F101"/>
  <c r="F108" s="1"/>
  <c r="E101"/>
  <c r="E108"/>
  <c r="D101"/>
  <c r="D108" s="1"/>
  <c r="C101"/>
  <c r="C107" s="1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AD87"/>
  <c r="AD88" s="1"/>
  <c r="AC87"/>
  <c r="AC88" s="1"/>
  <c r="AB87"/>
  <c r="AB88" s="1"/>
  <c r="AA87"/>
  <c r="AA88" s="1"/>
  <c r="Z87"/>
  <c r="Z88" s="1"/>
  <c r="Y87"/>
  <c r="Y88" s="1"/>
  <c r="X87"/>
  <c r="X88" s="1"/>
  <c r="W87"/>
  <c r="W88" s="1"/>
  <c r="V87"/>
  <c r="V88" s="1"/>
  <c r="U87"/>
  <c r="U88" s="1"/>
  <c r="T87"/>
  <c r="T88" s="1"/>
  <c r="S87"/>
  <c r="S88" s="1"/>
  <c r="R87"/>
  <c r="R88" s="1"/>
  <c r="Q87"/>
  <c r="Q88" s="1"/>
  <c r="P87"/>
  <c r="P88" s="1"/>
  <c r="O87"/>
  <c r="O88" s="1"/>
  <c r="N87"/>
  <c r="N88" s="1"/>
  <c r="M87"/>
  <c r="M88" s="1"/>
  <c r="L87"/>
  <c r="L88" s="1"/>
  <c r="K87"/>
  <c r="K88" s="1"/>
  <c r="J87"/>
  <c r="J88" s="1"/>
  <c r="I87"/>
  <c r="I88" s="1"/>
  <c r="H87"/>
  <c r="H88" s="1"/>
  <c r="G87"/>
  <c r="G88" s="1"/>
  <c r="F87"/>
  <c r="F88" s="1"/>
  <c r="E87"/>
  <c r="E88" s="1"/>
  <c r="D87"/>
  <c r="D88" s="1"/>
  <c r="C87"/>
  <c r="C88" s="1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AD83"/>
  <c r="AC83"/>
  <c r="AB83"/>
  <c r="AA83"/>
  <c r="Z83"/>
  <c r="Y83"/>
  <c r="X83"/>
  <c r="W83"/>
  <c r="V83"/>
  <c r="U83"/>
  <c r="T83"/>
  <c r="S83"/>
  <c r="R83"/>
  <c r="Q83"/>
  <c r="P83"/>
  <c r="O83"/>
  <c r="N83"/>
  <c r="N85" s="1"/>
  <c r="M83"/>
  <c r="L83"/>
  <c r="L85" s="1"/>
  <c r="K83"/>
  <c r="J83"/>
  <c r="J85" s="1"/>
  <c r="I83"/>
  <c r="H83"/>
  <c r="G83"/>
  <c r="F83"/>
  <c r="F85" s="1"/>
  <c r="E83"/>
  <c r="D83"/>
  <c r="D85" s="1"/>
  <c r="C83"/>
  <c r="AD74"/>
  <c r="AD81" s="1"/>
  <c r="AC74"/>
  <c r="AC81" s="1"/>
  <c r="AB74"/>
  <c r="AB80" s="1"/>
  <c r="AA74"/>
  <c r="AA80" s="1"/>
  <c r="Z74"/>
  <c r="Z81" s="1"/>
  <c r="Y74"/>
  <c r="Y81" s="1"/>
  <c r="X74"/>
  <c r="X81" s="1"/>
  <c r="W74"/>
  <c r="W81" s="1"/>
  <c r="V74"/>
  <c r="V80" s="1"/>
  <c r="U74"/>
  <c r="T74"/>
  <c r="T80" s="1"/>
  <c r="S74"/>
  <c r="S80" s="1"/>
  <c r="R74"/>
  <c r="R81" s="1"/>
  <c r="Q74"/>
  <c r="Q81" s="1"/>
  <c r="P74"/>
  <c r="P81"/>
  <c r="O74"/>
  <c r="O81" s="1"/>
  <c r="N74"/>
  <c r="N80" s="1"/>
  <c r="M74"/>
  <c r="M80" s="1"/>
  <c r="L74"/>
  <c r="L80" s="1"/>
  <c r="K74"/>
  <c r="K81" s="1"/>
  <c r="J74"/>
  <c r="J81" s="1"/>
  <c r="I74"/>
  <c r="I81" s="1"/>
  <c r="H74"/>
  <c r="H81" s="1"/>
  <c r="G74"/>
  <c r="G81" s="1"/>
  <c r="F74"/>
  <c r="F80" s="1"/>
  <c r="E74"/>
  <c r="E80" s="1"/>
  <c r="D74"/>
  <c r="D81"/>
  <c r="C74"/>
  <c r="C80" s="1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AD55"/>
  <c r="AD56" s="1"/>
  <c r="AC55"/>
  <c r="AC56" s="1"/>
  <c r="AB55"/>
  <c r="AB56" s="1"/>
  <c r="AA55"/>
  <c r="AA56" s="1"/>
  <c r="Z55"/>
  <c r="Z56" s="1"/>
  <c r="Y55"/>
  <c r="Y56" s="1"/>
  <c r="X55"/>
  <c r="X56" s="1"/>
  <c r="W55"/>
  <c r="W56" s="1"/>
  <c r="V55"/>
  <c r="V56" s="1"/>
  <c r="U55"/>
  <c r="U56" s="1"/>
  <c r="T55"/>
  <c r="T56" s="1"/>
  <c r="S55"/>
  <c r="S56" s="1"/>
  <c r="R55"/>
  <c r="R56" s="1"/>
  <c r="Q55"/>
  <c r="Q56" s="1"/>
  <c r="P55"/>
  <c r="P56" s="1"/>
  <c r="O55"/>
  <c r="O56" s="1"/>
  <c r="N55"/>
  <c r="N56" s="1"/>
  <c r="M55"/>
  <c r="M56" s="1"/>
  <c r="L55"/>
  <c r="L56" s="1"/>
  <c r="K55"/>
  <c r="K56" s="1"/>
  <c r="J55"/>
  <c r="J56" s="1"/>
  <c r="I55"/>
  <c r="I56" s="1"/>
  <c r="H55"/>
  <c r="H56" s="1"/>
  <c r="G55"/>
  <c r="G56" s="1"/>
  <c r="F55"/>
  <c r="F56" s="1"/>
  <c r="E55"/>
  <c r="E56" s="1"/>
  <c r="D55"/>
  <c r="D56" s="1"/>
  <c r="C55"/>
  <c r="C56" s="1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AD51"/>
  <c r="AD53" s="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AD42"/>
  <c r="AD49" s="1"/>
  <c r="AC42"/>
  <c r="AC49" s="1"/>
  <c r="AB42"/>
  <c r="AA42"/>
  <c r="AA49" s="1"/>
  <c r="Z42"/>
  <c r="Y42"/>
  <c r="Y49" s="1"/>
  <c r="X42"/>
  <c r="X49" s="1"/>
  <c r="W42"/>
  <c r="W49" s="1"/>
  <c r="V42"/>
  <c r="V49" s="1"/>
  <c r="U42"/>
  <c r="U49" s="1"/>
  <c r="T42"/>
  <c r="S42"/>
  <c r="S48" s="1"/>
  <c r="R42"/>
  <c r="R49" s="1"/>
  <c r="Q42"/>
  <c r="Q49"/>
  <c r="P42"/>
  <c r="P49" s="1"/>
  <c r="O42"/>
  <c r="O49" s="1"/>
  <c r="N42"/>
  <c r="N49" s="1"/>
  <c r="M42"/>
  <c r="M48" s="1"/>
  <c r="M49"/>
  <c r="L42"/>
  <c r="L48" s="1"/>
  <c r="K42"/>
  <c r="K49"/>
  <c r="I42"/>
  <c r="I49" s="1"/>
  <c r="H42"/>
  <c r="H49" s="1"/>
  <c r="G42"/>
  <c r="G48" s="1"/>
  <c r="F42"/>
  <c r="F49" s="1"/>
  <c r="E42"/>
  <c r="E48" s="1"/>
  <c r="D42"/>
  <c r="D49" s="1"/>
  <c r="C42"/>
  <c r="C49" s="1"/>
  <c r="AD15"/>
  <c r="AD21" s="1"/>
  <c r="AD22"/>
  <c r="AC15"/>
  <c r="AC22" s="1"/>
  <c r="AB15"/>
  <c r="AB21"/>
  <c r="AA15"/>
  <c r="AA21" s="1"/>
  <c r="Z15"/>
  <c r="Z22" s="1"/>
  <c r="Y15"/>
  <c r="Y22"/>
  <c r="X15"/>
  <c r="X21" s="1"/>
  <c r="W15"/>
  <c r="W21" s="1"/>
  <c r="V15"/>
  <c r="V22" s="1"/>
  <c r="U22"/>
  <c r="E24"/>
  <c r="F24"/>
  <c r="G24"/>
  <c r="H24"/>
  <c r="I24"/>
  <c r="J24"/>
  <c r="K24"/>
  <c r="L24"/>
  <c r="M24"/>
  <c r="N24"/>
  <c r="O24"/>
  <c r="P24"/>
  <c r="Q24"/>
  <c r="R24"/>
  <c r="E25"/>
  <c r="F25"/>
  <c r="G25"/>
  <c r="H25"/>
  <c r="I25"/>
  <c r="J25"/>
  <c r="K25"/>
  <c r="L25"/>
  <c r="M25"/>
  <c r="N25"/>
  <c r="O25"/>
  <c r="P25"/>
  <c r="Q25"/>
  <c r="R25"/>
  <c r="E27"/>
  <c r="F27"/>
  <c r="G27"/>
  <c r="H27"/>
  <c r="I27"/>
  <c r="J27"/>
  <c r="K27"/>
  <c r="L27"/>
  <c r="M27"/>
  <c r="N27"/>
  <c r="O27"/>
  <c r="P27"/>
  <c r="Q27"/>
  <c r="R27"/>
  <c r="E28"/>
  <c r="E29" s="1"/>
  <c r="F28"/>
  <c r="F29" s="1"/>
  <c r="G28"/>
  <c r="G29" s="1"/>
  <c r="H28"/>
  <c r="H29" s="1"/>
  <c r="I28"/>
  <c r="I29" s="1"/>
  <c r="J28"/>
  <c r="J29" s="1"/>
  <c r="K28"/>
  <c r="K29" s="1"/>
  <c r="L28"/>
  <c r="L29" s="1"/>
  <c r="M28"/>
  <c r="M29" s="1"/>
  <c r="N28"/>
  <c r="N29" s="1"/>
  <c r="O28"/>
  <c r="O29" s="1"/>
  <c r="P28"/>
  <c r="P29" s="1"/>
  <c r="Q28"/>
  <c r="Q29" s="1"/>
  <c r="R28"/>
  <c r="R29" s="1"/>
  <c r="E31"/>
  <c r="F31"/>
  <c r="G31"/>
  <c r="H31"/>
  <c r="I31"/>
  <c r="J31"/>
  <c r="K31"/>
  <c r="L31"/>
  <c r="M31"/>
  <c r="N31"/>
  <c r="O31"/>
  <c r="P31"/>
  <c r="Q31"/>
  <c r="R31"/>
  <c r="C28"/>
  <c r="C29" s="1"/>
  <c r="C27"/>
  <c r="C25"/>
  <c r="C24"/>
  <c r="C31"/>
  <c r="D31"/>
  <c r="D28"/>
  <c r="D29" s="1"/>
  <c r="D27"/>
  <c r="D25"/>
  <c r="D24"/>
  <c r="T15"/>
  <c r="T22" s="1"/>
  <c r="S15"/>
  <c r="S22" s="1"/>
  <c r="R15"/>
  <c r="R21" s="1"/>
  <c r="Q15"/>
  <c r="P15"/>
  <c r="P21" s="1"/>
  <c r="O15"/>
  <c r="O22" s="1"/>
  <c r="N15"/>
  <c r="N21" s="1"/>
  <c r="M15"/>
  <c r="M21" s="1"/>
  <c r="L15"/>
  <c r="L22" s="1"/>
  <c r="K15"/>
  <c r="K22" s="1"/>
  <c r="J15"/>
  <c r="J21" s="1"/>
  <c r="I15"/>
  <c r="I21" s="1"/>
  <c r="H15"/>
  <c r="H22" s="1"/>
  <c r="G15"/>
  <c r="G21" s="1"/>
  <c r="F15"/>
  <c r="F21" s="1"/>
  <c r="E15"/>
  <c r="E21" s="1"/>
  <c r="D15"/>
  <c r="D22" s="1"/>
  <c r="C15"/>
  <c r="C22" s="1"/>
  <c r="G107"/>
  <c r="R80"/>
  <c r="Z80"/>
  <c r="V81"/>
  <c r="AA81"/>
  <c r="D80"/>
  <c r="P80"/>
  <c r="E107"/>
  <c r="I107"/>
  <c r="M107"/>
  <c r="Q107"/>
  <c r="AC107"/>
  <c r="N107"/>
  <c r="R107"/>
  <c r="V107"/>
  <c r="Z107"/>
  <c r="AD107"/>
  <c r="AD109" s="1"/>
  <c r="H48"/>
  <c r="K48"/>
  <c r="W48"/>
  <c r="Q48"/>
  <c r="U48"/>
  <c r="V21"/>
  <c r="AB22"/>
  <c r="O21"/>
  <c r="D21"/>
  <c r="H21"/>
  <c r="T49"/>
  <c r="T48"/>
  <c r="AB49"/>
  <c r="AB48"/>
  <c r="AD48"/>
  <c r="T21"/>
  <c r="N48"/>
  <c r="P107"/>
  <c r="L107"/>
  <c r="L108"/>
  <c r="T108"/>
  <c r="T107"/>
  <c r="O108"/>
  <c r="S107"/>
  <c r="G49"/>
  <c r="G22"/>
  <c r="Y21"/>
  <c r="K21"/>
  <c r="E22"/>
  <c r="Q21"/>
  <c r="Q22"/>
  <c r="Y48"/>
  <c r="AB112" l="1"/>
  <c r="H85"/>
  <c r="E109"/>
  <c r="Y107"/>
  <c r="Y109" s="1"/>
  <c r="Z49"/>
  <c r="Z48"/>
  <c r="AC109"/>
  <c r="D48"/>
  <c r="D50" s="1"/>
  <c r="M22"/>
  <c r="M23" s="1"/>
  <c r="Z21"/>
  <c r="Z23" s="1"/>
  <c r="J107"/>
  <c r="J109" s="1"/>
  <c r="U107"/>
  <c r="J80"/>
  <c r="J82" s="1"/>
  <c r="AA108"/>
  <c r="AA109" s="1"/>
  <c r="W22"/>
  <c r="W23" s="1"/>
  <c r="S21"/>
  <c r="S23" s="1"/>
  <c r="F107"/>
  <c r="F109" s="1"/>
  <c r="H107"/>
  <c r="H109" s="1"/>
  <c r="T81"/>
  <c r="T82" s="1"/>
  <c r="W108"/>
  <c r="W109" s="1"/>
  <c r="AD116"/>
  <c r="Z112"/>
  <c r="K112"/>
  <c r="R109"/>
  <c r="T116"/>
  <c r="Q109"/>
  <c r="Q116"/>
  <c r="Q118" s="1"/>
  <c r="R112"/>
  <c r="Z109"/>
  <c r="K116"/>
  <c r="K118" s="1"/>
  <c r="I112"/>
  <c r="X80"/>
  <c r="X82" s="1"/>
  <c r="Y57"/>
  <c r="Y59" s="1"/>
  <c r="AD50"/>
  <c r="N109"/>
  <c r="N116"/>
  <c r="N118" s="1"/>
  <c r="AD57"/>
  <c r="AD59" s="1"/>
  <c r="Q112"/>
  <c r="J89"/>
  <c r="J91" s="1"/>
  <c r="G109"/>
  <c r="G112"/>
  <c r="F116"/>
  <c r="F118" s="1"/>
  <c r="E116"/>
  <c r="E118" s="1"/>
  <c r="G116"/>
  <c r="G118" s="1"/>
  <c r="H116"/>
  <c r="H118" s="1"/>
  <c r="Y85"/>
  <c r="AD85"/>
  <c r="AB109"/>
  <c r="U116"/>
  <c r="T109"/>
  <c r="M112"/>
  <c r="L112"/>
  <c r="I116"/>
  <c r="I118" s="1"/>
  <c r="O112"/>
  <c r="AB63"/>
  <c r="AB122"/>
  <c r="D89"/>
  <c r="D91" s="1"/>
  <c r="C89"/>
  <c r="C91" s="1"/>
  <c r="Y53"/>
  <c r="D82"/>
  <c r="S109"/>
  <c r="S112"/>
  <c r="R116"/>
  <c r="R118" s="1"/>
  <c r="S116"/>
  <c r="S118" s="1"/>
  <c r="I109"/>
  <c r="F112"/>
  <c r="E112"/>
  <c r="J26"/>
  <c r="H112"/>
  <c r="E53"/>
  <c r="AC57"/>
  <c r="AC59" s="1"/>
  <c r="I89"/>
  <c r="I91" s="1"/>
  <c r="AC112"/>
  <c r="AC116"/>
  <c r="AB116"/>
  <c r="AA116"/>
  <c r="AA112"/>
  <c r="Z116"/>
  <c r="W116"/>
  <c r="W112"/>
  <c r="V112"/>
  <c r="V109"/>
  <c r="V116"/>
  <c r="U109"/>
  <c r="P112"/>
  <c r="P109"/>
  <c r="P116"/>
  <c r="P118" s="1"/>
  <c r="N112"/>
  <c r="M109"/>
  <c r="M116"/>
  <c r="M118" s="1"/>
  <c r="L116"/>
  <c r="L118" s="1"/>
  <c r="L109"/>
  <c r="K109"/>
  <c r="X112"/>
  <c r="Y116"/>
  <c r="Y112"/>
  <c r="X109"/>
  <c r="X116"/>
  <c r="O116"/>
  <c r="O118" s="1"/>
  <c r="O109"/>
  <c r="J112"/>
  <c r="J116"/>
  <c r="J118" s="1"/>
  <c r="AC85"/>
  <c r="AB85"/>
  <c r="AA85"/>
  <c r="Z85"/>
  <c r="X85"/>
  <c r="W85"/>
  <c r="V85"/>
  <c r="U85"/>
  <c r="T85"/>
  <c r="P89"/>
  <c r="P91" s="1"/>
  <c r="C108"/>
  <c r="C109" s="1"/>
  <c r="AD23"/>
  <c r="L81"/>
  <c r="L82" s="1"/>
  <c r="E49"/>
  <c r="E50" s="1"/>
  <c r="H80"/>
  <c r="H82" s="1"/>
  <c r="J53"/>
  <c r="T50"/>
  <c r="C53"/>
  <c r="G53"/>
  <c r="AB81"/>
  <c r="AB82" s="1"/>
  <c r="U23"/>
  <c r="AB30"/>
  <c r="AB32" s="1"/>
  <c r="I22"/>
  <c r="I23" s="1"/>
  <c r="AD80"/>
  <c r="AD82" s="1"/>
  <c r="N81"/>
  <c r="N82" s="1"/>
  <c r="AB23"/>
  <c r="V48"/>
  <c r="V50" s="1"/>
  <c r="D107"/>
  <c r="D109" s="1"/>
  <c r="R48"/>
  <c r="R50" s="1"/>
  <c r="R22"/>
  <c r="R23" s="1"/>
  <c r="X22"/>
  <c r="X23" s="1"/>
  <c r="O48"/>
  <c r="O50" s="1"/>
  <c r="F81"/>
  <c r="F82" s="1"/>
  <c r="Y80"/>
  <c r="Y82" s="1"/>
  <c r="H23"/>
  <c r="P26"/>
  <c r="L26"/>
  <c r="H26"/>
  <c r="R26"/>
  <c r="F53"/>
  <c r="L89"/>
  <c r="L91" s="1"/>
  <c r="F22"/>
  <c r="F23" s="1"/>
  <c r="AC48"/>
  <c r="AC50" s="1"/>
  <c r="O82"/>
  <c r="Z82"/>
  <c r="N53"/>
  <c r="R53"/>
  <c r="V53"/>
  <c r="Z53"/>
  <c r="D112"/>
  <c r="S26"/>
  <c r="C112"/>
  <c r="C116"/>
  <c r="C118" s="1"/>
  <c r="AC89"/>
  <c r="AC91" s="1"/>
  <c r="AA82"/>
  <c r="Y89"/>
  <c r="Y91" s="1"/>
  <c r="W89"/>
  <c r="W91" s="1"/>
  <c r="V89"/>
  <c r="V91" s="1"/>
  <c r="O85"/>
  <c r="C85"/>
  <c r="G85"/>
  <c r="K85"/>
  <c r="M85"/>
  <c r="H50"/>
  <c r="Q53"/>
  <c r="U53"/>
  <c r="G50"/>
  <c r="Y50"/>
  <c r="K50"/>
  <c r="O53"/>
  <c r="W53"/>
  <c r="Z57"/>
  <c r="Z59" s="1"/>
  <c r="O30"/>
  <c r="O32" s="1"/>
  <c r="K30"/>
  <c r="K32" s="1"/>
  <c r="G30"/>
  <c r="G32" s="1"/>
  <c r="O26"/>
  <c r="K26"/>
  <c r="G26"/>
  <c r="E26"/>
  <c r="Q23"/>
  <c r="R30"/>
  <c r="R32" s="1"/>
  <c r="K23"/>
  <c r="D30"/>
  <c r="D32" s="1"/>
  <c r="T23"/>
  <c r="N50"/>
  <c r="J48"/>
  <c r="J50" s="1"/>
  <c r="N22"/>
  <c r="N23" s="1"/>
  <c r="C48"/>
  <c r="C50" s="1"/>
  <c r="AA48"/>
  <c r="AA50" s="1"/>
  <c r="K82"/>
  <c r="S81"/>
  <c r="S82" s="1"/>
  <c r="U81"/>
  <c r="U82" s="1"/>
  <c r="Q80"/>
  <c r="Q82" s="1"/>
  <c r="Q30"/>
  <c r="Q32" s="1"/>
  <c r="M30"/>
  <c r="M32" s="1"/>
  <c r="W50"/>
  <c r="M53"/>
  <c r="F57"/>
  <c r="F59" s="1"/>
  <c r="V82"/>
  <c r="AD89"/>
  <c r="AD91" s="1"/>
  <c r="X30"/>
  <c r="X32" s="1"/>
  <c r="W30"/>
  <c r="W32" s="1"/>
  <c r="AD26"/>
  <c r="Z26"/>
  <c r="V26"/>
  <c r="AC26"/>
  <c r="Y26"/>
  <c r="U26"/>
  <c r="Y23"/>
  <c r="P22"/>
  <c r="P23" s="1"/>
  <c r="I48"/>
  <c r="I50" s="1"/>
  <c r="AA22"/>
  <c r="AA23" s="1"/>
  <c r="S49"/>
  <c r="S50" s="1"/>
  <c r="L21"/>
  <c r="L23" s="1"/>
  <c r="J22"/>
  <c r="J23" s="1"/>
  <c r="X48"/>
  <c r="X50" s="1"/>
  <c r="C81"/>
  <c r="C82" s="1"/>
  <c r="G80"/>
  <c r="G82" s="1"/>
  <c r="M81"/>
  <c r="M82" s="1"/>
  <c r="I80"/>
  <c r="I82" s="1"/>
  <c r="P30"/>
  <c r="P32" s="1"/>
  <c r="H30"/>
  <c r="H32" s="1"/>
  <c r="E30"/>
  <c r="E32" s="1"/>
  <c r="AA89"/>
  <c r="AA91" s="1"/>
  <c r="U50"/>
  <c r="K89"/>
  <c r="K91" s="1"/>
  <c r="C21"/>
  <c r="C23" s="1"/>
  <c r="AC21"/>
  <c r="AC23" s="1"/>
  <c r="F48"/>
  <c r="F50" s="1"/>
  <c r="AB50"/>
  <c r="L49"/>
  <c r="L50" s="1"/>
  <c r="P48"/>
  <c r="P50" s="1"/>
  <c r="AC80"/>
  <c r="AC82" s="1"/>
  <c r="W80"/>
  <c r="W82" s="1"/>
  <c r="E81"/>
  <c r="E82" s="1"/>
  <c r="N26"/>
  <c r="D53"/>
  <c r="P53"/>
  <c r="T53"/>
  <c r="X53"/>
  <c r="P57"/>
  <c r="P59" s="1"/>
  <c r="T57"/>
  <c r="T59" s="1"/>
  <c r="S57"/>
  <c r="S59" s="1"/>
  <c r="S85"/>
  <c r="R85"/>
  <c r="X89"/>
  <c r="X91" s="1"/>
  <c r="AC30"/>
  <c r="AC32" s="1"/>
  <c r="Y30"/>
  <c r="Y32" s="1"/>
  <c r="AA26"/>
  <c r="W26"/>
  <c r="D116"/>
  <c r="D118" s="1"/>
  <c r="U89"/>
  <c r="U91" s="1"/>
  <c r="S89"/>
  <c r="S91" s="1"/>
  <c r="R82"/>
  <c r="R89"/>
  <c r="R91" s="1"/>
  <c r="Q89"/>
  <c r="Q91" s="1"/>
  <c r="Q85"/>
  <c r="P82"/>
  <c r="P85"/>
  <c r="O89"/>
  <c r="O91" s="1"/>
  <c r="G89"/>
  <c r="G91" s="1"/>
  <c r="M89"/>
  <c r="M91" s="1"/>
  <c r="E85"/>
  <c r="I85"/>
  <c r="E89"/>
  <c r="E91" s="1"/>
  <c r="H89"/>
  <c r="H91" s="1"/>
  <c r="N89"/>
  <c r="N91" s="1"/>
  <c r="L53"/>
  <c r="AB53"/>
  <c r="S53"/>
  <c r="C57"/>
  <c r="C59" s="1"/>
  <c r="G57"/>
  <c r="G59" s="1"/>
  <c r="W57"/>
  <c r="W59" s="1"/>
  <c r="AA57"/>
  <c r="AA59" s="1"/>
  <c r="H57"/>
  <c r="H59" s="1"/>
  <c r="K57"/>
  <c r="K59" s="1"/>
  <c r="O57"/>
  <c r="O59" s="1"/>
  <c r="L57"/>
  <c r="L59" s="1"/>
  <c r="H53"/>
  <c r="AA53"/>
  <c r="V57"/>
  <c r="V59" s="1"/>
  <c r="J57"/>
  <c r="J59" s="1"/>
  <c r="N57"/>
  <c r="N59" s="1"/>
  <c r="Q50"/>
  <c r="I53"/>
  <c r="AC53"/>
  <c r="E57"/>
  <c r="E59" s="1"/>
  <c r="I57"/>
  <c r="I59" s="1"/>
  <c r="Q57"/>
  <c r="Q59" s="1"/>
  <c r="U57"/>
  <c r="U59" s="1"/>
  <c r="D57"/>
  <c r="D59" s="1"/>
  <c r="X57"/>
  <c r="X59" s="1"/>
  <c r="K53"/>
  <c r="E23"/>
  <c r="D26"/>
  <c r="N30"/>
  <c r="N32" s="1"/>
  <c r="J30"/>
  <c r="J32" s="1"/>
  <c r="Q26"/>
  <c r="M26"/>
  <c r="I26"/>
  <c r="U30"/>
  <c r="U32" s="1"/>
  <c r="T30"/>
  <c r="T32" s="1"/>
  <c r="G23"/>
  <c r="C26"/>
  <c r="V23"/>
  <c r="AA30"/>
  <c r="AA32" s="1"/>
  <c r="AD30"/>
  <c r="AD32" s="1"/>
  <c r="Z30"/>
  <c r="Z32" s="1"/>
  <c r="V30"/>
  <c r="V32" s="1"/>
  <c r="AB26"/>
  <c r="X26"/>
  <c r="T26"/>
  <c r="S30"/>
  <c r="S32" s="1"/>
  <c r="D23"/>
  <c r="F30"/>
  <c r="F32" s="1"/>
  <c r="F26"/>
  <c r="AB89"/>
  <c r="AB91" s="1"/>
  <c r="Z89"/>
  <c r="Z91" s="1"/>
  <c r="T89"/>
  <c r="T91" s="1"/>
  <c r="F89"/>
  <c r="F91" s="1"/>
  <c r="AB57"/>
  <c r="AB59" s="1"/>
  <c r="R57"/>
  <c r="R59" s="1"/>
  <c r="M57"/>
  <c r="M59" s="1"/>
  <c r="M50"/>
  <c r="O23"/>
  <c r="L30"/>
  <c r="L32" s="1"/>
  <c r="I30"/>
  <c r="I32" s="1"/>
  <c r="C30"/>
  <c r="C32" s="1"/>
  <c r="Z50" l="1"/>
</calcChain>
</file>

<file path=xl/sharedStrings.xml><?xml version="1.0" encoding="utf-8"?>
<sst xmlns="http://schemas.openxmlformats.org/spreadsheetml/2006/main" count="643" uniqueCount="197">
  <si>
    <t>検  査  成  績  書</t>
    <phoneticPr fontId="1"/>
  </si>
  <si>
    <t>メーカー名：</t>
  </si>
  <si>
    <t>材料コード　Material Code No.：</t>
    <rPh sb="0" eb="2">
      <t>ザイリョウ</t>
    </rPh>
    <phoneticPr fontId="1"/>
  </si>
  <si>
    <t>Suppliear   ：</t>
    <phoneticPr fontId="1"/>
  </si>
  <si>
    <t>測定項目                       ITEM</t>
    <rPh sb="0" eb="2">
      <t>ソクテイ</t>
    </rPh>
    <rPh sb="2" eb="4">
      <t>コウモク</t>
    </rPh>
    <phoneticPr fontId="1"/>
  </si>
  <si>
    <t>測定器具     　　 Measure</t>
    <rPh sb="0" eb="2">
      <t>ソクテイ</t>
    </rPh>
    <rPh sb="2" eb="4">
      <t>キグ</t>
    </rPh>
    <phoneticPr fontId="1"/>
  </si>
  <si>
    <t>基準値    DIMENSION</t>
    <rPh sb="0" eb="3">
      <t>キジュンチ</t>
    </rPh>
    <phoneticPr fontId="1"/>
  </si>
  <si>
    <t>公差　　　　　　Tolerance</t>
    <rPh sb="0" eb="2">
      <t>コウサ</t>
    </rPh>
    <phoneticPr fontId="1"/>
  </si>
  <si>
    <t>センター値</t>
    <rPh sb="4" eb="5">
      <t>チ</t>
    </rPh>
    <phoneticPr fontId="1"/>
  </si>
  <si>
    <t>Inspection  Form</t>
    <phoneticPr fontId="1"/>
  </si>
  <si>
    <t>Ｍ／Ｐ／Ｎ　Product Code No.：</t>
    <phoneticPr fontId="1"/>
  </si>
  <si>
    <t>＋</t>
    <phoneticPr fontId="1"/>
  </si>
  <si>
    <t>－</t>
    <phoneticPr fontId="1"/>
  </si>
  <si>
    <t>メーカー</t>
    <phoneticPr fontId="1"/>
  </si>
  <si>
    <t>Judgment(50％)</t>
    <phoneticPr fontId="1"/>
  </si>
  <si>
    <t xml:space="preserve">検査日 : </t>
    <rPh sb="0" eb="2">
      <t>ケンサ</t>
    </rPh>
    <rPh sb="2" eb="3">
      <t>ビ</t>
    </rPh>
    <phoneticPr fontId="1"/>
  </si>
  <si>
    <t xml:space="preserve">DATE  : </t>
    <phoneticPr fontId="1"/>
  </si>
  <si>
    <t>％tolerance</t>
    <phoneticPr fontId="1"/>
  </si>
  <si>
    <t>UPPER</t>
    <phoneticPr fontId="1"/>
  </si>
  <si>
    <t>LOWER</t>
    <phoneticPr fontId="1"/>
  </si>
  <si>
    <t>ミツイ精密㈱</t>
    <rPh sb="3" eb="5">
      <t>セイミツ</t>
    </rPh>
    <phoneticPr fontId="1"/>
  </si>
  <si>
    <t>MITSUISEIMITSUＣｏ.ＬＴＤ</t>
    <phoneticPr fontId="1"/>
  </si>
  <si>
    <t>S</t>
  </si>
  <si>
    <t>MAX</t>
  </si>
  <si>
    <t>MIN</t>
  </si>
  <si>
    <t>R</t>
  </si>
  <si>
    <t>AVE</t>
  </si>
  <si>
    <t>σn-1</t>
  </si>
  <si>
    <t>Cp</t>
  </si>
  <si>
    <t>Cpk</t>
  </si>
  <si>
    <t>ＣＰＫ判定</t>
    <rPh sb="3" eb="5">
      <t>ハンテイ</t>
    </rPh>
    <phoneticPr fontId="2"/>
  </si>
  <si>
    <t>Spec</t>
  </si>
  <si>
    <t>Ｃａｖｔｙ№１</t>
    <phoneticPr fontId="1"/>
  </si>
  <si>
    <t>Ｃａｖｔｙ№2</t>
    <phoneticPr fontId="1"/>
  </si>
  <si>
    <t>Ｃａｖｔｙ№3</t>
    <phoneticPr fontId="1"/>
  </si>
  <si>
    <t>Ｃａｖｔｙ№4</t>
    <phoneticPr fontId="1"/>
  </si>
  <si>
    <t>Ｃａｖｔｙ№5</t>
    <phoneticPr fontId="1"/>
  </si>
  <si>
    <t>測定器具</t>
  </si>
  <si>
    <t>Measure</t>
  </si>
  <si>
    <t xml:space="preserve">　Ｋ：測定顕微鏡( Microscope )　   Ｇ：ピンゲージ( Pin-Gauge )　    Ｍ：マイクロメータ ( Micrometer )     P：マイクロプロッター ( Micro Protter )    Ｎ：ノギス ( Vernier Caliper )      Ｔ：投影機 ( Projector )            </t>
    <rPh sb="3" eb="5">
      <t>ソクテイ</t>
    </rPh>
    <phoneticPr fontId="1"/>
  </si>
  <si>
    <t>S</t>
    <phoneticPr fontId="1"/>
  </si>
  <si>
    <t xml:space="preserve">日本メクトロン株式会社　　　　　　　　　　    　　　　　後工程製造部　御中　　　　　　
TO:NIPPON MEKTORON, LTD.  　　　　　　　　　　　　　　　   Back End Process production Dept.    </t>
    <phoneticPr fontId="1"/>
  </si>
  <si>
    <t xml:space="preserve">  製 品 サ ン プ ル 検 査 依 頼 票　　　　　　　　　　　　　　A product sample inspection request vote</t>
    <rPh sb="2" eb="3">
      <t>セイ</t>
    </rPh>
    <rPh sb="4" eb="5">
      <t>シナ</t>
    </rPh>
    <rPh sb="14" eb="15">
      <t>ケン</t>
    </rPh>
    <rPh sb="16" eb="17">
      <t>サ</t>
    </rPh>
    <rPh sb="18" eb="19">
      <t>ヤスシ</t>
    </rPh>
    <rPh sb="20" eb="21">
      <t>ヨリ</t>
    </rPh>
    <rPh sb="22" eb="23">
      <t>ヒョウ</t>
    </rPh>
    <phoneticPr fontId="1"/>
  </si>
  <si>
    <t>品　番　　Product Code No.</t>
    <rPh sb="0" eb="1">
      <t>シナ</t>
    </rPh>
    <rPh sb="2" eb="3">
      <t>バン</t>
    </rPh>
    <phoneticPr fontId="1"/>
  </si>
  <si>
    <t>発行日 ： Date</t>
    <rPh sb="0" eb="2">
      <t>ハッコウ</t>
    </rPh>
    <rPh sb="2" eb="3">
      <t>ヒ</t>
    </rPh>
    <phoneticPr fontId="1"/>
  </si>
  <si>
    <t>納入メーカー名  ：  Supplier</t>
    <rPh sb="0" eb="2">
      <t>ノウニュウ</t>
    </rPh>
    <rPh sb="6" eb="7">
      <t>ナ</t>
    </rPh>
    <phoneticPr fontId="1"/>
  </si>
  <si>
    <t>材料コードMaterial    Code No.</t>
    <rPh sb="0" eb="2">
      <t>ザイリョウ</t>
    </rPh>
    <phoneticPr fontId="1"/>
  </si>
  <si>
    <t>ミツイ精密㈱</t>
    <rPh sb="3" eb="5">
      <t>セイミツ</t>
    </rPh>
    <phoneticPr fontId="1"/>
  </si>
  <si>
    <t>材　質　　Material</t>
    <rPh sb="0" eb="1">
      <t>ザイ</t>
    </rPh>
    <rPh sb="2" eb="3">
      <t>シツ</t>
    </rPh>
    <phoneticPr fontId="1"/>
  </si>
  <si>
    <t>PP</t>
    <phoneticPr fontId="1"/>
  </si>
  <si>
    <t>判定：Judgment</t>
    <rPh sb="0" eb="2">
      <t>ハンテイ</t>
    </rPh>
    <phoneticPr fontId="1"/>
  </si>
  <si>
    <t>担当：Inspector</t>
    <rPh sb="0" eb="2">
      <t>タントウ</t>
    </rPh>
    <phoneticPr fontId="1"/>
  </si>
  <si>
    <t>承認：Approved by</t>
    <rPh sb="0" eb="2">
      <t>ショウニン</t>
    </rPh>
    <phoneticPr fontId="1"/>
  </si>
  <si>
    <t>個 取 りCav.Size</t>
    <rPh sb="0" eb="1">
      <t>コ</t>
    </rPh>
    <rPh sb="2" eb="3">
      <t>ト</t>
    </rPh>
    <phoneticPr fontId="1"/>
  </si>
  <si>
    <t>注文</t>
    <phoneticPr fontId="1"/>
  </si>
  <si>
    <t>Order</t>
    <phoneticPr fontId="1"/>
  </si>
  <si>
    <t xml:space="preserve"> 1.New　 2.Changed a design   3.Increase mold(Mold №     ）   4.Others（　　　　　　　）     　　　      　　</t>
    <phoneticPr fontId="1"/>
  </si>
  <si>
    <t>加工方法</t>
    <rPh sb="2" eb="4">
      <t>ホウホウ</t>
    </rPh>
    <phoneticPr fontId="1"/>
  </si>
  <si>
    <t xml:space="preserve"> 1.型新造　　2.型改造　 3.型修理　 4.ワイヤーカット   5.ＮＣ  6.プレス</t>
    <rPh sb="3" eb="4">
      <t>カタ</t>
    </rPh>
    <rPh sb="4" eb="6">
      <t>シンゾウ</t>
    </rPh>
    <rPh sb="10" eb="11">
      <t>カタ</t>
    </rPh>
    <rPh sb="11" eb="13">
      <t>カイゾウ</t>
    </rPh>
    <rPh sb="17" eb="18">
      <t>カタ</t>
    </rPh>
    <rPh sb="18" eb="20">
      <t>シュウリ</t>
    </rPh>
    <phoneticPr fontId="1"/>
  </si>
  <si>
    <t>Processing method</t>
    <phoneticPr fontId="1"/>
  </si>
  <si>
    <t xml:space="preserve"> 1.New mold　　2.Model reconstruction　3.Repair of a model   4.Wire cut  </t>
    <phoneticPr fontId="1"/>
  </si>
  <si>
    <t xml:space="preserve"> 5.ＮＣ  6.Press  7.Router   8.Etching   9.Laser   10.Otsers（   　     　　）</t>
    <phoneticPr fontId="1"/>
  </si>
  <si>
    <t>備考 ： Remarks</t>
    <phoneticPr fontId="1"/>
  </si>
  <si>
    <t>材料 №</t>
    <rPh sb="0" eb="2">
      <t>ザイリョウ</t>
    </rPh>
    <phoneticPr fontId="1"/>
  </si>
  <si>
    <t xml:space="preserve">日本メクトロン株式会社　　　　　　　　　　    　　　　　後工程製造部　御中　　　　　　
TO:NIPPON MEKTORON, LTD.  　　　　　　　　　　　　　　　   Back End Process production Dept.  </t>
    <phoneticPr fontId="1"/>
  </si>
  <si>
    <t>備考 ： Remarks</t>
    <rPh sb="0" eb="2">
      <t>ビコウ</t>
    </rPh>
    <phoneticPr fontId="1"/>
  </si>
  <si>
    <t>TT02-A01/01</t>
    <phoneticPr fontId="1"/>
  </si>
  <si>
    <t>Lot.No.</t>
    <phoneticPr fontId="1"/>
  </si>
  <si>
    <t>7-1</t>
    <phoneticPr fontId="1"/>
  </si>
  <si>
    <t>7-2</t>
  </si>
  <si>
    <t>16-1</t>
    <phoneticPr fontId="1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</si>
  <si>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</si>
  <si>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</si>
  <si>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</si>
  <si>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</si>
  <si>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</si>
  <si>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</si>
  <si>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</si>
  <si>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</si>
  <si>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</si>
  <si>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</si>
  <si>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</si>
  <si>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17-1</t>
    <phoneticPr fontId="1"/>
  </si>
  <si>
    <t>17-2</t>
  </si>
  <si>
    <t>石塚化学産業㈱ SILVERLEN PP AY564 オレンジ</t>
    <rPh sb="0" eb="2">
      <t>イシヅカ</t>
    </rPh>
    <rPh sb="2" eb="4">
      <t>カガク</t>
    </rPh>
    <rPh sb="4" eb="6">
      <t>サンギョウ</t>
    </rPh>
    <phoneticPr fontId="1"/>
  </si>
  <si>
    <t>合格</t>
    <rPh sb="0" eb="2">
      <t>ゴウカク</t>
    </rPh>
    <phoneticPr fontId="1"/>
  </si>
  <si>
    <t>　Ｓ：三次元測定機 (CNC Video MeasuringSystems )    　その他【　D：デジマイクロ（ＤigiMicro）　HG：ハイトｹﾞｰｼﾞ（height gauge　）Ｃ：　　　　　　　　　（　　　　　　　　　　　　　）　】</t>
    <rPh sb="46" eb="47">
      <t>タ</t>
    </rPh>
    <phoneticPr fontId="1"/>
  </si>
  <si>
    <t>D</t>
  </si>
  <si>
    <t>21-左</t>
    <rPh sb="3" eb="4">
      <t>ヒダリ</t>
    </rPh>
    <phoneticPr fontId="1"/>
  </si>
  <si>
    <t>21-右</t>
    <rPh sb="3" eb="4">
      <t>ミギ</t>
    </rPh>
    <phoneticPr fontId="1"/>
  </si>
  <si>
    <t>22-左</t>
    <rPh sb="3" eb="4">
      <t>ヒダリ</t>
    </rPh>
    <phoneticPr fontId="1"/>
  </si>
  <si>
    <t>22-右</t>
    <rPh sb="3" eb="4">
      <t>ミギ</t>
    </rPh>
    <phoneticPr fontId="1"/>
  </si>
  <si>
    <t>25-左</t>
    <rPh sb="3" eb="4">
      <t>ヒダリ</t>
    </rPh>
    <phoneticPr fontId="1"/>
  </si>
  <si>
    <t>25-中央</t>
    <phoneticPr fontId="1"/>
  </si>
  <si>
    <t>25-右</t>
    <phoneticPr fontId="1"/>
  </si>
  <si>
    <t>36-1-左</t>
    <rPh sb="5" eb="6">
      <t>ヒダリ</t>
    </rPh>
    <phoneticPr fontId="1"/>
  </si>
  <si>
    <t>36-2-左</t>
    <rPh sb="5" eb="6">
      <t>ヒダリ</t>
    </rPh>
    <phoneticPr fontId="1"/>
  </si>
  <si>
    <t>36-3-左</t>
    <phoneticPr fontId="1"/>
  </si>
  <si>
    <t>36-3-右</t>
    <phoneticPr fontId="1"/>
  </si>
  <si>
    <t>36-4-左</t>
    <phoneticPr fontId="1"/>
  </si>
  <si>
    <t>36-4-右</t>
    <phoneticPr fontId="1"/>
  </si>
  <si>
    <t>36-5-左</t>
    <phoneticPr fontId="1"/>
  </si>
  <si>
    <t>36-5-右</t>
    <phoneticPr fontId="1"/>
  </si>
  <si>
    <t>36-6-左</t>
    <phoneticPr fontId="1"/>
  </si>
  <si>
    <t>36-6-右</t>
    <phoneticPr fontId="1"/>
  </si>
  <si>
    <t>36-7-左</t>
    <phoneticPr fontId="1"/>
  </si>
  <si>
    <t>36-7-右</t>
    <phoneticPr fontId="1"/>
  </si>
  <si>
    <t>36-8-左</t>
    <phoneticPr fontId="1"/>
  </si>
  <si>
    <t>36-8-右</t>
    <phoneticPr fontId="1"/>
  </si>
  <si>
    <t>36-9-左</t>
    <phoneticPr fontId="1"/>
  </si>
  <si>
    <t>36-9-右</t>
    <phoneticPr fontId="1"/>
  </si>
  <si>
    <t>36-10-左</t>
    <phoneticPr fontId="1"/>
  </si>
  <si>
    <t>36-10-右</t>
    <phoneticPr fontId="1"/>
  </si>
  <si>
    <t>36-11-左</t>
    <phoneticPr fontId="1"/>
  </si>
  <si>
    <t>36-11-右</t>
    <phoneticPr fontId="1"/>
  </si>
  <si>
    <t>36-12-左</t>
    <phoneticPr fontId="1"/>
  </si>
  <si>
    <t>36-12-右</t>
    <phoneticPr fontId="1"/>
  </si>
  <si>
    <t>41-左</t>
    <rPh sb="3" eb="4">
      <t>ヒダリ</t>
    </rPh>
    <phoneticPr fontId="1"/>
  </si>
  <si>
    <t>41-右</t>
    <rPh sb="3" eb="4">
      <t>ミギ</t>
    </rPh>
    <phoneticPr fontId="1"/>
  </si>
  <si>
    <t>42-左-1</t>
    <rPh sb="3" eb="4">
      <t>ヒダリ</t>
    </rPh>
    <phoneticPr fontId="1"/>
  </si>
  <si>
    <t>42-左-2</t>
    <rPh sb="3" eb="4">
      <t>ヒダリ</t>
    </rPh>
    <phoneticPr fontId="1"/>
  </si>
  <si>
    <t>42-右-1</t>
    <rPh sb="3" eb="4">
      <t>ミギ</t>
    </rPh>
    <phoneticPr fontId="1"/>
  </si>
  <si>
    <t>42-右-2</t>
    <rPh sb="3" eb="4">
      <t>ミギ</t>
    </rPh>
    <phoneticPr fontId="1"/>
  </si>
  <si>
    <t>43-左</t>
    <rPh sb="3" eb="4">
      <t>ヒダリ</t>
    </rPh>
    <phoneticPr fontId="1"/>
  </si>
  <si>
    <t>43-右</t>
    <rPh sb="3" eb="4">
      <t>ミギ</t>
    </rPh>
    <phoneticPr fontId="1"/>
  </si>
  <si>
    <t>44-左</t>
    <rPh sb="3" eb="4">
      <t>ヒダリ</t>
    </rPh>
    <phoneticPr fontId="1"/>
  </si>
  <si>
    <t>44-右</t>
    <rPh sb="3" eb="4">
      <t>ミギ</t>
    </rPh>
    <phoneticPr fontId="1"/>
  </si>
  <si>
    <t>36-1-右</t>
    <rPh sb="5" eb="6">
      <t>ミギ</t>
    </rPh>
    <phoneticPr fontId="1"/>
  </si>
  <si>
    <t>36-2-右</t>
    <rPh sb="5" eb="6">
      <t>ミギ</t>
    </rPh>
    <phoneticPr fontId="1"/>
  </si>
  <si>
    <t xml:space="preserve"> 1.新規　 2.設変                   3.増面(　　 ）                    4.その他（     ）</t>
    <rPh sb="3" eb="5">
      <t>シンキ</t>
    </rPh>
    <rPh sb="9" eb="10">
      <t>セツ</t>
    </rPh>
    <rPh sb="10" eb="11">
      <t>ヘン</t>
    </rPh>
    <rPh sb="32" eb="33">
      <t>ゾウ</t>
    </rPh>
    <rPh sb="33" eb="34">
      <t>メン</t>
    </rPh>
    <rPh sb="63" eb="64">
      <t>タ</t>
    </rPh>
    <phoneticPr fontId="1"/>
  </si>
  <si>
    <t xml:space="preserve"> 7.ルーター   8.エッチング   9.レーザー   10.その他（      ）</t>
    <rPh sb="34" eb="35">
      <t>タ</t>
    </rPh>
    <phoneticPr fontId="1"/>
  </si>
  <si>
    <t>68-左</t>
    <rPh sb="3" eb="4">
      <t>ヒダリ</t>
    </rPh>
    <phoneticPr fontId="1"/>
  </si>
  <si>
    <t>68-右</t>
    <rPh sb="3" eb="4">
      <t>ミギ</t>
    </rPh>
    <phoneticPr fontId="1"/>
  </si>
  <si>
    <t>69-左</t>
    <rPh sb="3" eb="4">
      <t>ヒダリ</t>
    </rPh>
    <phoneticPr fontId="1"/>
  </si>
  <si>
    <t>69-右</t>
    <rPh sb="3" eb="4">
      <t>ミギ</t>
    </rPh>
    <phoneticPr fontId="1"/>
  </si>
  <si>
    <t>70-左</t>
    <rPh sb="3" eb="4">
      <t>ヒダリ</t>
    </rPh>
    <phoneticPr fontId="1"/>
  </si>
  <si>
    <t>70-右</t>
    <rPh sb="3" eb="4">
      <t>ミギ</t>
    </rPh>
    <phoneticPr fontId="1"/>
  </si>
  <si>
    <t>71-左</t>
    <rPh sb="3" eb="4">
      <t>ヒダリ</t>
    </rPh>
    <phoneticPr fontId="1"/>
  </si>
  <si>
    <t>71-右</t>
    <rPh sb="3" eb="4">
      <t>ミギ</t>
    </rPh>
    <phoneticPr fontId="1"/>
  </si>
  <si>
    <t>72-左</t>
    <rPh sb="3" eb="4">
      <t>ヒダリ</t>
    </rPh>
    <phoneticPr fontId="1"/>
  </si>
  <si>
    <t>72-右</t>
    <rPh sb="3" eb="4">
      <t>ミギ</t>
    </rPh>
    <phoneticPr fontId="1"/>
  </si>
  <si>
    <t>73-左</t>
    <rPh sb="3" eb="4">
      <t>ヒダリ</t>
    </rPh>
    <phoneticPr fontId="1"/>
  </si>
  <si>
    <t>73-右</t>
    <rPh sb="3" eb="4">
      <t>ミギ</t>
    </rPh>
    <phoneticPr fontId="1"/>
  </si>
  <si>
    <t>D</t>
    <phoneticPr fontId="1"/>
  </si>
  <si>
    <t>90-2</t>
  </si>
  <si>
    <t>S</t>
    <phoneticPr fontId="1"/>
  </si>
  <si>
    <t>battery cover</t>
    <phoneticPr fontId="1"/>
  </si>
  <si>
    <t>　Ｓ：三次元測定機 (CNC Video MeasuringSystems )    　その他【　D：デジマイクロ（ＤigiMicro）　HG：ハイトｹﾞｰｼﾞ（height gauge ）E：電子はかり器　（ electronic scale ）　】</t>
    <rPh sb="46" eb="47">
      <t>タ</t>
    </rPh>
    <rPh sb="97" eb="99">
      <t>デンシ</t>
    </rPh>
    <rPh sb="102" eb="103">
      <t>キ</t>
    </rPh>
    <phoneticPr fontId="1"/>
  </si>
  <si>
    <t>NY0690-P41-02</t>
    <phoneticPr fontId="1"/>
  </si>
  <si>
    <t>D</t>
    <phoneticPr fontId="1"/>
  </si>
  <si>
    <t>58-1</t>
    <phoneticPr fontId="1"/>
  </si>
  <si>
    <t>58-2</t>
  </si>
  <si>
    <t>S</t>
    <phoneticPr fontId="1"/>
  </si>
  <si>
    <t>67-上</t>
    <rPh sb="3" eb="4">
      <t>ウエ</t>
    </rPh>
    <phoneticPr fontId="1"/>
  </si>
  <si>
    <t>68-下</t>
    <rPh sb="3" eb="4">
      <t>シタ</t>
    </rPh>
    <phoneticPr fontId="1"/>
  </si>
  <si>
    <t>74-左</t>
    <phoneticPr fontId="1"/>
  </si>
  <si>
    <t>74-右</t>
    <phoneticPr fontId="1"/>
  </si>
  <si>
    <t>D</t>
    <phoneticPr fontId="1"/>
  </si>
  <si>
    <t>90-1</t>
    <phoneticPr fontId="1"/>
  </si>
  <si>
    <t>90-3</t>
  </si>
  <si>
    <t>90-4</t>
  </si>
  <si>
    <t>90-5</t>
  </si>
  <si>
    <t>90-6</t>
  </si>
  <si>
    <t>90-7</t>
  </si>
  <si>
    <t>90-8</t>
  </si>
  <si>
    <t>90-9</t>
  </si>
  <si>
    <t>90-10</t>
  </si>
  <si>
    <t>90-11</t>
  </si>
  <si>
    <t>90-12</t>
  </si>
  <si>
    <t>91-1</t>
    <phoneticPr fontId="1"/>
  </si>
  <si>
    <t>91-2</t>
  </si>
  <si>
    <t>91-3</t>
  </si>
  <si>
    <t>91-4</t>
  </si>
  <si>
    <t>91-5</t>
  </si>
  <si>
    <t>91-6</t>
  </si>
  <si>
    <t>104-1</t>
    <phoneticPr fontId="1"/>
  </si>
  <si>
    <t>104-2</t>
  </si>
  <si>
    <t>104-3</t>
  </si>
  <si>
    <t>104-4</t>
  </si>
  <si>
    <t>104-5</t>
  </si>
  <si>
    <t>104-6</t>
  </si>
  <si>
    <t>104-7</t>
  </si>
  <si>
    <t>104-8</t>
  </si>
  <si>
    <t>104-9</t>
  </si>
  <si>
    <t>104-10</t>
  </si>
  <si>
    <t>104-11</t>
  </si>
  <si>
    <t>104-12</t>
  </si>
  <si>
    <t>104-13</t>
  </si>
  <si>
    <t>104-14</t>
  </si>
  <si>
    <t>104-15</t>
  </si>
  <si>
    <t>104-16</t>
  </si>
  <si>
    <t>E</t>
  </si>
  <si>
    <t>N</t>
    <phoneticPr fontId="1"/>
  </si>
  <si>
    <t>N</t>
    <phoneticPr fontId="1"/>
  </si>
  <si>
    <t>　2023年　　12月　　19日</t>
    <rPh sb="5" eb="6">
      <t>ネン</t>
    </rPh>
    <rPh sb="10" eb="11">
      <t>ガツ</t>
    </rPh>
    <rPh sb="15" eb="16">
      <t>ニチ</t>
    </rPh>
    <phoneticPr fontId="1"/>
  </si>
  <si>
    <t>35073110</t>
    <phoneticPr fontId="1"/>
  </si>
  <si>
    <t>PU07QG</t>
    <phoneticPr fontId="1"/>
  </si>
</sst>
</file>

<file path=xl/styles.xml><?xml version="1.0" encoding="utf-8"?>
<styleSheet xmlns="http://schemas.openxmlformats.org/spreadsheetml/2006/main">
  <numFmts count="7">
    <numFmt numFmtId="176" formatCode="[$-409]d\-mmm\-yy;@"/>
    <numFmt numFmtId="177" formatCode="0.000"/>
    <numFmt numFmtId="178" formatCode="0.0%"/>
    <numFmt numFmtId="179" formatCode="[$-F800]dddd\,\ mmmm\ dd\,\ yyyy"/>
    <numFmt numFmtId="180" formatCode="dd\-mmm\-yyyy"/>
    <numFmt numFmtId="181" formatCode="0.00_ "/>
    <numFmt numFmtId="182" formatCode="0.0000_ "/>
  </numFmts>
  <fonts count="43">
    <font>
      <sz val="11"/>
      <name val="明朝"/>
      <family val="1"/>
      <charset val="128"/>
    </font>
    <font>
      <sz val="6"/>
      <name val="明朝"/>
      <family val="1"/>
      <charset val="128"/>
    </font>
    <font>
      <sz val="18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ＭＳ Ｐ明朝"/>
      <family val="1"/>
      <charset val="128"/>
    </font>
    <font>
      <sz val="8"/>
      <name val="明朝"/>
      <family val="1"/>
      <charset val="128"/>
    </font>
    <font>
      <b/>
      <sz val="8"/>
      <name val="ＭＳ Ｐ明朝"/>
      <family val="1"/>
      <charset val="128"/>
    </font>
    <font>
      <sz val="8"/>
      <color indexed="8"/>
      <name val="ＭＳ Ｐ明朝"/>
      <family val="1"/>
      <charset val="128"/>
    </font>
    <font>
      <sz val="8"/>
      <color indexed="10"/>
      <name val="ＭＳ Ｐ明朝"/>
      <family val="1"/>
      <charset val="128"/>
    </font>
    <font>
      <b/>
      <sz val="8"/>
      <color indexed="10"/>
      <name val="ＭＳ Ｐ明朝"/>
      <family val="1"/>
      <charset val="128"/>
    </font>
    <font>
      <b/>
      <sz val="8"/>
      <color indexed="12"/>
      <name val="ＭＳ Ｐ明朝"/>
      <family val="1"/>
      <charset val="128"/>
    </font>
    <font>
      <b/>
      <sz val="8"/>
      <color indexed="8"/>
      <name val="ＭＳ Ｐ明朝"/>
      <family val="1"/>
      <charset val="128"/>
    </font>
    <font>
      <sz val="8"/>
      <color indexed="12"/>
      <name val="ＭＳ Ｐ明朝"/>
      <family val="1"/>
      <charset val="128"/>
    </font>
    <font>
      <b/>
      <sz val="8"/>
      <color indexed="12"/>
      <name val="ＭＳ Ｐゴシック"/>
      <family val="3"/>
      <charset val="128"/>
    </font>
    <font>
      <b/>
      <sz val="11"/>
      <color indexed="8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18"/>
      <color indexed="8"/>
      <name val="ＭＳ Ｐ明朝"/>
      <family val="1"/>
      <charset val="128"/>
    </font>
    <font>
      <b/>
      <sz val="16"/>
      <color indexed="8"/>
      <name val="ＭＳ Ｐ明朝"/>
      <family val="1"/>
      <charset val="128"/>
    </font>
    <font>
      <b/>
      <sz val="10"/>
      <color indexed="8"/>
      <name val="ＭＳ Ｐ明朝"/>
      <family val="1"/>
      <charset val="128"/>
    </font>
    <font>
      <b/>
      <sz val="24"/>
      <color indexed="8"/>
      <name val="ＭＳ Ｐ明朝"/>
      <family val="1"/>
      <charset val="128"/>
    </font>
    <font>
      <b/>
      <sz val="20"/>
      <color indexed="8"/>
      <name val="ＭＳ Ｐ明朝"/>
      <family val="1"/>
      <charset val="128"/>
    </font>
    <font>
      <b/>
      <sz val="14"/>
      <color indexed="8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0"/>
      <name val="ＭＳ Ｐ明朝"/>
      <family val="1"/>
      <charset val="128"/>
    </font>
    <font>
      <sz val="10"/>
      <name val="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21" fillId="4" borderId="0" applyNumberFormat="0" applyBorder="0" applyAlignment="0" applyProtection="0">
      <alignment vertical="center"/>
    </xf>
  </cellStyleXfs>
  <cellXfs count="260">
    <xf numFmtId="0" fontId="0" fillId="0" borderId="0" xfId="0"/>
    <xf numFmtId="0" fontId="22" fillId="0" borderId="0" xfId="0" applyFont="1" applyBorder="1" applyProtection="1"/>
    <xf numFmtId="0" fontId="22" fillId="0" borderId="0" xfId="0" applyFont="1" applyProtection="1"/>
    <xf numFmtId="0" fontId="23" fillId="0" borderId="0" xfId="0" applyFont="1"/>
    <xf numFmtId="0" fontId="24" fillId="0" borderId="0" xfId="0" quotePrefix="1" applyFont="1" applyBorder="1" applyAlignment="1" applyProtection="1"/>
    <xf numFmtId="0" fontId="22" fillId="0" borderId="0" xfId="0" quotePrefix="1" applyFont="1" applyBorder="1" applyAlignment="1" applyProtection="1"/>
    <xf numFmtId="0" fontId="22" fillId="0" borderId="0" xfId="0" quotePrefix="1" applyFont="1" applyBorder="1" applyAlignment="1" applyProtection="1">
      <alignment horizontal="center"/>
    </xf>
    <xf numFmtId="0" fontId="24" fillId="0" borderId="10" xfId="0" applyFont="1" applyBorder="1" applyProtection="1"/>
    <xf numFmtId="0" fontId="24" fillId="0" borderId="0" xfId="0" applyFont="1" applyAlignment="1" applyProtection="1"/>
    <xf numFmtId="0" fontId="22" fillId="0" borderId="0" xfId="0" applyFont="1" applyProtection="1">
      <protection locked="0"/>
    </xf>
    <xf numFmtId="0" fontId="22" fillId="0" borderId="10" xfId="0" applyFont="1" applyBorder="1" applyProtection="1"/>
    <xf numFmtId="0" fontId="26" fillId="0" borderId="10" xfId="0" applyFont="1" applyFill="1" applyBorder="1" applyAlignment="1" applyProtection="1"/>
    <xf numFmtId="0" fontId="28" fillId="0" borderId="0" xfId="0" quotePrefix="1" applyFont="1" applyBorder="1" applyAlignment="1" applyProtection="1">
      <alignment horizontal="center" vertical="center"/>
    </xf>
    <xf numFmtId="0" fontId="26" fillId="0" borderId="11" xfId="0" applyFont="1" applyFill="1" applyBorder="1" applyAlignment="1" applyProtection="1"/>
    <xf numFmtId="177" fontId="25" fillId="0" borderId="12" xfId="0" applyNumberFormat="1" applyFont="1" applyBorder="1" applyAlignment="1" applyProtection="1">
      <alignment horizontal="center" vertical="center"/>
      <protection locked="0"/>
    </xf>
    <xf numFmtId="177" fontId="25" fillId="0" borderId="12" xfId="0" applyNumberFormat="1" applyFont="1" applyBorder="1" applyProtection="1">
      <protection locked="0"/>
    </xf>
    <xf numFmtId="0" fontId="29" fillId="0" borderId="12" xfId="0" applyFont="1" applyBorder="1" applyAlignment="1" applyProtection="1">
      <alignment horizontal="center" vertical="center" wrapText="1" shrinkToFit="1"/>
    </xf>
    <xf numFmtId="0" fontId="29" fillId="0" borderId="13" xfId="0" applyFont="1" applyBorder="1" applyAlignment="1" applyProtection="1">
      <alignment horizontal="center" vertical="center"/>
    </xf>
    <xf numFmtId="177" fontId="25" fillId="0" borderId="13" xfId="0" applyNumberFormat="1" applyFont="1" applyBorder="1" applyProtection="1">
      <protection locked="0"/>
    </xf>
    <xf numFmtId="177" fontId="28" fillId="0" borderId="14" xfId="0" applyNumberFormat="1" applyFont="1" applyBorder="1" applyProtection="1"/>
    <xf numFmtId="177" fontId="28" fillId="0" borderId="15" xfId="0" applyNumberFormat="1" applyFont="1" applyBorder="1" applyProtection="1"/>
    <xf numFmtId="0" fontId="29" fillId="0" borderId="16" xfId="0" applyFont="1" applyBorder="1" applyAlignment="1" applyProtection="1">
      <alignment vertical="center" shrinkToFit="1"/>
    </xf>
    <xf numFmtId="177" fontId="30" fillId="0" borderId="12" xfId="0" applyNumberFormat="1" applyFont="1" applyBorder="1" applyProtection="1">
      <protection locked="0"/>
    </xf>
    <xf numFmtId="0" fontId="29" fillId="0" borderId="15" xfId="0" applyFont="1" applyBorder="1" applyAlignment="1" applyProtection="1">
      <alignment vertical="center" shrinkToFit="1"/>
    </xf>
    <xf numFmtId="178" fontId="31" fillId="0" borderId="14" xfId="0" applyNumberFormat="1" applyFont="1" applyBorder="1" applyAlignment="1" applyProtection="1">
      <alignment horizontal="center" vertical="center" shrinkToFit="1"/>
    </xf>
    <xf numFmtId="178" fontId="31" fillId="0" borderId="15" xfId="0" applyNumberFormat="1" applyFont="1" applyBorder="1" applyAlignment="1" applyProtection="1">
      <alignment horizontal="center" vertical="center" shrinkToFit="1"/>
    </xf>
    <xf numFmtId="177" fontId="28" fillId="0" borderId="14" xfId="0" applyNumberFormat="1" applyFont="1" applyBorder="1" applyAlignment="1" applyProtection="1">
      <alignment horizontal="center" vertical="center" wrapText="1" shrinkToFit="1"/>
    </xf>
    <xf numFmtId="177" fontId="28" fillId="0" borderId="15" xfId="0" applyNumberFormat="1" applyFont="1" applyBorder="1" applyAlignment="1" applyProtection="1">
      <alignment horizontal="center" vertical="center" wrapText="1" shrinkToFit="1"/>
    </xf>
    <xf numFmtId="177" fontId="30" fillId="0" borderId="12" xfId="0" applyNumberFormat="1" applyFont="1" applyFill="1" applyBorder="1" applyProtection="1">
      <protection locked="0"/>
    </xf>
    <xf numFmtId="0" fontId="23" fillId="0" borderId="13" xfId="0" applyFont="1" applyBorder="1"/>
    <xf numFmtId="0" fontId="24" fillId="0" borderId="13" xfId="0" applyFont="1" applyBorder="1" applyAlignment="1" applyProtection="1">
      <alignment horizontal="left"/>
    </xf>
    <xf numFmtId="0" fontId="23" fillId="0" borderId="17" xfId="0" applyFont="1" applyBorder="1"/>
    <xf numFmtId="0" fontId="23" fillId="0" borderId="18" xfId="0" applyFont="1" applyBorder="1"/>
    <xf numFmtId="0" fontId="23" fillId="0" borderId="19" xfId="0" applyFont="1" applyBorder="1"/>
    <xf numFmtId="0" fontId="24" fillId="0" borderId="19" xfId="0" applyFont="1" applyBorder="1" applyAlignment="1" applyProtection="1">
      <alignment horizontal="left"/>
      <protection locked="0"/>
    </xf>
    <xf numFmtId="0" fontId="23" fillId="0" borderId="10" xfId="0" applyFont="1" applyBorder="1"/>
    <xf numFmtId="0" fontId="23" fillId="0" borderId="10" xfId="0" applyFont="1" applyFill="1" applyBorder="1" applyAlignment="1" applyProtection="1">
      <alignment horizontal="center"/>
    </xf>
    <xf numFmtId="0" fontId="23" fillId="0" borderId="20" xfId="0" applyFont="1" applyBorder="1"/>
    <xf numFmtId="0" fontId="24" fillId="0" borderId="17" xfId="0" applyFont="1" applyBorder="1" applyAlignment="1" applyProtection="1">
      <alignment horizontal="left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20" xfId="0" applyBorder="1"/>
    <xf numFmtId="0" fontId="24" fillId="0" borderId="0" xfId="0" applyFont="1" applyFill="1" applyBorder="1" applyAlignment="1" applyProtection="1">
      <alignment horizontal="center"/>
    </xf>
    <xf numFmtId="0" fontId="22" fillId="0" borderId="0" xfId="0" applyFont="1" applyFill="1" applyProtection="1"/>
    <xf numFmtId="0" fontId="32" fillId="0" borderId="0" xfId="0" applyFont="1" applyBorder="1" applyProtection="1"/>
    <xf numFmtId="0" fontId="32" fillId="0" borderId="0" xfId="0" applyFont="1" applyProtection="1"/>
    <xf numFmtId="0" fontId="32" fillId="0" borderId="0" xfId="0" applyFont="1" applyBorder="1" applyAlignment="1" applyProtection="1">
      <alignment horizontal="left"/>
    </xf>
    <xf numFmtId="0" fontId="29" fillId="0" borderId="0" xfId="0" applyFont="1" applyBorder="1" applyAlignment="1" applyProtection="1">
      <alignment horizontal="center" vertical="center" wrapText="1"/>
    </xf>
    <xf numFmtId="0" fontId="32" fillId="0" borderId="21" xfId="0" quotePrefix="1" applyFont="1" applyBorder="1" applyAlignment="1" applyProtection="1">
      <alignment horizontal="left"/>
    </xf>
    <xf numFmtId="0" fontId="32" fillId="0" borderId="21" xfId="0" applyFont="1" applyBorder="1" applyProtection="1"/>
    <xf numFmtId="0" fontId="32" fillId="0" borderId="0" xfId="0" applyFont="1" applyBorder="1" applyAlignment="1" applyProtection="1">
      <alignment horizontal="center" vertical="top"/>
    </xf>
    <xf numFmtId="0" fontId="32" fillId="0" borderId="17" xfId="0" applyFont="1" applyBorder="1" applyProtection="1">
      <protection locked="0"/>
    </xf>
    <xf numFmtId="0" fontId="32" fillId="0" borderId="18" xfId="0" applyFont="1" applyBorder="1" applyProtection="1">
      <protection locked="0"/>
    </xf>
    <xf numFmtId="0" fontId="32" fillId="0" borderId="0" xfId="0" applyFont="1" applyBorder="1" applyAlignment="1" applyProtection="1">
      <alignment vertical="top"/>
    </xf>
    <xf numFmtId="0" fontId="32" fillId="0" borderId="22" xfId="0" applyFont="1" applyBorder="1" applyAlignment="1" applyProtection="1">
      <alignment vertical="top"/>
    </xf>
    <xf numFmtId="0" fontId="35" fillId="0" borderId="0" xfId="0" applyFont="1" applyBorder="1" applyAlignment="1" applyProtection="1">
      <alignment vertical="top"/>
      <protection locked="0"/>
    </xf>
    <xf numFmtId="0" fontId="32" fillId="0" borderId="0" xfId="0" applyFont="1" applyBorder="1" applyAlignment="1" applyProtection="1">
      <alignment vertical="top"/>
      <protection locked="0"/>
    </xf>
    <xf numFmtId="49" fontId="35" fillId="0" borderId="0" xfId="0" applyNumberFormat="1" applyFont="1" applyBorder="1" applyAlignment="1" applyProtection="1">
      <alignment horizontal="left" vertical="top"/>
      <protection locked="0"/>
    </xf>
    <xf numFmtId="0" fontId="32" fillId="0" borderId="0" xfId="0" quotePrefix="1" applyFont="1" applyBorder="1" applyAlignment="1" applyProtection="1">
      <alignment horizontal="left" vertical="top"/>
      <protection locked="0"/>
    </xf>
    <xf numFmtId="0" fontId="35" fillId="0" borderId="0" xfId="0" quotePrefix="1" applyFont="1" applyBorder="1" applyAlignment="1" applyProtection="1">
      <alignment horizontal="left" vertical="top"/>
      <protection locked="0"/>
    </xf>
    <xf numFmtId="0" fontId="32" fillId="0" borderId="21" xfId="0" applyFont="1" applyBorder="1" applyAlignment="1" applyProtection="1">
      <alignment vertical="top"/>
      <protection locked="0"/>
    </xf>
    <xf numFmtId="0" fontId="32" fillId="0" borderId="22" xfId="0" applyFont="1" applyBorder="1" applyProtection="1"/>
    <xf numFmtId="0" fontId="32" fillId="0" borderId="0" xfId="0" applyFont="1" applyBorder="1" applyAlignment="1" applyProtection="1">
      <alignment horizontal="left"/>
      <protection locked="0"/>
    </xf>
    <xf numFmtId="0" fontId="32" fillId="0" borderId="0" xfId="0" quotePrefix="1" applyFont="1" applyBorder="1" applyAlignment="1" applyProtection="1">
      <alignment horizontal="left"/>
      <protection locked="0"/>
    </xf>
    <xf numFmtId="0" fontId="32" fillId="0" borderId="21" xfId="0" quotePrefix="1" applyFont="1" applyBorder="1" applyAlignment="1" applyProtection="1">
      <alignment horizontal="left"/>
      <protection locked="0"/>
    </xf>
    <xf numFmtId="0" fontId="32" fillId="0" borderId="0" xfId="0" quotePrefix="1" applyFont="1" applyBorder="1" applyAlignment="1" applyProtection="1">
      <alignment horizontal="left"/>
    </xf>
    <xf numFmtId="0" fontId="35" fillId="0" borderId="0" xfId="0" applyFont="1" applyBorder="1" applyProtection="1">
      <protection locked="0"/>
    </xf>
    <xf numFmtId="0" fontId="32" fillId="0" borderId="0" xfId="0" applyFont="1" applyBorder="1" applyProtection="1">
      <protection locked="0"/>
    </xf>
    <xf numFmtId="0" fontId="39" fillId="0" borderId="0" xfId="0" quotePrefix="1" applyFont="1" applyBorder="1" applyAlignment="1" applyProtection="1">
      <alignment horizontal="left"/>
      <protection locked="0"/>
    </xf>
    <xf numFmtId="0" fontId="32" fillId="0" borderId="21" xfId="0" applyFont="1" applyBorder="1" applyProtection="1">
      <protection locked="0"/>
    </xf>
    <xf numFmtId="0" fontId="39" fillId="0" borderId="0" xfId="0" applyFont="1" applyBorder="1" applyAlignment="1" applyProtection="1">
      <alignment vertical="top"/>
      <protection locked="0"/>
    </xf>
    <xf numFmtId="0" fontId="34" fillId="0" borderId="0" xfId="0" applyFont="1" applyBorder="1" applyAlignment="1" applyProtection="1">
      <alignment vertical="top"/>
      <protection locked="0"/>
    </xf>
    <xf numFmtId="0" fontId="39" fillId="0" borderId="21" xfId="0" applyFont="1" applyBorder="1" applyAlignment="1" applyProtection="1">
      <alignment vertical="top"/>
      <protection locked="0"/>
    </xf>
    <xf numFmtId="0" fontId="39" fillId="0" borderId="0" xfId="0" applyFont="1" applyBorder="1" applyAlignment="1" applyProtection="1">
      <alignment vertical="top"/>
    </xf>
    <xf numFmtId="0" fontId="32" fillId="0" borderId="19" xfId="0" applyFont="1" applyBorder="1" applyProtection="1"/>
    <xf numFmtId="0" fontId="32" fillId="0" borderId="10" xfId="0" applyFont="1" applyBorder="1" applyProtection="1"/>
    <xf numFmtId="0" fontId="32" fillId="0" borderId="10" xfId="0" applyFont="1" applyBorder="1" applyProtection="1">
      <protection locked="0"/>
    </xf>
    <xf numFmtId="0" fontId="32" fillId="0" borderId="20" xfId="0" applyFont="1" applyBorder="1" applyProtection="1">
      <protection locked="0"/>
    </xf>
    <xf numFmtId="0" fontId="40" fillId="0" borderId="0" xfId="0" applyFont="1" applyBorder="1" applyAlignment="1" applyProtection="1">
      <alignment vertical="top"/>
    </xf>
    <xf numFmtId="0" fontId="32" fillId="0" borderId="0" xfId="0" quotePrefix="1" applyFont="1" applyBorder="1" applyAlignment="1" applyProtection="1">
      <alignment horizontal="left" vertical="top"/>
    </xf>
    <xf numFmtId="0" fontId="35" fillId="0" borderId="0" xfId="0" quotePrefix="1" applyFont="1" applyBorder="1" applyAlignment="1" applyProtection="1">
      <alignment horizontal="left" vertical="top"/>
    </xf>
    <xf numFmtId="0" fontId="32" fillId="0" borderId="13" xfId="0" quotePrefix="1" applyFont="1" applyBorder="1" applyAlignment="1" applyProtection="1">
      <alignment horizontal="left" vertical="top"/>
    </xf>
    <xf numFmtId="0" fontId="35" fillId="0" borderId="17" xfId="0" quotePrefix="1" applyFont="1" applyBorder="1" applyAlignment="1" applyProtection="1">
      <alignment horizontal="left" vertical="top"/>
    </xf>
    <xf numFmtId="0" fontId="32" fillId="0" borderId="17" xfId="0" applyFont="1" applyBorder="1" applyAlignment="1" applyProtection="1">
      <alignment vertical="top"/>
    </xf>
    <xf numFmtId="0" fontId="32" fillId="0" borderId="18" xfId="0" applyFont="1" applyBorder="1" applyProtection="1"/>
    <xf numFmtId="0" fontId="32" fillId="0" borderId="17" xfId="0" applyFont="1" applyBorder="1" applyProtection="1"/>
    <xf numFmtId="0" fontId="32" fillId="0" borderId="20" xfId="0" applyFont="1" applyBorder="1" applyProtection="1"/>
    <xf numFmtId="0" fontId="32" fillId="0" borderId="0" xfId="0" applyFont="1" applyBorder="1" applyAlignment="1" applyProtection="1">
      <alignment horizontal="right"/>
    </xf>
    <xf numFmtId="0" fontId="35" fillId="0" borderId="0" xfId="0" applyFont="1" applyBorder="1" applyAlignment="1" applyProtection="1">
      <alignment horizontal="left" vertical="top"/>
      <protection locked="0"/>
    </xf>
    <xf numFmtId="0" fontId="29" fillId="0" borderId="12" xfId="0" applyFont="1" applyBorder="1" applyAlignment="1" applyProtection="1">
      <alignment horizontal="center" vertical="center" wrapText="1" shrinkToFit="1"/>
    </xf>
    <xf numFmtId="177" fontId="42" fillId="0" borderId="0" xfId="0" applyNumberFormat="1" applyFont="1"/>
    <xf numFmtId="181" fontId="42" fillId="0" borderId="0" xfId="0" applyNumberFormat="1" applyFont="1"/>
    <xf numFmtId="177" fontId="22" fillId="0" borderId="0" xfId="0" applyNumberFormat="1" applyFont="1" applyProtection="1"/>
    <xf numFmtId="177" fontId="25" fillId="0" borderId="12" xfId="0" applyNumberFormat="1" applyFont="1" applyFill="1" applyBorder="1" applyAlignment="1" applyProtection="1">
      <alignment horizontal="center" vertical="center"/>
      <protection locked="0"/>
    </xf>
    <xf numFmtId="182" fontId="22" fillId="0" borderId="0" xfId="0" applyNumberFormat="1" applyFont="1" applyProtection="1"/>
    <xf numFmtId="0" fontId="29" fillId="0" borderId="12" xfId="0" applyFont="1" applyBorder="1" applyAlignment="1" applyProtection="1">
      <alignment horizontal="center" vertical="center" wrapText="1" shrinkToFit="1"/>
    </xf>
    <xf numFmtId="182" fontId="0" fillId="0" borderId="0" xfId="0" applyNumberFormat="1"/>
    <xf numFmtId="177" fontId="30" fillId="0" borderId="0" xfId="0" applyNumberFormat="1" applyFont="1" applyFill="1" applyBorder="1" applyProtection="1">
      <protection locked="0"/>
    </xf>
    <xf numFmtId="177" fontId="0" fillId="0" borderId="0" xfId="0" applyNumberFormat="1"/>
    <xf numFmtId="177" fontId="28" fillId="0" borderId="0" xfId="0" quotePrefix="1" applyNumberFormat="1" applyFont="1" applyBorder="1" applyAlignment="1" applyProtection="1">
      <alignment horizontal="center" vertical="center"/>
    </xf>
    <xf numFmtId="0" fontId="36" fillId="0" borderId="13" xfId="0" applyNumberFormat="1" applyFont="1" applyBorder="1" applyAlignment="1" applyProtection="1">
      <alignment horizontal="center" vertical="center" wrapText="1"/>
    </xf>
    <xf numFmtId="0" fontId="36" fillId="0" borderId="17" xfId="0" applyNumberFormat="1" applyFont="1" applyBorder="1" applyAlignment="1" applyProtection="1">
      <alignment horizontal="center" vertical="center" wrapText="1"/>
    </xf>
    <xf numFmtId="0" fontId="36" fillId="0" borderId="18" xfId="0" applyNumberFormat="1" applyFont="1" applyBorder="1" applyAlignment="1" applyProtection="1">
      <alignment horizontal="center" vertical="center" wrapText="1"/>
    </xf>
    <xf numFmtId="0" fontId="36" fillId="0" borderId="19" xfId="0" applyNumberFormat="1" applyFont="1" applyBorder="1" applyAlignment="1" applyProtection="1">
      <alignment horizontal="center" vertical="center" wrapText="1"/>
    </xf>
    <xf numFmtId="0" fontId="36" fillId="0" borderId="10" xfId="0" applyNumberFormat="1" applyFont="1" applyBorder="1" applyAlignment="1" applyProtection="1">
      <alignment horizontal="center" vertical="center" wrapText="1"/>
    </xf>
    <xf numFmtId="0" fontId="36" fillId="0" borderId="20" xfId="0" applyNumberFormat="1" applyFont="1" applyBorder="1" applyAlignment="1" applyProtection="1">
      <alignment horizontal="center" vertical="center" wrapText="1"/>
    </xf>
    <xf numFmtId="0" fontId="35" fillId="0" borderId="13" xfId="0" applyFont="1" applyFill="1" applyBorder="1" applyAlignment="1" applyProtection="1">
      <alignment horizontal="center" vertical="center"/>
      <protection locked="0"/>
    </xf>
    <xf numFmtId="0" fontId="35" fillId="0" borderId="17" xfId="0" applyFont="1" applyFill="1" applyBorder="1" applyAlignment="1" applyProtection="1">
      <alignment horizontal="center" vertical="center"/>
      <protection locked="0"/>
    </xf>
    <xf numFmtId="0" fontId="35" fillId="0" borderId="18" xfId="0" applyFont="1" applyFill="1" applyBorder="1" applyAlignment="1" applyProtection="1">
      <alignment horizontal="center" vertical="center"/>
      <protection locked="0"/>
    </xf>
    <xf numFmtId="0" fontId="35" fillId="0" borderId="19" xfId="0" applyFont="1" applyFill="1" applyBorder="1" applyAlignment="1" applyProtection="1">
      <alignment horizontal="center" vertical="center"/>
      <protection locked="0"/>
    </xf>
    <xf numFmtId="0" fontId="35" fillId="0" borderId="10" xfId="0" applyFont="1" applyFill="1" applyBorder="1" applyAlignment="1" applyProtection="1">
      <alignment horizontal="center" vertical="center"/>
      <protection locked="0"/>
    </xf>
    <xf numFmtId="0" fontId="35" fillId="0" borderId="20" xfId="0" applyFont="1" applyFill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left" vertical="center" wrapText="1"/>
    </xf>
    <xf numFmtId="0" fontId="33" fillId="0" borderId="10" xfId="0" applyFont="1" applyBorder="1" applyAlignment="1" applyProtection="1">
      <alignment horizontal="left" vertical="center" wrapText="1"/>
    </xf>
    <xf numFmtId="0" fontId="34" fillId="0" borderId="0" xfId="0" quotePrefix="1" applyFont="1" applyBorder="1" applyAlignment="1" applyProtection="1">
      <alignment horizontal="center" vertical="center" wrapText="1"/>
    </xf>
    <xf numFmtId="0" fontId="32" fillId="0" borderId="13" xfId="0" applyFont="1" applyBorder="1" applyAlignment="1" applyProtection="1">
      <alignment horizontal="center" vertical="center" wrapText="1"/>
    </xf>
    <xf numFmtId="0" fontId="32" fillId="0" borderId="17" xfId="0" applyFont="1" applyBorder="1" applyAlignment="1" applyProtection="1">
      <alignment horizontal="center" vertical="center" wrapText="1"/>
    </xf>
    <xf numFmtId="0" fontId="32" fillId="0" borderId="18" xfId="0" applyFont="1" applyBorder="1" applyAlignment="1" applyProtection="1">
      <alignment horizontal="center" vertical="center" wrapText="1"/>
    </xf>
    <xf numFmtId="0" fontId="32" fillId="0" borderId="19" xfId="0" applyFont="1" applyBorder="1" applyAlignment="1" applyProtection="1">
      <alignment horizontal="center" vertical="center" wrapText="1"/>
    </xf>
    <xf numFmtId="0" fontId="32" fillId="0" borderId="10" xfId="0" applyFont="1" applyBorder="1" applyAlignment="1" applyProtection="1">
      <alignment horizontal="center" vertical="center" wrapText="1"/>
    </xf>
    <xf numFmtId="0" fontId="32" fillId="0" borderId="20" xfId="0" applyFont="1" applyBorder="1" applyAlignment="1" applyProtection="1">
      <alignment horizontal="center" vertical="center" wrapText="1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35" fillId="0" borderId="17" xfId="0" applyFont="1" applyBorder="1" applyAlignment="1" applyProtection="1">
      <alignment horizontal="center" vertical="center" wrapText="1"/>
      <protection locked="0"/>
    </xf>
    <xf numFmtId="0" fontId="35" fillId="0" borderId="18" xfId="0" applyFont="1" applyBorder="1" applyAlignment="1" applyProtection="1">
      <alignment horizontal="center" vertical="center" wrapText="1"/>
      <protection locked="0"/>
    </xf>
    <xf numFmtId="0" fontId="35" fillId="0" borderId="19" xfId="0" applyFont="1" applyBorder="1" applyAlignment="1" applyProtection="1">
      <alignment horizontal="center" vertical="center" wrapText="1"/>
      <protection locked="0"/>
    </xf>
    <xf numFmtId="0" fontId="35" fillId="0" borderId="10" xfId="0" applyFont="1" applyBorder="1" applyAlignment="1" applyProtection="1">
      <alignment horizontal="center" vertical="center" wrapText="1"/>
      <protection locked="0"/>
    </xf>
    <xf numFmtId="0" fontId="35" fillId="0" borderId="20" xfId="0" applyFont="1" applyBorder="1" applyAlignment="1" applyProtection="1">
      <alignment horizontal="center" vertical="center" wrapText="1"/>
      <protection locked="0"/>
    </xf>
    <xf numFmtId="0" fontId="36" fillId="0" borderId="14" xfId="0" applyFont="1" applyBorder="1" applyAlignment="1" applyProtection="1">
      <alignment horizontal="center" vertical="center"/>
      <protection locked="0"/>
    </xf>
    <xf numFmtId="0" fontId="36" fillId="0" borderId="11" xfId="0" applyFont="1" applyBorder="1" applyAlignment="1" applyProtection="1">
      <alignment horizontal="center" vertical="center"/>
      <protection locked="0"/>
    </xf>
    <xf numFmtId="180" fontId="36" fillId="0" borderId="11" xfId="0" applyNumberFormat="1" applyFont="1" applyBorder="1" applyAlignment="1" applyProtection="1">
      <alignment horizontal="left" vertical="center"/>
      <protection locked="0"/>
    </xf>
    <xf numFmtId="180" fontId="36" fillId="0" borderId="16" xfId="0" applyNumberFormat="1" applyFont="1" applyBorder="1" applyAlignment="1" applyProtection="1">
      <alignment horizontal="left" vertical="center"/>
      <protection locked="0"/>
    </xf>
    <xf numFmtId="0" fontId="32" fillId="0" borderId="14" xfId="0" applyFont="1" applyBorder="1" applyAlignment="1" applyProtection="1">
      <alignment horizontal="center" vertical="center"/>
    </xf>
    <xf numFmtId="0" fontId="32" fillId="0" borderId="11" xfId="0" applyFont="1" applyBorder="1" applyAlignment="1" applyProtection="1">
      <alignment horizontal="center" vertical="center"/>
    </xf>
    <xf numFmtId="0" fontId="32" fillId="0" borderId="16" xfId="0" applyFont="1" applyBorder="1" applyAlignment="1" applyProtection="1">
      <alignment horizontal="center" vertical="center"/>
    </xf>
    <xf numFmtId="0" fontId="35" fillId="0" borderId="13" xfId="0" applyFont="1" applyBorder="1" applyAlignment="1" applyProtection="1">
      <alignment horizontal="center" vertical="center"/>
      <protection locked="0"/>
    </xf>
    <xf numFmtId="0" fontId="35" fillId="0" borderId="17" xfId="0" applyFont="1" applyBorder="1" applyAlignment="1" applyProtection="1">
      <alignment horizontal="center" vertical="center"/>
      <protection locked="0"/>
    </xf>
    <xf numFmtId="0" fontId="35" fillId="0" borderId="18" xfId="0" applyFont="1" applyBorder="1" applyAlignment="1" applyProtection="1">
      <alignment horizontal="center" vertical="center"/>
      <protection locked="0"/>
    </xf>
    <xf numFmtId="0" fontId="35" fillId="0" borderId="19" xfId="0" applyFont="1" applyBorder="1" applyAlignment="1" applyProtection="1">
      <alignment horizontal="center" vertical="center"/>
      <protection locked="0"/>
    </xf>
    <xf numFmtId="0" fontId="35" fillId="0" borderId="10" xfId="0" applyFont="1" applyBorder="1" applyAlignment="1" applyProtection="1">
      <alignment horizontal="center" vertical="center"/>
      <protection locked="0"/>
    </xf>
    <xf numFmtId="0" fontId="35" fillId="0" borderId="20" xfId="0" applyFont="1" applyBorder="1" applyAlignment="1" applyProtection="1">
      <alignment horizontal="center" vertical="center"/>
      <protection locked="0"/>
    </xf>
    <xf numFmtId="0" fontId="32" fillId="0" borderId="14" xfId="0" applyFont="1" applyBorder="1" applyAlignment="1" applyProtection="1">
      <alignment horizontal="center" vertical="center" shrinkToFit="1"/>
    </xf>
    <xf numFmtId="0" fontId="32" fillId="0" borderId="16" xfId="0" applyFont="1" applyBorder="1" applyAlignment="1" applyProtection="1">
      <alignment horizontal="center" vertical="center" shrinkToFit="1"/>
    </xf>
    <xf numFmtId="0" fontId="32" fillId="0" borderId="15" xfId="0" applyFont="1" applyBorder="1" applyAlignment="1" applyProtection="1">
      <alignment horizontal="center" vertical="center" shrinkToFit="1"/>
    </xf>
    <xf numFmtId="0" fontId="37" fillId="0" borderId="12" xfId="0" applyFont="1" applyBorder="1" applyAlignment="1" applyProtection="1">
      <alignment horizontal="center" vertical="center"/>
      <protection locked="0"/>
    </xf>
    <xf numFmtId="0" fontId="37" fillId="0" borderId="23" xfId="0" applyFont="1" applyBorder="1" applyAlignment="1" applyProtection="1">
      <alignment horizontal="center" vertical="center"/>
      <protection locked="0"/>
    </xf>
    <xf numFmtId="0" fontId="37" fillId="0" borderId="24" xfId="0" applyFont="1" applyBorder="1" applyAlignment="1" applyProtection="1">
      <alignment horizontal="center" vertical="center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23" xfId="0" applyFont="1" applyBorder="1" applyAlignment="1" applyProtection="1">
      <alignment horizontal="center" vertical="center" wrapText="1"/>
      <protection locked="0"/>
    </xf>
    <xf numFmtId="0" fontId="38" fillId="0" borderId="24" xfId="0" applyFont="1" applyBorder="1" applyAlignment="1" applyProtection="1">
      <alignment horizontal="center" vertical="center" wrapText="1"/>
      <protection locked="0"/>
    </xf>
    <xf numFmtId="0" fontId="36" fillId="0" borderId="13" xfId="0" applyFont="1" applyBorder="1" applyAlignment="1" applyProtection="1">
      <alignment horizontal="center" vertical="center" shrinkToFit="1"/>
    </xf>
    <xf numFmtId="0" fontId="36" fillId="0" borderId="18" xfId="0" applyFont="1" applyBorder="1" applyAlignment="1" applyProtection="1">
      <alignment horizontal="center" vertical="center" shrinkToFit="1"/>
    </xf>
    <xf numFmtId="0" fontId="36" fillId="0" borderId="13" xfId="0" quotePrefix="1" applyFont="1" applyBorder="1" applyAlignment="1" applyProtection="1">
      <alignment horizontal="left" vertical="center" wrapText="1"/>
    </xf>
    <xf numFmtId="0" fontId="36" fillId="0" borderId="17" xfId="0" quotePrefix="1" applyFont="1" applyBorder="1" applyAlignment="1" applyProtection="1">
      <alignment horizontal="left" vertical="center" wrapText="1"/>
    </xf>
    <xf numFmtId="0" fontId="36" fillId="0" borderId="18" xfId="0" quotePrefix="1" applyFont="1" applyBorder="1" applyAlignment="1" applyProtection="1">
      <alignment horizontal="left" vertical="center" wrapText="1"/>
    </xf>
    <xf numFmtId="0" fontId="36" fillId="0" borderId="25" xfId="0" applyFont="1" applyBorder="1" applyAlignment="1" applyProtection="1">
      <alignment horizontal="center"/>
    </xf>
    <xf numFmtId="0" fontId="36" fillId="0" borderId="26" xfId="0" applyFont="1" applyBorder="1" applyAlignment="1" applyProtection="1">
      <alignment horizontal="center"/>
    </xf>
    <xf numFmtId="0" fontId="36" fillId="0" borderId="25" xfId="0" quotePrefix="1" applyFont="1" applyBorder="1" applyAlignment="1" applyProtection="1">
      <alignment horizontal="left" vertical="center" wrapText="1"/>
    </xf>
    <xf numFmtId="0" fontId="36" fillId="0" borderId="27" xfId="0" quotePrefix="1" applyFont="1" applyBorder="1" applyAlignment="1" applyProtection="1">
      <alignment horizontal="left" vertical="center" wrapText="1"/>
    </xf>
    <xf numFmtId="0" fontId="36" fillId="0" borderId="26" xfId="0" quotePrefix="1" applyFont="1" applyBorder="1" applyAlignment="1" applyProtection="1">
      <alignment horizontal="left" vertical="center" wrapText="1"/>
    </xf>
    <xf numFmtId="0" fontId="32" fillId="0" borderId="13" xfId="0" applyFont="1" applyBorder="1" applyAlignment="1" applyProtection="1">
      <alignment horizontal="left" vertical="center"/>
    </xf>
    <xf numFmtId="0" fontId="32" fillId="0" borderId="17" xfId="0" applyFont="1" applyBorder="1" applyAlignment="1" applyProtection="1">
      <alignment horizontal="left" vertical="center"/>
    </xf>
    <xf numFmtId="0" fontId="41" fillId="0" borderId="13" xfId="0" applyFont="1" applyBorder="1" applyAlignment="1" applyProtection="1">
      <alignment horizontal="left" vertical="center" wrapText="1"/>
    </xf>
    <xf numFmtId="0" fontId="41" fillId="0" borderId="17" xfId="0" applyFont="1" applyBorder="1" applyAlignment="1" applyProtection="1">
      <alignment horizontal="left" vertical="center" wrapText="1"/>
    </xf>
    <xf numFmtId="0" fontId="41" fillId="0" borderId="18" xfId="0" applyFont="1" applyBorder="1" applyAlignment="1" applyProtection="1">
      <alignment horizontal="left" vertical="center" wrapText="1"/>
    </xf>
    <xf numFmtId="0" fontId="41" fillId="0" borderId="22" xfId="0" applyFont="1" applyBorder="1" applyAlignment="1" applyProtection="1">
      <alignment horizontal="left" vertical="center" wrapText="1"/>
    </xf>
    <xf numFmtId="0" fontId="41" fillId="0" borderId="0" xfId="0" applyFont="1" applyBorder="1" applyAlignment="1" applyProtection="1">
      <alignment horizontal="left" vertical="center" wrapText="1"/>
    </xf>
    <xf numFmtId="0" fontId="41" fillId="0" borderId="21" xfId="0" applyFont="1" applyBorder="1" applyAlignment="1" applyProtection="1">
      <alignment horizontal="left" vertical="center" wrapText="1"/>
    </xf>
    <xf numFmtId="0" fontId="41" fillId="0" borderId="19" xfId="0" applyFont="1" applyBorder="1" applyAlignment="1" applyProtection="1">
      <alignment horizontal="left" vertical="center" wrapText="1"/>
    </xf>
    <xf numFmtId="0" fontId="41" fillId="0" borderId="10" xfId="0" applyFont="1" applyBorder="1" applyAlignment="1" applyProtection="1">
      <alignment horizontal="left" vertical="center" wrapText="1"/>
    </xf>
    <xf numFmtId="0" fontId="41" fillId="0" borderId="20" xfId="0" applyFont="1" applyBorder="1" applyAlignment="1" applyProtection="1">
      <alignment horizontal="left" vertical="center" wrapText="1"/>
    </xf>
    <xf numFmtId="0" fontId="39" fillId="0" borderId="14" xfId="0" quotePrefix="1" applyFont="1" applyBorder="1" applyAlignment="1" applyProtection="1">
      <alignment horizontal="center" vertical="center"/>
    </xf>
    <xf numFmtId="0" fontId="39" fillId="0" borderId="11" xfId="0" quotePrefix="1" applyFont="1" applyBorder="1" applyAlignment="1" applyProtection="1">
      <alignment horizontal="center" vertical="center"/>
    </xf>
    <xf numFmtId="0" fontId="39" fillId="0" borderId="16" xfId="0" quotePrefix="1" applyFont="1" applyBorder="1" applyAlignment="1" applyProtection="1">
      <alignment horizontal="center" vertical="center"/>
    </xf>
    <xf numFmtId="0" fontId="39" fillId="0" borderId="13" xfId="0" applyFont="1" applyBorder="1" applyAlignment="1" applyProtection="1">
      <alignment horizontal="center" vertical="center" wrapText="1"/>
    </xf>
    <xf numFmtId="0" fontId="39" fillId="0" borderId="17" xfId="0" applyFont="1" applyBorder="1" applyAlignment="1" applyProtection="1">
      <alignment horizontal="center" vertical="center" wrapText="1"/>
    </xf>
    <xf numFmtId="0" fontId="35" fillId="0" borderId="17" xfId="0" applyFont="1" applyBorder="1" applyAlignment="1" applyProtection="1">
      <alignment horizontal="center" vertical="center" wrapText="1"/>
    </xf>
    <xf numFmtId="0" fontId="35" fillId="0" borderId="18" xfId="0" applyFont="1" applyBorder="1" applyAlignment="1" applyProtection="1">
      <alignment horizontal="center" vertical="center" wrapText="1"/>
    </xf>
    <xf numFmtId="0" fontId="35" fillId="0" borderId="22" xfId="0" applyFont="1" applyBorder="1" applyAlignment="1" applyProtection="1">
      <alignment horizontal="center" vertical="center" wrapText="1"/>
    </xf>
    <xf numFmtId="0" fontId="35" fillId="0" borderId="0" xfId="0" applyFont="1" applyBorder="1" applyAlignment="1" applyProtection="1">
      <alignment horizontal="center" vertical="center" wrapText="1"/>
    </xf>
    <xf numFmtId="0" fontId="35" fillId="0" borderId="21" xfId="0" applyFont="1" applyBorder="1" applyAlignment="1" applyProtection="1">
      <alignment horizontal="center" vertical="center" wrapText="1"/>
    </xf>
    <xf numFmtId="0" fontId="35" fillId="0" borderId="19" xfId="0" applyFont="1" applyBorder="1" applyAlignment="1" applyProtection="1">
      <alignment horizontal="center" vertical="center" wrapText="1"/>
    </xf>
    <xf numFmtId="0" fontId="35" fillId="0" borderId="10" xfId="0" applyFont="1" applyBorder="1" applyAlignment="1" applyProtection="1">
      <alignment horizontal="center" vertical="center" wrapText="1"/>
    </xf>
    <xf numFmtId="0" fontId="35" fillId="0" borderId="20" xfId="0" applyFont="1" applyBorder="1" applyAlignment="1" applyProtection="1">
      <alignment horizontal="center" vertical="center" wrapText="1"/>
    </xf>
    <xf numFmtId="0" fontId="36" fillId="0" borderId="14" xfId="0" applyFont="1" applyBorder="1" applyAlignment="1" applyProtection="1">
      <alignment horizontal="center" vertical="center" wrapText="1"/>
    </xf>
    <xf numFmtId="0" fontId="36" fillId="0" borderId="16" xfId="0" applyFont="1" applyBorder="1" applyAlignment="1" applyProtection="1">
      <alignment horizontal="center" vertical="center" wrapText="1"/>
    </xf>
    <xf numFmtId="0" fontId="36" fillId="0" borderId="13" xfId="0" applyFont="1" applyBorder="1" applyAlignment="1" applyProtection="1">
      <alignment horizontal="center" vertical="center" wrapText="1"/>
    </xf>
    <xf numFmtId="0" fontId="36" fillId="0" borderId="18" xfId="0" applyFont="1" applyBorder="1" applyAlignment="1" applyProtection="1">
      <alignment horizontal="center" vertical="center" wrapText="1"/>
    </xf>
    <xf numFmtId="0" fontId="36" fillId="0" borderId="13" xfId="0" quotePrefix="1" applyFont="1" applyBorder="1" applyAlignment="1" applyProtection="1">
      <alignment horizontal="left" vertical="center"/>
    </xf>
    <xf numFmtId="0" fontId="36" fillId="0" borderId="17" xfId="0" quotePrefix="1" applyFont="1" applyBorder="1" applyAlignment="1" applyProtection="1">
      <alignment horizontal="left" vertical="center"/>
    </xf>
    <xf numFmtId="0" fontId="36" fillId="0" borderId="18" xfId="0" quotePrefix="1" applyFont="1" applyBorder="1" applyAlignment="1" applyProtection="1">
      <alignment horizontal="left" vertical="center"/>
    </xf>
    <xf numFmtId="0" fontId="36" fillId="0" borderId="28" xfId="0" quotePrefix="1" applyFont="1" applyBorder="1" applyAlignment="1" applyProtection="1">
      <alignment horizontal="left" vertical="center"/>
    </xf>
    <xf numFmtId="0" fontId="36" fillId="0" borderId="29" xfId="0" quotePrefix="1" applyFont="1" applyBorder="1" applyAlignment="1" applyProtection="1">
      <alignment horizontal="left" vertical="center"/>
    </xf>
    <xf numFmtId="0" fontId="36" fillId="0" borderId="30" xfId="0" quotePrefix="1" applyFont="1" applyBorder="1" applyAlignment="1" applyProtection="1">
      <alignment horizontal="left" vertical="center"/>
    </xf>
    <xf numFmtId="0" fontId="29" fillId="0" borderId="25" xfId="0" applyFont="1" applyBorder="1" applyAlignment="1" applyProtection="1">
      <alignment horizontal="center" vertical="center" wrapText="1"/>
    </xf>
    <xf numFmtId="0" fontId="29" fillId="0" borderId="26" xfId="0" applyFont="1" applyBorder="1" applyAlignment="1" applyProtection="1">
      <alignment horizontal="center" vertical="center" wrapText="1"/>
    </xf>
    <xf numFmtId="0" fontId="29" fillId="0" borderId="14" xfId="0" applyFont="1" applyBorder="1" applyAlignment="1" applyProtection="1">
      <alignment horizontal="center" vertical="center" wrapText="1"/>
    </xf>
    <xf numFmtId="0" fontId="29" fillId="0" borderId="16" xfId="0" applyFont="1" applyBorder="1" applyAlignment="1" applyProtection="1">
      <alignment horizontal="center" vertical="center" wrapText="1"/>
    </xf>
    <xf numFmtId="0" fontId="36" fillId="0" borderId="31" xfId="0" quotePrefix="1" applyFont="1" applyBorder="1" applyAlignment="1" applyProtection="1">
      <alignment horizontal="left" vertical="center" wrapText="1"/>
    </xf>
    <xf numFmtId="0" fontId="36" fillId="0" borderId="32" xfId="0" quotePrefix="1" applyFont="1" applyBorder="1" applyAlignment="1" applyProtection="1">
      <alignment horizontal="left" vertical="center"/>
    </xf>
    <xf numFmtId="0" fontId="36" fillId="0" borderId="33" xfId="0" quotePrefix="1" applyFont="1" applyBorder="1" applyAlignment="1" applyProtection="1">
      <alignment horizontal="left" vertical="center"/>
    </xf>
    <xf numFmtId="0" fontId="36" fillId="0" borderId="19" xfId="0" quotePrefix="1" applyFont="1" applyBorder="1" applyAlignment="1" applyProtection="1">
      <alignment horizontal="left" vertical="center"/>
    </xf>
    <xf numFmtId="0" fontId="36" fillId="0" borderId="10" xfId="0" quotePrefix="1" applyFont="1" applyBorder="1" applyAlignment="1" applyProtection="1">
      <alignment horizontal="left" vertical="center"/>
    </xf>
    <xf numFmtId="0" fontId="36" fillId="0" borderId="20" xfId="0" quotePrefix="1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center" vertical="center"/>
      <protection locked="0"/>
    </xf>
    <xf numFmtId="0" fontId="29" fillId="0" borderId="14" xfId="0" quotePrefix="1" applyFont="1" applyBorder="1" applyAlignment="1" applyProtection="1">
      <alignment horizontal="center" vertical="center" shrinkToFit="1"/>
    </xf>
    <xf numFmtId="0" fontId="29" fillId="0" borderId="16" xfId="0" quotePrefix="1" applyFont="1" applyBorder="1" applyAlignment="1" applyProtection="1">
      <alignment horizontal="center" vertical="center" shrinkToFit="1"/>
    </xf>
    <xf numFmtId="0" fontId="24" fillId="25" borderId="12" xfId="0" applyFont="1" applyFill="1" applyBorder="1" applyAlignment="1" applyProtection="1">
      <alignment horizontal="center" vertical="center" shrinkToFit="1"/>
      <protection locked="0"/>
    </xf>
    <xf numFmtId="0" fontId="24" fillId="25" borderId="24" xfId="0" applyFont="1" applyFill="1" applyBorder="1" applyAlignment="1" applyProtection="1">
      <alignment horizontal="center" vertical="center" shrinkToFit="1"/>
      <protection locked="0"/>
    </xf>
    <xf numFmtId="0" fontId="24" fillId="25" borderId="12" xfId="0" quotePrefix="1" applyFont="1" applyFill="1" applyBorder="1" applyAlignment="1" applyProtection="1">
      <alignment horizontal="center" vertical="center" shrinkToFit="1"/>
      <protection locked="0"/>
    </xf>
    <xf numFmtId="0" fontId="24" fillId="25" borderId="24" xfId="0" quotePrefix="1" applyFont="1" applyFill="1" applyBorder="1" applyAlignment="1" applyProtection="1">
      <alignment horizontal="center" vertical="center" shrinkToFit="1"/>
      <protection locked="0"/>
    </xf>
    <xf numFmtId="0" fontId="24" fillId="0" borderId="14" xfId="0" applyFont="1" applyBorder="1" applyAlignment="1" applyProtection="1">
      <alignment horizontal="center" vertical="center" wrapText="1"/>
    </xf>
    <xf numFmtId="0" fontId="24" fillId="0" borderId="16" xfId="0" applyFont="1" applyBorder="1" applyAlignment="1" applyProtection="1">
      <alignment horizontal="center" vertical="center" wrapText="1"/>
    </xf>
    <xf numFmtId="0" fontId="29" fillId="0" borderId="12" xfId="0" applyFont="1" applyBorder="1" applyAlignment="1" applyProtection="1">
      <alignment horizontal="center" vertical="center" wrapText="1" shrinkToFit="1"/>
    </xf>
    <xf numFmtId="0" fontId="29" fillId="0" borderId="24" xfId="0" applyFont="1" applyBorder="1" applyAlignment="1" applyProtection="1">
      <alignment horizontal="center" vertical="center" wrapText="1" shrinkToFit="1"/>
    </xf>
    <xf numFmtId="0" fontId="29" fillId="0" borderId="14" xfId="0" applyFont="1" applyBorder="1" applyAlignment="1" applyProtection="1">
      <alignment horizontal="center" vertical="center" wrapText="1" shrinkToFit="1"/>
    </xf>
    <xf numFmtId="0" fontId="29" fillId="0" borderId="16" xfId="0" applyFont="1" applyBorder="1" applyAlignment="1" applyProtection="1">
      <alignment horizontal="center" vertical="center" wrapText="1" shrinkToFit="1"/>
    </xf>
    <xf numFmtId="17" fontId="24" fillId="25" borderId="12" xfId="0" quotePrefix="1" applyNumberFormat="1" applyFont="1" applyFill="1" applyBorder="1" applyAlignment="1" applyProtection="1">
      <alignment horizontal="center" vertical="center" shrinkToFit="1"/>
      <protection locked="0"/>
    </xf>
    <xf numFmtId="0" fontId="24" fillId="0" borderId="13" xfId="0" applyFont="1" applyBorder="1" applyAlignment="1" applyProtection="1">
      <alignment horizontal="center" vertical="center" wrapText="1"/>
    </xf>
    <xf numFmtId="0" fontId="24" fillId="0" borderId="17" xfId="0" applyFont="1" applyBorder="1" applyAlignment="1" applyProtection="1">
      <alignment horizontal="center" vertical="center" wrapText="1"/>
    </xf>
    <xf numFmtId="0" fontId="29" fillId="0" borderId="24" xfId="0" quotePrefix="1" applyFont="1" applyBorder="1" applyAlignment="1" applyProtection="1">
      <alignment horizontal="center" vertical="center" wrapText="1" shrinkToFit="1"/>
    </xf>
    <xf numFmtId="0" fontId="29" fillId="0" borderId="16" xfId="0" quotePrefix="1" applyFont="1" applyBorder="1" applyAlignment="1" applyProtection="1">
      <alignment horizontal="center" vertical="center" wrapText="1" shrinkToFit="1"/>
    </xf>
    <xf numFmtId="0" fontId="29" fillId="0" borderId="13" xfId="0" applyFont="1" applyBorder="1" applyAlignment="1" applyProtection="1">
      <alignment horizontal="center" vertical="center" wrapText="1" shrinkToFit="1"/>
    </xf>
    <xf numFmtId="0" fontId="29" fillId="0" borderId="19" xfId="0" applyFont="1" applyBorder="1" applyAlignment="1" applyProtection="1">
      <alignment horizontal="center" vertical="center" wrapText="1" shrinkToFit="1"/>
    </xf>
    <xf numFmtId="0" fontId="29" fillId="0" borderId="11" xfId="0" quotePrefix="1" applyFont="1" applyBorder="1" applyAlignment="1" applyProtection="1">
      <alignment horizontal="center" vertical="center" shrinkToFit="1"/>
    </xf>
    <xf numFmtId="0" fontId="24" fillId="0" borderId="18" xfId="0" applyFont="1" applyBorder="1" applyAlignment="1" applyProtection="1">
      <alignment horizontal="center" vertical="center" wrapText="1"/>
    </xf>
    <xf numFmtId="0" fontId="24" fillId="0" borderId="19" xfId="0" applyFont="1" applyBorder="1" applyAlignment="1" applyProtection="1">
      <alignment horizontal="center" vertical="center" wrapText="1"/>
    </xf>
    <xf numFmtId="0" fontId="24" fillId="0" borderId="20" xfId="0" applyFont="1" applyBorder="1" applyAlignment="1" applyProtection="1">
      <alignment horizontal="center" vertical="center" wrapText="1"/>
    </xf>
    <xf numFmtId="0" fontId="24" fillId="25" borderId="12" xfId="0" applyNumberFormat="1" applyFont="1" applyFill="1" applyBorder="1" applyAlignment="1" applyProtection="1">
      <alignment horizontal="center" vertical="center" shrinkToFit="1"/>
      <protection locked="0"/>
    </xf>
    <xf numFmtId="0" fontId="24" fillId="25" borderId="24" xfId="0" applyNumberFormat="1" applyFont="1" applyFill="1" applyBorder="1" applyAlignment="1" applyProtection="1">
      <alignment horizontal="center" vertical="center" shrinkToFit="1"/>
      <protection locked="0"/>
    </xf>
    <xf numFmtId="0" fontId="24" fillId="0" borderId="22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horizontal="center" vertical="center" wrapText="1"/>
    </xf>
    <xf numFmtId="0" fontId="24" fillId="0" borderId="34" xfId="0" quotePrefix="1" applyFont="1" applyBorder="1" applyAlignment="1" applyProtection="1">
      <alignment horizontal="center"/>
    </xf>
    <xf numFmtId="179" fontId="23" fillId="0" borderId="10" xfId="0" quotePrefix="1" applyNumberFormat="1" applyFont="1" applyBorder="1" applyAlignment="1" applyProtection="1">
      <alignment horizontal="center"/>
      <protection locked="0"/>
    </xf>
    <xf numFmtId="176" fontId="25" fillId="0" borderId="11" xfId="0" quotePrefix="1" applyNumberFormat="1" applyFont="1" applyBorder="1" applyAlignment="1" applyProtection="1">
      <alignment horizontal="center"/>
      <protection locked="0"/>
    </xf>
    <xf numFmtId="0" fontId="24" fillId="0" borderId="0" xfId="0" applyFont="1" applyAlignment="1" applyProtection="1">
      <alignment horizontal="center"/>
    </xf>
    <xf numFmtId="0" fontId="27" fillId="0" borderId="10" xfId="0" applyFont="1" applyFill="1" applyBorder="1" applyAlignment="1" applyProtection="1">
      <alignment horizontal="left"/>
      <protection locked="0"/>
    </xf>
    <xf numFmtId="0" fontId="24" fillId="0" borderId="0" xfId="0" applyFont="1" applyBorder="1" applyAlignment="1" applyProtection="1">
      <alignment horizontal="center"/>
    </xf>
    <xf numFmtId="0" fontId="26" fillId="0" borderId="10" xfId="0" applyFont="1" applyBorder="1" applyAlignment="1" applyProtection="1">
      <alignment horizontal="left"/>
      <protection locked="0"/>
    </xf>
    <xf numFmtId="0" fontId="27" fillId="0" borderId="11" xfId="0" applyFont="1" applyFill="1" applyBorder="1" applyAlignment="1" applyProtection="1">
      <alignment horizontal="left"/>
      <protection locked="0"/>
    </xf>
    <xf numFmtId="0" fontId="26" fillId="0" borderId="11" xfId="0" applyFont="1" applyBorder="1" applyAlignment="1" applyProtection="1">
      <alignment horizontal="left"/>
      <protection locked="0"/>
    </xf>
    <xf numFmtId="0" fontId="24" fillId="0" borderId="12" xfId="0" quotePrefix="1" applyFont="1" applyFill="1" applyBorder="1" applyAlignment="1" applyProtection="1">
      <alignment horizontal="center" vertical="center" shrinkToFit="1"/>
      <protection locked="0"/>
    </xf>
    <xf numFmtId="0" fontId="24" fillId="0" borderId="24" xfId="0" quotePrefix="1" applyFont="1" applyFill="1" applyBorder="1" applyAlignment="1" applyProtection="1">
      <alignment horizontal="center" vertical="center" shrinkToFit="1"/>
      <protection locked="0"/>
    </xf>
    <xf numFmtId="0" fontId="24" fillId="0" borderId="12" xfId="0" applyFont="1" applyFill="1" applyBorder="1" applyAlignment="1" applyProtection="1">
      <alignment horizontal="center" vertical="center" shrinkToFit="1"/>
      <protection locked="0"/>
    </xf>
    <xf numFmtId="0" fontId="24" fillId="24" borderId="12" xfId="0" applyFont="1" applyFill="1" applyBorder="1" applyAlignment="1" applyProtection="1">
      <alignment horizontal="center" vertical="center" shrinkToFit="1"/>
      <protection locked="0"/>
    </xf>
    <xf numFmtId="0" fontId="24" fillId="24" borderId="24" xfId="0" quotePrefix="1" applyFont="1" applyFill="1" applyBorder="1" applyAlignment="1" applyProtection="1">
      <alignment horizontal="center" vertical="center" shrinkToFit="1"/>
      <protection locked="0"/>
    </xf>
    <xf numFmtId="0" fontId="24" fillId="24" borderId="12" xfId="0" quotePrefix="1" applyFont="1" applyFill="1" applyBorder="1" applyAlignment="1" applyProtection="1">
      <alignment horizontal="center" vertical="center" shrinkToFit="1"/>
      <protection locked="0"/>
    </xf>
    <xf numFmtId="0" fontId="24" fillId="0" borderId="24" xfId="0" applyFont="1" applyFill="1" applyBorder="1" applyAlignment="1" applyProtection="1">
      <alignment horizontal="center" vertical="center" shrinkToFit="1"/>
      <protection locked="0"/>
    </xf>
    <xf numFmtId="0" fontId="24" fillId="0" borderId="12" xfId="0" quotePrefix="1" applyNumberFormat="1" applyFont="1" applyFill="1" applyBorder="1" applyAlignment="1" applyProtection="1">
      <alignment horizontal="center" vertical="center" shrinkToFit="1"/>
      <protection locked="0"/>
    </xf>
    <xf numFmtId="0" fontId="24" fillId="0" borderId="24" xfId="0" applyNumberFormat="1" applyFont="1" applyFill="1" applyBorder="1" applyAlignment="1" applyProtection="1">
      <alignment horizontal="center" vertical="center" shrinkToFit="1"/>
      <protection locked="0"/>
    </xf>
    <xf numFmtId="0" fontId="24" fillId="0" borderId="24" xfId="0" quotePrefix="1" applyNumberFormat="1" applyFont="1" applyFill="1" applyBorder="1" applyAlignment="1" applyProtection="1">
      <alignment horizontal="center" vertical="center" shrinkToFit="1"/>
      <protection locked="0"/>
    </xf>
    <xf numFmtId="0" fontId="24" fillId="24" borderId="12" xfId="0" applyNumberFormat="1" applyFont="1" applyFill="1" applyBorder="1" applyAlignment="1" applyProtection="1">
      <alignment horizontal="center" vertical="center" shrinkToFit="1"/>
      <protection locked="0"/>
    </xf>
    <xf numFmtId="0" fontId="24" fillId="24" borderId="24" xfId="0" applyNumberFormat="1" applyFont="1" applyFill="1" applyBorder="1" applyAlignment="1" applyProtection="1">
      <alignment horizontal="center" vertical="center" shrinkToFit="1"/>
      <protection locked="0"/>
    </xf>
    <xf numFmtId="0" fontId="24" fillId="0" borderId="12" xfId="0" quotePrefix="1" applyNumberFormat="1" applyFont="1" applyFill="1" applyBorder="1" applyAlignment="1" applyProtection="1">
      <alignment horizontal="center" vertical="center" wrapText="1" shrinkToFit="1"/>
      <protection locked="0"/>
    </xf>
    <xf numFmtId="0" fontId="24" fillId="0" borderId="24" xfId="0" applyNumberFormat="1" applyFont="1" applyFill="1" applyBorder="1" applyAlignment="1" applyProtection="1">
      <alignment horizontal="center" vertical="center" wrapText="1" shrinkToFit="1"/>
      <protection locked="0"/>
    </xf>
    <xf numFmtId="0" fontId="24" fillId="24" borderId="24" xfId="0" applyFont="1" applyFill="1" applyBorder="1" applyAlignment="1" applyProtection="1">
      <alignment horizontal="center" vertical="center" shrinkToFit="1"/>
      <protection locked="0"/>
    </xf>
    <xf numFmtId="0" fontId="24" fillId="24" borderId="12" xfId="0" quotePrefix="1" applyNumberFormat="1" applyFont="1" applyFill="1" applyBorder="1" applyAlignment="1" applyProtection="1">
      <alignment horizontal="center" vertical="center" shrinkToFit="1"/>
      <protection locked="0"/>
    </xf>
    <xf numFmtId="0" fontId="24" fillId="0" borderId="12" xfId="0" applyNumberFormat="1" applyFont="1" applyFill="1" applyBorder="1" applyAlignment="1" applyProtection="1">
      <alignment horizontal="center" vertical="center" shrinkToFit="1"/>
      <protection locked="0"/>
    </xf>
    <xf numFmtId="14" fontId="24" fillId="0" borderId="12" xfId="0" quotePrefix="1" applyNumberFormat="1" applyFont="1" applyFill="1" applyBorder="1" applyAlignment="1" applyProtection="1">
      <alignment horizontal="center" vertical="center" shrinkToFit="1"/>
      <protection locked="0"/>
    </xf>
    <xf numFmtId="179" fontId="23" fillId="0" borderId="10" xfId="0" applyNumberFormat="1" applyFont="1" applyBorder="1" applyAlignment="1" applyProtection="1">
      <alignment horizontal="center"/>
      <protection locked="0"/>
    </xf>
  </cellXfs>
  <cellStyles count="45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1"/>
    <cellStyle name="標準 3" xfId="42"/>
    <cellStyle name="未定義" xfId="43"/>
    <cellStyle name="良い" xfId="44" builtinId="26" customBuiltin="1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  <name val="ＭＳ Ｐゴシック"/>
        <scheme val="none"/>
      </font>
      <numFmt numFmtId="30" formatCode="@"/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  <name val="ＭＳ Ｐゴシック"/>
        <scheme val="none"/>
      </font>
      <numFmt numFmtId="30" formatCode="@"/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 patternType="gray0625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  <name val="ＭＳ Ｐゴシック"/>
        <scheme val="none"/>
      </font>
      <numFmt numFmtId="30" formatCode="@"/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20</xdr:row>
      <xdr:rowOff>28575</xdr:rowOff>
    </xdr:from>
    <xdr:to>
      <xdr:col>6</xdr:col>
      <xdr:colOff>38100</xdr:colOff>
      <xdr:row>20</xdr:row>
      <xdr:rowOff>228600</xdr:rowOff>
    </xdr:to>
    <xdr:sp macro="" textlink="">
      <xdr:nvSpPr>
        <xdr:cNvPr id="716869" name="Oval 1"/>
        <xdr:cNvSpPr>
          <a:spLocks noChangeArrowheads="1"/>
        </xdr:cNvSpPr>
      </xdr:nvSpPr>
      <xdr:spPr bwMode="auto">
        <a:xfrm>
          <a:off x="1514475" y="4743450"/>
          <a:ext cx="561975" cy="2000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342900</xdr:colOff>
      <xdr:row>21</xdr:row>
      <xdr:rowOff>238125</xdr:rowOff>
    </xdr:from>
    <xdr:to>
      <xdr:col>6</xdr:col>
      <xdr:colOff>333375</xdr:colOff>
      <xdr:row>22</xdr:row>
      <xdr:rowOff>228600</xdr:rowOff>
    </xdr:to>
    <xdr:sp macro="" textlink="">
      <xdr:nvSpPr>
        <xdr:cNvPr id="716870" name="Oval 3"/>
        <xdr:cNvSpPr>
          <a:spLocks noChangeArrowheads="1"/>
        </xdr:cNvSpPr>
      </xdr:nvSpPr>
      <xdr:spPr bwMode="auto">
        <a:xfrm>
          <a:off x="1695450" y="5200650"/>
          <a:ext cx="676275" cy="2381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13</xdr:col>
      <xdr:colOff>333375</xdr:colOff>
      <xdr:row>16</xdr:row>
      <xdr:rowOff>257175</xdr:rowOff>
    </xdr:from>
    <xdr:to>
      <xdr:col>14</xdr:col>
      <xdr:colOff>209550</xdr:colOff>
      <xdr:row>18</xdr:row>
      <xdr:rowOff>76200</xdr:rowOff>
    </xdr:to>
    <xdr:pic>
      <xdr:nvPicPr>
        <xdr:cNvPr id="716871" name="図 2"/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6400800" y="4000500"/>
          <a:ext cx="3810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276225</xdr:colOff>
      <xdr:row>16</xdr:row>
      <xdr:rowOff>257175</xdr:rowOff>
    </xdr:from>
    <xdr:to>
      <xdr:col>12</xdr:col>
      <xdr:colOff>152400</xdr:colOff>
      <xdr:row>18</xdr:row>
      <xdr:rowOff>47625</xdr:rowOff>
    </xdr:to>
    <xdr:pic>
      <xdr:nvPicPr>
        <xdr:cNvPr id="716872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</a:blip>
        <a:srcRect/>
        <a:stretch>
          <a:fillRect/>
        </a:stretch>
      </xdr:blipFill>
      <xdr:spPr bwMode="auto">
        <a:xfrm>
          <a:off x="5334000" y="4000500"/>
          <a:ext cx="3810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148</xdr:row>
      <xdr:rowOff>28575</xdr:rowOff>
    </xdr:from>
    <xdr:to>
      <xdr:col>16</xdr:col>
      <xdr:colOff>438150</xdr:colOff>
      <xdr:row>149</xdr:row>
      <xdr:rowOff>142875</xdr:rowOff>
    </xdr:to>
    <xdr:sp macro="" textlink="">
      <xdr:nvSpPr>
        <xdr:cNvPr id="3" name="正方形/長方形 2"/>
        <xdr:cNvSpPr/>
      </xdr:nvSpPr>
      <xdr:spPr>
        <a:xfrm>
          <a:off x="6410325" y="25936575"/>
          <a:ext cx="246697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括弧寸法につき判定無し</a:t>
          </a:r>
        </a:p>
      </xdr:txBody>
    </xdr:sp>
    <xdr:clientData/>
  </xdr:twoCellAnchor>
  <xdr:twoCellAnchor>
    <xdr:from>
      <xdr:col>13</xdr:col>
      <xdr:colOff>95250</xdr:colOff>
      <xdr:row>2</xdr:row>
      <xdr:rowOff>142875</xdr:rowOff>
    </xdr:from>
    <xdr:to>
      <xdr:col>17</xdr:col>
      <xdr:colOff>304800</xdr:colOff>
      <xdr:row>5</xdr:row>
      <xdr:rowOff>114300</xdr:rowOff>
    </xdr:to>
    <xdr:sp macro="" textlink="">
      <xdr:nvSpPr>
        <xdr:cNvPr id="4" name="角丸四角形 3"/>
        <xdr:cNvSpPr/>
      </xdr:nvSpPr>
      <xdr:spPr>
        <a:xfrm>
          <a:off x="7019925" y="495300"/>
          <a:ext cx="222885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400"/>
            <a:t>Lot.No.231207</a:t>
          </a:r>
          <a:endParaRPr kumimoji="1" lang="ja-JP" altLang="en-US" sz="1400"/>
        </a:p>
      </xdr:txBody>
    </xdr:sp>
    <xdr:clientData/>
  </xdr:twoCellAnchor>
  <xdr:twoCellAnchor>
    <xdr:from>
      <xdr:col>11</xdr:col>
      <xdr:colOff>495300</xdr:colOff>
      <xdr:row>207</xdr:row>
      <xdr:rowOff>28575</xdr:rowOff>
    </xdr:from>
    <xdr:to>
      <xdr:col>16</xdr:col>
      <xdr:colOff>438150</xdr:colOff>
      <xdr:row>208</xdr:row>
      <xdr:rowOff>142875</xdr:rowOff>
    </xdr:to>
    <xdr:sp macro="" textlink="">
      <xdr:nvSpPr>
        <xdr:cNvPr id="5" name="正方形/長方形 4"/>
        <xdr:cNvSpPr/>
      </xdr:nvSpPr>
      <xdr:spPr>
        <a:xfrm>
          <a:off x="6410325" y="25460325"/>
          <a:ext cx="246697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括弧寸法につき判定無し</a:t>
          </a:r>
        </a:p>
      </xdr:txBody>
    </xdr:sp>
    <xdr:clientData/>
  </xdr:twoCellAnchor>
  <xdr:twoCellAnchor>
    <xdr:from>
      <xdr:col>12</xdr:col>
      <xdr:colOff>0</xdr:colOff>
      <xdr:row>175</xdr:row>
      <xdr:rowOff>28575</xdr:rowOff>
    </xdr:from>
    <xdr:to>
      <xdr:col>16</xdr:col>
      <xdr:colOff>447675</xdr:colOff>
      <xdr:row>176</xdr:row>
      <xdr:rowOff>142875</xdr:rowOff>
    </xdr:to>
    <xdr:sp macro="" textlink="">
      <xdr:nvSpPr>
        <xdr:cNvPr id="6" name="正方形/長方形 5"/>
        <xdr:cNvSpPr/>
      </xdr:nvSpPr>
      <xdr:spPr>
        <a:xfrm>
          <a:off x="6419850" y="30660975"/>
          <a:ext cx="246697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括弧寸法につき判定無し</a:t>
          </a:r>
        </a:p>
      </xdr:txBody>
    </xdr:sp>
    <xdr:clientData/>
  </xdr:twoCellAnchor>
  <xdr:twoCellAnchor>
    <xdr:from>
      <xdr:col>24</xdr:col>
      <xdr:colOff>381000</xdr:colOff>
      <xdr:row>116</xdr:row>
      <xdr:rowOff>28575</xdr:rowOff>
    </xdr:from>
    <xdr:to>
      <xdr:col>29</xdr:col>
      <xdr:colOff>323850</xdr:colOff>
      <xdr:row>117</xdr:row>
      <xdr:rowOff>142875</xdr:rowOff>
    </xdr:to>
    <xdr:sp macro="" textlink="">
      <xdr:nvSpPr>
        <xdr:cNvPr id="7" name="正方形/長方形 6"/>
        <xdr:cNvSpPr/>
      </xdr:nvSpPr>
      <xdr:spPr>
        <a:xfrm>
          <a:off x="12858750" y="20335875"/>
          <a:ext cx="246697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括弧寸法につき判定無し</a:t>
          </a:r>
        </a:p>
      </xdr:txBody>
    </xdr:sp>
    <xdr:clientData/>
  </xdr:twoCellAnchor>
  <xdr:twoCellAnchor>
    <xdr:from>
      <xdr:col>2</xdr:col>
      <xdr:colOff>28575</xdr:colOff>
      <xdr:row>234</xdr:row>
      <xdr:rowOff>57150</xdr:rowOff>
    </xdr:from>
    <xdr:to>
      <xdr:col>3</xdr:col>
      <xdr:colOff>447675</xdr:colOff>
      <xdr:row>236</xdr:row>
      <xdr:rowOff>0</xdr:rowOff>
    </xdr:to>
    <xdr:sp macro="" textlink="">
      <xdr:nvSpPr>
        <xdr:cNvPr id="8" name="正方形/長方形 7"/>
        <xdr:cNvSpPr/>
      </xdr:nvSpPr>
      <xdr:spPr>
        <a:xfrm>
          <a:off x="1400175" y="40919400"/>
          <a:ext cx="9239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括弧寸法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108040</xdr:colOff>
      <xdr:row>45</xdr:row>
      <xdr:rowOff>133350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080840" cy="784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S47"/>
  <sheetViews>
    <sheetView showGridLines="0" view="pageBreakPreview" zoomScaleNormal="100" zoomScaleSheetLayoutView="100" workbookViewId="0">
      <selection activeCell="F16" sqref="F16:H17"/>
    </sheetView>
  </sheetViews>
  <sheetFormatPr defaultRowHeight="13.5"/>
  <cols>
    <col min="1" max="1" width="2.375" style="46" customWidth="1"/>
    <col min="2" max="2" width="2.5" style="46" customWidth="1"/>
    <col min="3" max="3" width="3.625" style="46" customWidth="1"/>
    <col min="4" max="5" width="4.625" style="46" customWidth="1"/>
    <col min="6" max="8" width="9" style="46"/>
    <col min="9" max="9" width="8.375" style="46" customWidth="1"/>
    <col min="10" max="15" width="6.625" style="46" customWidth="1"/>
    <col min="16" max="16" width="10.375" style="46" hidden="1" customWidth="1"/>
    <col min="17" max="17" width="2.25" style="46" customWidth="1"/>
    <col min="18" max="18" width="1.375" style="46" customWidth="1"/>
    <col min="19" max="16384" width="9" style="46"/>
  </cols>
  <sheetData>
    <row r="3" spans="2:19" ht="13.5" customHeight="1">
      <c r="B3" s="45"/>
      <c r="C3" s="113" t="s">
        <v>41</v>
      </c>
      <c r="D3" s="113"/>
      <c r="E3" s="113"/>
      <c r="F3" s="113"/>
      <c r="G3" s="113"/>
      <c r="H3" s="113"/>
      <c r="I3" s="45"/>
      <c r="J3" s="45"/>
      <c r="K3" s="45"/>
      <c r="L3" s="45"/>
      <c r="M3" s="45"/>
      <c r="N3" s="45"/>
      <c r="O3" s="45"/>
      <c r="P3" s="45"/>
      <c r="Q3" s="45"/>
    </row>
    <row r="4" spans="2:19" ht="21" customHeight="1">
      <c r="B4" s="45"/>
      <c r="C4" s="113"/>
      <c r="D4" s="113"/>
      <c r="E4" s="113"/>
      <c r="F4" s="113"/>
      <c r="G4" s="113"/>
      <c r="H4" s="113"/>
      <c r="I4" s="45"/>
      <c r="J4" s="45"/>
      <c r="K4" s="45"/>
      <c r="L4" s="45"/>
      <c r="M4" s="45"/>
      <c r="N4" s="45"/>
      <c r="O4" s="45"/>
      <c r="P4" s="45"/>
      <c r="Q4" s="45"/>
    </row>
    <row r="5" spans="2:19" ht="21" customHeight="1">
      <c r="B5" s="45"/>
      <c r="C5" s="113"/>
      <c r="D5" s="113"/>
      <c r="E5" s="113"/>
      <c r="F5" s="113"/>
      <c r="G5" s="113"/>
      <c r="H5" s="113"/>
      <c r="I5" s="45"/>
      <c r="J5" s="47"/>
      <c r="K5" s="47"/>
      <c r="L5" s="47"/>
      <c r="M5" s="45"/>
      <c r="N5" s="45"/>
      <c r="O5" s="45"/>
      <c r="P5" s="45"/>
      <c r="Q5" s="45"/>
    </row>
    <row r="6" spans="2:19">
      <c r="B6" s="45"/>
      <c r="C6" s="114"/>
      <c r="D6" s="114"/>
      <c r="E6" s="114"/>
      <c r="F6" s="114"/>
      <c r="G6" s="114"/>
      <c r="H6" s="114"/>
      <c r="I6" s="45"/>
      <c r="J6" s="45"/>
      <c r="K6" s="45"/>
      <c r="L6" s="45"/>
      <c r="M6" s="45"/>
      <c r="N6" s="45"/>
      <c r="O6" s="45"/>
      <c r="P6" s="45"/>
      <c r="Q6" s="45"/>
    </row>
    <row r="7" spans="2:19">
      <c r="B7" s="45"/>
      <c r="C7" s="48"/>
      <c r="D7" s="48"/>
      <c r="E7" s="48"/>
      <c r="F7" s="48"/>
      <c r="G7" s="48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2:19">
      <c r="B8" s="45"/>
      <c r="C8" s="45"/>
      <c r="D8" s="45"/>
      <c r="E8" s="115" t="s">
        <v>42</v>
      </c>
      <c r="F8" s="115"/>
      <c r="G8" s="115"/>
      <c r="H8" s="115"/>
      <c r="I8" s="115"/>
      <c r="J8" s="115"/>
      <c r="K8" s="115"/>
      <c r="L8" s="115"/>
      <c r="M8" s="115"/>
      <c r="N8" s="115"/>
      <c r="O8" s="45"/>
      <c r="P8" s="45"/>
      <c r="Q8" s="45"/>
    </row>
    <row r="9" spans="2:19" ht="30" customHeight="1">
      <c r="B9" s="45"/>
      <c r="C9" s="45"/>
      <c r="D9" s="4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45"/>
      <c r="P9" s="45"/>
      <c r="Q9" s="45"/>
      <c r="R9" s="45"/>
      <c r="S9" s="45"/>
    </row>
    <row r="10" spans="2:19"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</row>
    <row r="11" spans="2:19" ht="15.75" customHeight="1"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</row>
    <row r="12" spans="2:19" ht="22.5" customHeight="1">
      <c r="B12" s="45"/>
      <c r="C12" s="116" t="s">
        <v>43</v>
      </c>
      <c r="D12" s="117"/>
      <c r="E12" s="118"/>
      <c r="F12" s="122" t="s">
        <v>148</v>
      </c>
      <c r="G12" s="123"/>
      <c r="H12" s="124"/>
      <c r="I12" s="45"/>
      <c r="J12" s="128" t="s">
        <v>44</v>
      </c>
      <c r="K12" s="129"/>
      <c r="L12" s="130" t="s">
        <v>194</v>
      </c>
      <c r="M12" s="130"/>
      <c r="N12" s="130"/>
      <c r="O12" s="131"/>
      <c r="P12" s="45"/>
      <c r="Q12" s="45"/>
      <c r="R12" s="45"/>
      <c r="S12" s="45"/>
    </row>
    <row r="13" spans="2:19" ht="22.5" customHeight="1">
      <c r="B13" s="45"/>
      <c r="C13" s="119"/>
      <c r="D13" s="120"/>
      <c r="E13" s="121"/>
      <c r="F13" s="125"/>
      <c r="G13" s="126"/>
      <c r="H13" s="127"/>
      <c r="I13" s="45"/>
      <c r="J13" s="132" t="s">
        <v>45</v>
      </c>
      <c r="K13" s="133"/>
      <c r="L13" s="133"/>
      <c r="M13" s="133"/>
      <c r="N13" s="133"/>
      <c r="O13" s="134"/>
      <c r="P13" s="45"/>
      <c r="Q13" s="45"/>
      <c r="R13" s="45"/>
      <c r="S13" s="45"/>
    </row>
    <row r="14" spans="2:19" ht="22.5" customHeight="1">
      <c r="B14" s="45"/>
      <c r="C14" s="101" t="s">
        <v>46</v>
      </c>
      <c r="D14" s="102"/>
      <c r="E14" s="103"/>
      <c r="F14" s="107" t="s">
        <v>196</v>
      </c>
      <c r="G14" s="108"/>
      <c r="H14" s="109"/>
      <c r="I14" s="45"/>
      <c r="J14" s="122" t="s">
        <v>47</v>
      </c>
      <c r="K14" s="123"/>
      <c r="L14" s="123"/>
      <c r="M14" s="123"/>
      <c r="N14" s="123"/>
      <c r="O14" s="124"/>
      <c r="P14" s="45"/>
      <c r="Q14" s="45"/>
      <c r="R14" s="45"/>
      <c r="S14" s="45"/>
    </row>
    <row r="15" spans="2:19" ht="22.5" customHeight="1">
      <c r="B15" s="45"/>
      <c r="C15" s="104"/>
      <c r="D15" s="105"/>
      <c r="E15" s="106"/>
      <c r="F15" s="110"/>
      <c r="G15" s="111"/>
      <c r="H15" s="112"/>
      <c r="I15" s="45"/>
      <c r="J15" s="125"/>
      <c r="K15" s="126"/>
      <c r="L15" s="126"/>
      <c r="M15" s="126"/>
      <c r="N15" s="126"/>
      <c r="O15" s="127"/>
      <c r="P15" s="49"/>
      <c r="Q15" s="45"/>
    </row>
    <row r="16" spans="2:19" ht="22.5" customHeight="1">
      <c r="B16" s="45"/>
      <c r="C16" s="116" t="s">
        <v>48</v>
      </c>
      <c r="D16" s="117"/>
      <c r="E16" s="118"/>
      <c r="F16" s="135" t="s">
        <v>49</v>
      </c>
      <c r="G16" s="136"/>
      <c r="H16" s="137"/>
      <c r="I16" s="45"/>
      <c r="J16" s="141" t="s">
        <v>50</v>
      </c>
      <c r="K16" s="142"/>
      <c r="L16" s="143" t="s">
        <v>51</v>
      </c>
      <c r="M16" s="143"/>
      <c r="N16" s="143" t="s">
        <v>52</v>
      </c>
      <c r="O16" s="143"/>
      <c r="P16" s="50"/>
      <c r="Q16" s="45"/>
    </row>
    <row r="17" spans="2:17" ht="22.5" customHeight="1">
      <c r="B17" s="45"/>
      <c r="C17" s="119"/>
      <c r="D17" s="120"/>
      <c r="E17" s="121"/>
      <c r="F17" s="138"/>
      <c r="G17" s="139"/>
      <c r="H17" s="140"/>
      <c r="I17" s="45"/>
      <c r="J17" s="144" t="s">
        <v>85</v>
      </c>
      <c r="K17" s="144"/>
      <c r="L17" s="147"/>
      <c r="M17" s="147"/>
      <c r="N17" s="147"/>
      <c r="O17" s="147"/>
      <c r="P17" s="50"/>
      <c r="Q17" s="45"/>
    </row>
    <row r="18" spans="2:17" ht="22.5" customHeight="1">
      <c r="B18" s="45"/>
      <c r="C18" s="116" t="s">
        <v>53</v>
      </c>
      <c r="D18" s="117"/>
      <c r="E18" s="118"/>
      <c r="F18" s="135">
        <v>1</v>
      </c>
      <c r="G18" s="136"/>
      <c r="H18" s="137"/>
      <c r="I18" s="45"/>
      <c r="J18" s="145"/>
      <c r="K18" s="145"/>
      <c r="L18" s="148"/>
      <c r="M18" s="148"/>
      <c r="N18" s="148"/>
      <c r="O18" s="148"/>
      <c r="P18" s="45"/>
      <c r="Q18" s="45"/>
    </row>
    <row r="19" spans="2:17" ht="22.5" customHeight="1">
      <c r="B19" s="45"/>
      <c r="C19" s="119"/>
      <c r="D19" s="120"/>
      <c r="E19" s="121"/>
      <c r="F19" s="138"/>
      <c r="G19" s="139"/>
      <c r="H19" s="140"/>
      <c r="I19" s="45"/>
      <c r="J19" s="146"/>
      <c r="K19" s="146"/>
      <c r="L19" s="149"/>
      <c r="M19" s="149"/>
      <c r="N19" s="149"/>
      <c r="O19" s="149"/>
      <c r="P19" s="45"/>
      <c r="Q19" s="45"/>
    </row>
    <row r="20" spans="2:17" ht="9" customHeight="1">
      <c r="B20" s="45"/>
      <c r="C20" s="45"/>
      <c r="D20" s="45"/>
      <c r="E20" s="51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2:17" ht="20.100000000000001" customHeight="1">
      <c r="B21" s="45"/>
      <c r="C21" s="150" t="s">
        <v>54</v>
      </c>
      <c r="D21" s="151"/>
      <c r="E21" s="152" t="s">
        <v>129</v>
      </c>
      <c r="F21" s="153"/>
      <c r="G21" s="153"/>
      <c r="H21" s="153"/>
      <c r="I21" s="153"/>
      <c r="J21" s="153"/>
      <c r="K21" s="153"/>
      <c r="L21" s="153"/>
      <c r="M21" s="153"/>
      <c r="N21" s="153"/>
      <c r="O21" s="154"/>
      <c r="P21" s="50"/>
      <c r="Q21" s="45"/>
    </row>
    <row r="22" spans="2:17" ht="20.100000000000001" customHeight="1">
      <c r="B22" s="45"/>
      <c r="C22" s="155" t="s">
        <v>55</v>
      </c>
      <c r="D22" s="156"/>
      <c r="E22" s="157" t="s">
        <v>56</v>
      </c>
      <c r="F22" s="158"/>
      <c r="G22" s="158"/>
      <c r="H22" s="158"/>
      <c r="I22" s="158"/>
      <c r="J22" s="158"/>
      <c r="K22" s="158"/>
      <c r="L22" s="158"/>
      <c r="M22" s="158"/>
      <c r="N22" s="158"/>
      <c r="O22" s="159"/>
      <c r="P22" s="50"/>
      <c r="Q22" s="45"/>
    </row>
    <row r="23" spans="2:17" ht="20.100000000000001" customHeight="1">
      <c r="B23" s="45"/>
      <c r="C23" s="184" t="s">
        <v>57</v>
      </c>
      <c r="D23" s="185"/>
      <c r="E23" s="188" t="s">
        <v>58</v>
      </c>
      <c r="F23" s="189"/>
      <c r="G23" s="189"/>
      <c r="H23" s="189"/>
      <c r="I23" s="189"/>
      <c r="J23" s="189"/>
      <c r="K23" s="189"/>
      <c r="L23" s="189"/>
      <c r="M23" s="189"/>
      <c r="N23" s="189"/>
      <c r="O23" s="190"/>
      <c r="P23" s="50"/>
      <c r="Q23" s="45"/>
    </row>
    <row r="24" spans="2:17" ht="20.100000000000001" customHeight="1">
      <c r="B24" s="45"/>
      <c r="C24" s="186"/>
      <c r="D24" s="187"/>
      <c r="E24" s="191" t="s">
        <v>130</v>
      </c>
      <c r="F24" s="192"/>
      <c r="G24" s="192"/>
      <c r="H24" s="192"/>
      <c r="I24" s="192"/>
      <c r="J24" s="192"/>
      <c r="K24" s="192"/>
      <c r="L24" s="192"/>
      <c r="M24" s="192"/>
      <c r="N24" s="192"/>
      <c r="O24" s="193"/>
      <c r="P24" s="50"/>
      <c r="Q24" s="45"/>
    </row>
    <row r="25" spans="2:17" ht="20.100000000000001" customHeight="1">
      <c r="B25" s="45"/>
      <c r="C25" s="194" t="s">
        <v>59</v>
      </c>
      <c r="D25" s="195"/>
      <c r="E25" s="198" t="s">
        <v>60</v>
      </c>
      <c r="F25" s="199"/>
      <c r="G25" s="199"/>
      <c r="H25" s="199"/>
      <c r="I25" s="199"/>
      <c r="J25" s="199"/>
      <c r="K25" s="199"/>
      <c r="L25" s="199"/>
      <c r="M25" s="199"/>
      <c r="N25" s="199"/>
      <c r="O25" s="200"/>
      <c r="P25" s="50"/>
      <c r="Q25" s="45"/>
    </row>
    <row r="26" spans="2:17" ht="20.100000000000001" customHeight="1">
      <c r="B26" s="45"/>
      <c r="C26" s="196"/>
      <c r="D26" s="197"/>
      <c r="E26" s="201" t="s">
        <v>61</v>
      </c>
      <c r="F26" s="202"/>
      <c r="G26" s="202"/>
      <c r="H26" s="202"/>
      <c r="I26" s="202"/>
      <c r="J26" s="202"/>
      <c r="K26" s="202"/>
      <c r="L26" s="202"/>
      <c r="M26" s="202"/>
      <c r="N26" s="202"/>
      <c r="O26" s="203"/>
      <c r="P26" s="50"/>
      <c r="Q26" s="45"/>
    </row>
    <row r="27" spans="2:17" ht="18" customHeight="1">
      <c r="B27" s="45"/>
      <c r="C27" s="160" t="s">
        <v>62</v>
      </c>
      <c r="D27" s="161"/>
      <c r="E27" s="161"/>
      <c r="F27" s="161"/>
      <c r="G27" s="52"/>
      <c r="H27" s="52"/>
      <c r="I27" s="52"/>
      <c r="J27" s="52"/>
      <c r="K27" s="52"/>
      <c r="L27" s="52"/>
      <c r="M27" s="52"/>
      <c r="N27" s="52"/>
      <c r="O27" s="53"/>
      <c r="P27" s="45"/>
      <c r="Q27" s="45"/>
    </row>
    <row r="28" spans="2:17" ht="18.75">
      <c r="B28" s="54"/>
      <c r="C28" s="55"/>
      <c r="D28" s="54"/>
      <c r="E28" s="56" t="s">
        <v>63</v>
      </c>
      <c r="F28" s="57"/>
      <c r="G28" s="58" t="s">
        <v>195</v>
      </c>
      <c r="H28" s="57"/>
      <c r="I28" s="59"/>
      <c r="J28" s="60"/>
      <c r="K28" s="89" t="s">
        <v>67</v>
      </c>
      <c r="L28" s="60"/>
      <c r="M28" s="204">
        <v>231207</v>
      </c>
      <c r="N28" s="204"/>
      <c r="O28" s="61"/>
      <c r="P28" s="54"/>
      <c r="Q28" s="45"/>
    </row>
    <row r="29" spans="2:17">
      <c r="B29" s="45"/>
      <c r="C29" s="62"/>
      <c r="D29" s="45"/>
      <c r="E29" s="63"/>
      <c r="F29" s="63" t="s">
        <v>84</v>
      </c>
      <c r="H29" s="63"/>
      <c r="I29" s="64"/>
      <c r="J29" s="63"/>
      <c r="K29" s="63"/>
      <c r="L29" s="63"/>
      <c r="M29" s="64"/>
      <c r="N29" s="64"/>
      <c r="O29" s="65"/>
      <c r="P29" s="66"/>
      <c r="Q29" s="45"/>
    </row>
    <row r="30" spans="2:17" ht="24.95" customHeight="1">
      <c r="B30" s="45"/>
      <c r="C30" s="62"/>
      <c r="D30" s="45"/>
      <c r="E30" s="67"/>
      <c r="F30" s="68"/>
      <c r="G30" s="68"/>
      <c r="H30" s="68"/>
      <c r="I30" s="68"/>
      <c r="J30" s="69"/>
      <c r="K30" s="69"/>
      <c r="L30" s="69"/>
      <c r="M30" s="68"/>
      <c r="N30" s="68"/>
      <c r="O30" s="70"/>
      <c r="P30" s="45"/>
      <c r="Q30" s="45"/>
    </row>
    <row r="31" spans="2:17" ht="21">
      <c r="B31" s="45"/>
      <c r="C31" s="62"/>
      <c r="D31" s="45"/>
      <c r="E31" s="71"/>
      <c r="F31" s="68"/>
      <c r="G31" s="72"/>
      <c r="H31" s="68"/>
      <c r="I31" s="68"/>
      <c r="J31" s="68"/>
      <c r="K31" s="68"/>
      <c r="L31" s="68"/>
      <c r="M31" s="71"/>
      <c r="N31" s="68"/>
      <c r="O31" s="73"/>
      <c r="P31" s="74"/>
      <c r="Q31" s="45"/>
    </row>
    <row r="32" spans="2:17">
      <c r="B32" s="45"/>
      <c r="C32" s="62"/>
      <c r="D32" s="45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70"/>
      <c r="P32" s="45"/>
      <c r="Q32" s="45"/>
    </row>
    <row r="33" spans="2:18">
      <c r="B33" s="45"/>
      <c r="C33" s="62"/>
      <c r="D33" s="45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70"/>
      <c r="P33" s="45"/>
      <c r="Q33" s="45"/>
    </row>
    <row r="34" spans="2:18">
      <c r="B34" s="45"/>
      <c r="C34" s="62"/>
      <c r="D34" s="45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70"/>
      <c r="P34" s="45"/>
      <c r="Q34" s="45"/>
    </row>
    <row r="35" spans="2:18">
      <c r="B35" s="45"/>
      <c r="C35" s="75"/>
      <c r="D35" s="76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8"/>
      <c r="P35" s="45"/>
      <c r="Q35" s="45"/>
    </row>
    <row r="36" spans="2:18" ht="18.75">
      <c r="B36" s="45"/>
      <c r="C36" s="45"/>
      <c r="D36" s="45"/>
      <c r="E36" s="79"/>
      <c r="F36" s="54"/>
      <c r="G36" s="80"/>
      <c r="H36" s="79"/>
      <c r="I36" s="80"/>
      <c r="J36" s="81"/>
      <c r="K36" s="81"/>
      <c r="L36" s="81"/>
      <c r="M36" s="54"/>
      <c r="N36" s="54"/>
      <c r="O36" s="54"/>
      <c r="P36" s="54"/>
      <c r="Q36" s="45"/>
      <c r="R36" s="45"/>
    </row>
    <row r="37" spans="2:18" ht="18.75">
      <c r="B37" s="45"/>
      <c r="C37" s="162" t="s">
        <v>64</v>
      </c>
      <c r="D37" s="163"/>
      <c r="E37" s="163"/>
      <c r="F37" s="163"/>
      <c r="G37" s="164"/>
      <c r="H37" s="82" t="s">
        <v>65</v>
      </c>
      <c r="I37" s="83"/>
      <c r="J37" s="84"/>
      <c r="K37" s="84"/>
      <c r="L37" s="84"/>
      <c r="M37" s="84"/>
      <c r="N37" s="84"/>
      <c r="O37" s="85"/>
      <c r="P37" s="86"/>
      <c r="Q37" s="45"/>
      <c r="R37" s="45"/>
    </row>
    <row r="38" spans="2:18" ht="14.25" customHeight="1">
      <c r="B38" s="45"/>
      <c r="C38" s="165"/>
      <c r="D38" s="166"/>
      <c r="E38" s="166"/>
      <c r="F38" s="166"/>
      <c r="G38" s="167"/>
      <c r="H38" s="62"/>
      <c r="I38" s="45"/>
      <c r="J38" s="45"/>
      <c r="K38" s="66"/>
      <c r="L38" s="66"/>
      <c r="M38" s="66"/>
      <c r="N38" s="66"/>
      <c r="O38" s="50"/>
      <c r="P38" s="45"/>
      <c r="Q38" s="45"/>
      <c r="R38" s="45"/>
    </row>
    <row r="39" spans="2:18" ht="14.25" customHeight="1">
      <c r="B39" s="45"/>
      <c r="C39" s="165"/>
      <c r="D39" s="166"/>
      <c r="E39" s="166"/>
      <c r="F39" s="166"/>
      <c r="G39" s="167"/>
      <c r="H39" s="62"/>
      <c r="I39" s="45"/>
      <c r="J39" s="45"/>
      <c r="K39" s="45"/>
      <c r="L39" s="45"/>
      <c r="M39" s="45"/>
      <c r="N39" s="45"/>
      <c r="O39" s="50"/>
      <c r="P39" s="45"/>
      <c r="Q39" s="45"/>
      <c r="R39" s="45"/>
    </row>
    <row r="40" spans="2:18">
      <c r="B40" s="45"/>
      <c r="C40" s="168"/>
      <c r="D40" s="169"/>
      <c r="E40" s="169"/>
      <c r="F40" s="169"/>
      <c r="G40" s="170"/>
      <c r="H40" s="62"/>
      <c r="I40" s="45"/>
      <c r="J40" s="45"/>
      <c r="K40" s="45"/>
      <c r="L40" s="45"/>
      <c r="M40" s="45"/>
      <c r="N40" s="45"/>
      <c r="O40" s="50"/>
      <c r="P40" s="45"/>
      <c r="Q40" s="45"/>
      <c r="R40" s="45"/>
    </row>
    <row r="41" spans="2:18" ht="15" customHeight="1">
      <c r="B41" s="45"/>
      <c r="C41" s="171" t="s">
        <v>50</v>
      </c>
      <c r="D41" s="172"/>
      <c r="E41" s="172"/>
      <c r="F41" s="172"/>
      <c r="G41" s="173"/>
      <c r="H41" s="62"/>
      <c r="I41" s="45"/>
      <c r="J41" s="45"/>
      <c r="K41" s="45"/>
      <c r="L41" s="45"/>
      <c r="M41" s="45"/>
      <c r="N41" s="45"/>
      <c r="O41" s="50"/>
      <c r="P41" s="45"/>
      <c r="Q41" s="45"/>
      <c r="R41" s="45"/>
    </row>
    <row r="42" spans="2:18">
      <c r="B42" s="45"/>
      <c r="C42" s="174"/>
      <c r="D42" s="175"/>
      <c r="E42" s="176"/>
      <c r="F42" s="176"/>
      <c r="G42" s="177"/>
      <c r="H42" s="62"/>
      <c r="I42" s="45"/>
      <c r="J42" s="45"/>
      <c r="K42" s="45"/>
      <c r="L42" s="45"/>
      <c r="M42" s="45"/>
      <c r="N42" s="45"/>
      <c r="O42" s="50"/>
      <c r="P42" s="45"/>
      <c r="Q42" s="45"/>
      <c r="R42" s="45"/>
    </row>
    <row r="43" spans="2:18" ht="13.5" customHeight="1">
      <c r="B43" s="45"/>
      <c r="C43" s="178"/>
      <c r="D43" s="179"/>
      <c r="E43" s="179"/>
      <c r="F43" s="179"/>
      <c r="G43" s="180"/>
      <c r="H43" s="62"/>
      <c r="I43" s="45"/>
      <c r="J43" s="45"/>
      <c r="K43" s="45"/>
      <c r="L43" s="45"/>
      <c r="M43" s="45"/>
      <c r="N43" s="45"/>
      <c r="O43" s="50"/>
      <c r="P43" s="45"/>
      <c r="Q43" s="45"/>
      <c r="R43" s="45"/>
    </row>
    <row r="44" spans="2:18" ht="13.5" customHeight="1">
      <c r="B44" s="45"/>
      <c r="C44" s="178"/>
      <c r="D44" s="179"/>
      <c r="E44" s="179"/>
      <c r="F44" s="179"/>
      <c r="G44" s="180"/>
      <c r="H44" s="62"/>
      <c r="I44" s="45"/>
      <c r="J44" s="45"/>
      <c r="K44" s="45"/>
      <c r="L44" s="45"/>
      <c r="M44" s="45"/>
      <c r="N44" s="45"/>
      <c r="O44" s="50"/>
      <c r="P44" s="45"/>
      <c r="Q44" s="45"/>
      <c r="R44" s="45"/>
    </row>
    <row r="45" spans="2:18" ht="13.5" customHeight="1">
      <c r="B45" s="45"/>
      <c r="C45" s="178"/>
      <c r="D45" s="179"/>
      <c r="E45" s="179"/>
      <c r="F45" s="179"/>
      <c r="G45" s="180"/>
      <c r="H45" s="62"/>
      <c r="I45" s="45"/>
      <c r="J45" s="45"/>
      <c r="K45" s="45"/>
      <c r="L45" s="45"/>
      <c r="M45" s="45"/>
      <c r="N45" s="45"/>
      <c r="O45" s="50"/>
      <c r="P45" s="45"/>
      <c r="Q45" s="45"/>
      <c r="R45" s="45"/>
    </row>
    <row r="46" spans="2:18">
      <c r="B46" s="45"/>
      <c r="C46" s="181"/>
      <c r="D46" s="182"/>
      <c r="E46" s="182"/>
      <c r="F46" s="182"/>
      <c r="G46" s="183"/>
      <c r="H46" s="75"/>
      <c r="I46" s="76"/>
      <c r="J46" s="76"/>
      <c r="K46" s="76"/>
      <c r="L46" s="76"/>
      <c r="M46" s="76"/>
      <c r="N46" s="76"/>
      <c r="O46" s="87"/>
      <c r="P46" s="76"/>
      <c r="Q46" s="45"/>
      <c r="R46" s="45"/>
    </row>
    <row r="47" spans="2:18"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88" t="s">
        <v>66</v>
      </c>
      <c r="P47" s="45"/>
      <c r="Q47" s="45"/>
    </row>
  </sheetData>
  <mergeCells count="35">
    <mergeCell ref="C37:G40"/>
    <mergeCell ref="C41:G41"/>
    <mergeCell ref="C42:G46"/>
    <mergeCell ref="C23:D24"/>
    <mergeCell ref="E23:O23"/>
    <mergeCell ref="E24:O24"/>
    <mergeCell ref="C25:D26"/>
    <mergeCell ref="E25:O25"/>
    <mergeCell ref="E26:O26"/>
    <mergeCell ref="M28:N28"/>
    <mergeCell ref="C21:D21"/>
    <mergeCell ref="E21:O21"/>
    <mergeCell ref="C22:D22"/>
    <mergeCell ref="E22:O22"/>
    <mergeCell ref="C27:F27"/>
    <mergeCell ref="C16:E17"/>
    <mergeCell ref="F16:H17"/>
    <mergeCell ref="J16:K16"/>
    <mergeCell ref="L16:M16"/>
    <mergeCell ref="N16:O16"/>
    <mergeCell ref="J17:K19"/>
    <mergeCell ref="L17:M19"/>
    <mergeCell ref="N17:O19"/>
    <mergeCell ref="C18:E19"/>
    <mergeCell ref="F18:H19"/>
    <mergeCell ref="C14:E15"/>
    <mergeCell ref="F14:H15"/>
    <mergeCell ref="C3:H6"/>
    <mergeCell ref="E8:N9"/>
    <mergeCell ref="C12:E13"/>
    <mergeCell ref="F12:H13"/>
    <mergeCell ref="J12:K12"/>
    <mergeCell ref="L12:O12"/>
    <mergeCell ref="J13:O13"/>
    <mergeCell ref="J14:O15"/>
  </mergeCells>
  <phoneticPr fontId="1"/>
  <printOptions gridLinesSet="0"/>
  <pageMargins left="0.9055118110236221" right="0.19685039370078741" top="0.6692913385826772" bottom="0.35433070866141736" header="0.51181102362204722" footer="0.19685039370078741"/>
  <pageSetup paperSize="9" orientation="portrait" r:id="rId1"/>
  <headerFooter alignWithMargins="0"/>
  <rowBreaks count="1" manualBreakCount="1">
    <brk id="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P29" sqref="P29"/>
    </sheetView>
  </sheetViews>
  <sheetFormatPr defaultRowHeight="13.5"/>
  <sheetData/>
  <phoneticPr fontId="1"/>
  <pageMargins left="0" right="0" top="0" bottom="0" header="0.51181102362204722" footer="0.51181102362204722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37"/>
  <sheetViews>
    <sheetView tabSelected="1" zoomScaleNormal="100" workbookViewId="0">
      <selection activeCell="K243" sqref="K243"/>
    </sheetView>
  </sheetViews>
  <sheetFormatPr defaultRowHeight="13.5"/>
  <cols>
    <col min="3" max="33" width="6.625" customWidth="1"/>
  </cols>
  <sheetData>
    <row r="1" spans="1:30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</row>
    <row r="2" spans="1:30" ht="14.25" thickBot="1">
      <c r="A2" s="1"/>
      <c r="B2" s="1"/>
      <c r="C2" s="1"/>
      <c r="D2" s="1"/>
      <c r="E2" s="1"/>
      <c r="F2" s="1"/>
      <c r="G2" s="1"/>
      <c r="H2" s="4"/>
      <c r="I2" s="4"/>
      <c r="J2" s="232" t="s">
        <v>0</v>
      </c>
      <c r="K2" s="232"/>
      <c r="L2" s="232"/>
      <c r="M2" s="232"/>
      <c r="N2" s="4"/>
      <c r="O2" s="4"/>
      <c r="P2" s="5"/>
      <c r="Q2" s="5"/>
      <c r="R2" s="5"/>
      <c r="S2" s="5"/>
      <c r="T2" s="6"/>
      <c r="U2" s="3"/>
      <c r="V2" s="3"/>
      <c r="W2" s="3"/>
    </row>
    <row r="3" spans="1:30" ht="14.25" thickTop="1">
      <c r="A3" s="2"/>
      <c r="B3" s="2"/>
      <c r="C3" s="2"/>
      <c r="D3" s="2"/>
      <c r="E3" s="2"/>
      <c r="F3" s="1"/>
      <c r="G3" s="1"/>
      <c r="H3" s="2"/>
      <c r="I3" s="2"/>
      <c r="J3" s="2"/>
      <c r="K3" s="2"/>
      <c r="L3" s="2"/>
      <c r="M3" s="2"/>
      <c r="N3" s="2"/>
      <c r="O3" s="2"/>
      <c r="U3" s="3"/>
      <c r="V3" s="3"/>
      <c r="W3" s="3"/>
      <c r="Z3" s="2"/>
      <c r="AA3" s="7" t="s">
        <v>15</v>
      </c>
      <c r="AB3" s="259">
        <v>45279</v>
      </c>
      <c r="AC3" s="233"/>
      <c r="AD3" s="233"/>
    </row>
    <row r="4" spans="1:30">
      <c r="A4" s="2"/>
      <c r="B4" s="2"/>
      <c r="C4" s="2"/>
      <c r="D4" s="2"/>
      <c r="E4" s="2"/>
      <c r="F4" s="1"/>
      <c r="G4" s="1"/>
      <c r="H4" s="44"/>
      <c r="I4" s="2"/>
      <c r="J4" s="2"/>
      <c r="K4" s="2"/>
      <c r="L4" s="2"/>
      <c r="M4" s="2"/>
      <c r="N4" s="2"/>
      <c r="O4" s="2"/>
      <c r="S4" s="99"/>
      <c r="U4" s="3"/>
      <c r="V4" s="3"/>
      <c r="W4" s="3"/>
      <c r="Z4" s="2"/>
      <c r="AA4" s="7" t="s">
        <v>16</v>
      </c>
      <c r="AB4" s="234">
        <f>AB3</f>
        <v>45279</v>
      </c>
      <c r="AC4" s="234"/>
      <c r="AD4" s="234"/>
    </row>
    <row r="5" spans="1:30">
      <c r="A5" s="1"/>
      <c r="B5" s="1"/>
      <c r="C5" s="1"/>
      <c r="D5" s="1"/>
      <c r="E5" s="1"/>
      <c r="F5" s="1"/>
      <c r="G5" s="1"/>
      <c r="H5" s="8"/>
      <c r="I5" s="8"/>
      <c r="J5" s="235" t="s">
        <v>9</v>
      </c>
      <c r="K5" s="235"/>
      <c r="L5" s="235"/>
      <c r="M5" s="235"/>
      <c r="N5" s="8"/>
      <c r="O5" s="8"/>
      <c r="U5" s="3"/>
      <c r="V5" s="3"/>
      <c r="W5" s="3"/>
      <c r="Z5" s="2"/>
      <c r="AA5" s="2"/>
      <c r="AB5" s="9"/>
      <c r="AC5" s="9"/>
      <c r="AD5" s="9"/>
    </row>
    <row r="6" spans="1:30">
      <c r="A6" s="7" t="s">
        <v>10</v>
      </c>
      <c r="B6" s="10"/>
      <c r="C6" s="11"/>
      <c r="D6" s="236" t="s">
        <v>148</v>
      </c>
      <c r="E6" s="236"/>
      <c r="F6" s="236"/>
      <c r="G6" s="236"/>
      <c r="H6" s="2"/>
      <c r="I6" s="2"/>
      <c r="J6" s="12"/>
      <c r="K6" s="2"/>
      <c r="L6" s="2"/>
      <c r="M6" s="2"/>
      <c r="N6" s="2"/>
      <c r="O6" s="2"/>
      <c r="U6" s="3"/>
      <c r="V6" s="3"/>
      <c r="W6" s="3"/>
      <c r="Z6" s="237" t="s">
        <v>1</v>
      </c>
      <c r="AA6" s="237"/>
      <c r="AB6" s="238" t="s">
        <v>20</v>
      </c>
      <c r="AC6" s="238"/>
      <c r="AD6" s="238"/>
    </row>
    <row r="7" spans="1:30">
      <c r="A7" s="7" t="s">
        <v>2</v>
      </c>
      <c r="B7" s="10"/>
      <c r="C7" s="13"/>
      <c r="D7" s="239" t="s">
        <v>146</v>
      </c>
      <c r="E7" s="239"/>
      <c r="F7" s="239"/>
      <c r="G7" s="239"/>
      <c r="H7" s="2"/>
      <c r="I7" s="2"/>
      <c r="J7" s="12"/>
      <c r="K7" s="2"/>
      <c r="L7" s="2"/>
      <c r="M7" s="2"/>
      <c r="N7" s="2"/>
      <c r="O7" s="2"/>
      <c r="U7" s="3"/>
      <c r="V7" s="3"/>
      <c r="W7" s="3"/>
      <c r="Z7" s="237" t="s">
        <v>3</v>
      </c>
      <c r="AA7" s="237"/>
      <c r="AB7" s="240" t="s">
        <v>21</v>
      </c>
      <c r="AC7" s="240"/>
      <c r="AD7" s="240"/>
    </row>
    <row r="8" spans="1:30">
      <c r="A8" s="1"/>
      <c r="B8" s="1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 ht="13.5" customHeight="1">
      <c r="A9" s="218" t="s">
        <v>4</v>
      </c>
      <c r="B9" s="219"/>
      <c r="C9" s="243">
        <v>1</v>
      </c>
      <c r="D9" s="244">
        <v>2</v>
      </c>
      <c r="E9" s="244">
        <v>3</v>
      </c>
      <c r="F9" s="244">
        <v>4</v>
      </c>
      <c r="G9" s="243">
        <v>5</v>
      </c>
      <c r="H9" s="243">
        <v>6</v>
      </c>
      <c r="I9" s="258" t="s">
        <v>68</v>
      </c>
      <c r="J9" s="258" t="s">
        <v>69</v>
      </c>
      <c r="K9" s="244">
        <v>8</v>
      </c>
      <c r="L9" s="244">
        <v>9</v>
      </c>
      <c r="M9" s="243">
        <v>10</v>
      </c>
      <c r="N9" s="243">
        <v>11</v>
      </c>
      <c r="O9" s="244">
        <v>12</v>
      </c>
      <c r="P9" s="244">
        <v>13</v>
      </c>
      <c r="Q9" s="256">
        <v>14</v>
      </c>
      <c r="R9" s="248">
        <v>15</v>
      </c>
      <c r="S9" s="248" t="s">
        <v>70</v>
      </c>
      <c r="T9" s="248" t="s">
        <v>71</v>
      </c>
      <c r="U9" s="248" t="s">
        <v>72</v>
      </c>
      <c r="V9" s="248" t="s">
        <v>73</v>
      </c>
      <c r="W9" s="248" t="s">
        <v>74</v>
      </c>
      <c r="X9" s="248" t="s">
        <v>75</v>
      </c>
      <c r="Y9" s="248" t="s">
        <v>76</v>
      </c>
      <c r="Z9" s="248" t="s">
        <v>77</v>
      </c>
      <c r="AA9" s="248" t="s">
        <v>78</v>
      </c>
      <c r="AB9" s="248" t="s">
        <v>79</v>
      </c>
      <c r="AC9" s="248" t="s">
        <v>80</v>
      </c>
      <c r="AD9" s="248" t="s">
        <v>81</v>
      </c>
    </row>
    <row r="10" spans="1:30" ht="13.5" customHeight="1">
      <c r="A10" s="230"/>
      <c r="B10" s="231"/>
      <c r="C10" s="242"/>
      <c r="D10" s="245"/>
      <c r="E10" s="255"/>
      <c r="F10" s="255"/>
      <c r="G10" s="247"/>
      <c r="H10" s="247"/>
      <c r="I10" s="247"/>
      <c r="J10" s="247"/>
      <c r="K10" s="255"/>
      <c r="L10" s="255"/>
      <c r="M10" s="247"/>
      <c r="N10" s="247"/>
      <c r="O10" s="255"/>
      <c r="P10" s="255"/>
      <c r="Q10" s="252"/>
      <c r="R10" s="249"/>
      <c r="S10" s="249"/>
      <c r="T10" s="249"/>
      <c r="U10" s="249"/>
      <c r="V10" s="249"/>
      <c r="W10" s="249"/>
      <c r="X10" s="249"/>
      <c r="Y10" s="249"/>
      <c r="Z10" s="249"/>
      <c r="AA10" s="249"/>
      <c r="AB10" s="249"/>
      <c r="AC10" s="249"/>
      <c r="AD10" s="249"/>
    </row>
    <row r="11" spans="1:30">
      <c r="A11" s="218" t="s">
        <v>5</v>
      </c>
      <c r="B11" s="219"/>
      <c r="C11" s="14" t="s">
        <v>40</v>
      </c>
      <c r="D11" s="14" t="s">
        <v>22</v>
      </c>
      <c r="E11" s="14" t="s">
        <v>22</v>
      </c>
      <c r="F11" s="14" t="s">
        <v>22</v>
      </c>
      <c r="G11" s="14" t="s">
        <v>22</v>
      </c>
      <c r="H11" s="14" t="s">
        <v>22</v>
      </c>
      <c r="I11" s="14" t="s">
        <v>22</v>
      </c>
      <c r="J11" s="14" t="s">
        <v>22</v>
      </c>
      <c r="K11" s="14" t="s">
        <v>22</v>
      </c>
      <c r="L11" s="14" t="s">
        <v>22</v>
      </c>
      <c r="M11" s="14" t="s">
        <v>22</v>
      </c>
      <c r="N11" s="14" t="s">
        <v>22</v>
      </c>
      <c r="O11" s="14" t="s">
        <v>22</v>
      </c>
      <c r="P11" s="14" t="s">
        <v>22</v>
      </c>
      <c r="Q11" s="14" t="s">
        <v>22</v>
      </c>
      <c r="R11" s="14" t="s">
        <v>22</v>
      </c>
      <c r="S11" s="14" t="s">
        <v>22</v>
      </c>
      <c r="T11" s="14" t="s">
        <v>22</v>
      </c>
      <c r="U11" s="14" t="s">
        <v>22</v>
      </c>
      <c r="V11" s="14" t="s">
        <v>22</v>
      </c>
      <c r="W11" s="14" t="s">
        <v>22</v>
      </c>
      <c r="X11" s="14" t="s">
        <v>22</v>
      </c>
      <c r="Y11" s="14" t="s">
        <v>22</v>
      </c>
      <c r="Z11" s="14" t="s">
        <v>22</v>
      </c>
      <c r="AA11" s="14" t="s">
        <v>22</v>
      </c>
      <c r="AB11" s="14" t="s">
        <v>22</v>
      </c>
      <c r="AC11" s="14" t="s">
        <v>22</v>
      </c>
      <c r="AD11" s="14" t="s">
        <v>22</v>
      </c>
    </row>
    <row r="12" spans="1:30">
      <c r="A12" s="218" t="s">
        <v>6</v>
      </c>
      <c r="B12" s="219"/>
      <c r="C12" s="15">
        <v>70.3</v>
      </c>
      <c r="D12" s="15">
        <v>90</v>
      </c>
      <c r="E12" s="15">
        <v>90</v>
      </c>
      <c r="F12" s="15">
        <v>90</v>
      </c>
      <c r="G12" s="15">
        <v>67</v>
      </c>
      <c r="H12" s="15">
        <v>10.5</v>
      </c>
      <c r="I12" s="15">
        <v>8.5</v>
      </c>
      <c r="J12" s="15">
        <v>6.5</v>
      </c>
      <c r="K12" s="15">
        <v>20</v>
      </c>
      <c r="L12" s="15">
        <v>7</v>
      </c>
      <c r="M12" s="15">
        <v>17.100000000000001</v>
      </c>
      <c r="N12" s="15">
        <v>35.200000000000003</v>
      </c>
      <c r="O12" s="15">
        <v>90</v>
      </c>
      <c r="P12" s="15">
        <v>120</v>
      </c>
      <c r="Q12" s="15">
        <v>90</v>
      </c>
      <c r="R12" s="15">
        <v>17.100000000000001</v>
      </c>
      <c r="S12" s="15">
        <v>7.5</v>
      </c>
      <c r="T12" s="15">
        <v>7.5</v>
      </c>
      <c r="U12" s="15">
        <v>7.5</v>
      </c>
      <c r="V12" s="15">
        <v>7.5</v>
      </c>
      <c r="W12" s="15">
        <v>7.5</v>
      </c>
      <c r="X12" s="15">
        <v>7.5</v>
      </c>
      <c r="Y12" s="15">
        <v>7.5</v>
      </c>
      <c r="Z12" s="15">
        <v>7.5</v>
      </c>
      <c r="AA12" s="15">
        <v>7.5</v>
      </c>
      <c r="AB12" s="15">
        <v>7.5</v>
      </c>
      <c r="AC12" s="15">
        <v>7.5</v>
      </c>
      <c r="AD12" s="15">
        <v>7.5</v>
      </c>
    </row>
    <row r="13" spans="1:30">
      <c r="A13" s="213" t="s">
        <v>7</v>
      </c>
      <c r="B13" s="17" t="s">
        <v>11</v>
      </c>
      <c r="C13" s="18">
        <v>0.5</v>
      </c>
      <c r="D13" s="18">
        <v>0.5</v>
      </c>
      <c r="E13" s="18">
        <v>0.5</v>
      </c>
      <c r="F13" s="18">
        <v>0.5</v>
      </c>
      <c r="G13" s="18">
        <v>0.4</v>
      </c>
      <c r="H13" s="18">
        <v>0.17</v>
      </c>
      <c r="I13" s="18">
        <v>0.14000000000000001</v>
      </c>
      <c r="J13" s="18">
        <v>0.14000000000000001</v>
      </c>
      <c r="K13" s="18">
        <v>0.2</v>
      </c>
      <c r="L13" s="18">
        <v>0.15</v>
      </c>
      <c r="M13" s="18">
        <v>0.2</v>
      </c>
      <c r="N13" s="18">
        <v>0.28000000000000003</v>
      </c>
      <c r="O13" s="18">
        <v>0.5</v>
      </c>
      <c r="P13" s="18">
        <v>0.6</v>
      </c>
      <c r="Q13" s="18">
        <v>0.5</v>
      </c>
      <c r="R13" s="18">
        <v>0.2</v>
      </c>
      <c r="S13" s="18">
        <v>0.14000000000000001</v>
      </c>
      <c r="T13" s="15">
        <v>0.14000000000000001</v>
      </c>
      <c r="U13" s="18">
        <v>0.14000000000000001</v>
      </c>
      <c r="V13" s="18">
        <v>0.14000000000000001</v>
      </c>
      <c r="W13" s="18">
        <v>0.14000000000000001</v>
      </c>
      <c r="X13" s="18">
        <v>0.14000000000000001</v>
      </c>
      <c r="Y13" s="18">
        <v>0.14000000000000001</v>
      </c>
      <c r="Z13" s="18">
        <v>0.14000000000000001</v>
      </c>
      <c r="AA13" s="18">
        <v>0.14000000000000001</v>
      </c>
      <c r="AB13" s="18">
        <v>0.14000000000000001</v>
      </c>
      <c r="AC13" s="18">
        <v>0.14000000000000001</v>
      </c>
      <c r="AD13" s="15">
        <v>0.14000000000000001</v>
      </c>
    </row>
    <row r="14" spans="1:30">
      <c r="A14" s="220"/>
      <c r="B14" s="17" t="s">
        <v>12</v>
      </c>
      <c r="C14" s="18">
        <v>-0.5</v>
      </c>
      <c r="D14" s="18">
        <v>-0.5</v>
      </c>
      <c r="E14" s="18">
        <v>-0.5</v>
      </c>
      <c r="F14" s="18">
        <v>-0.5</v>
      </c>
      <c r="G14" s="18">
        <v>-0.4</v>
      </c>
      <c r="H14" s="18">
        <v>-0.17</v>
      </c>
      <c r="I14" s="18">
        <v>-0.14000000000000001</v>
      </c>
      <c r="J14" s="18">
        <v>-0.14000000000000001</v>
      </c>
      <c r="K14" s="18">
        <v>-0.2</v>
      </c>
      <c r="L14" s="18">
        <v>-0.15</v>
      </c>
      <c r="M14" s="18">
        <v>-0.2</v>
      </c>
      <c r="N14" s="18">
        <v>-0.28000000000000003</v>
      </c>
      <c r="O14" s="18">
        <v>-0.5</v>
      </c>
      <c r="P14" s="18">
        <v>-0.6</v>
      </c>
      <c r="Q14" s="18">
        <v>-0.5</v>
      </c>
      <c r="R14" s="18">
        <v>-0.2</v>
      </c>
      <c r="S14" s="18">
        <v>-0.14000000000000001</v>
      </c>
      <c r="T14" s="15">
        <v>-0.14000000000000001</v>
      </c>
      <c r="U14" s="18">
        <v>-0.14000000000000001</v>
      </c>
      <c r="V14" s="18">
        <v>-0.14000000000000001</v>
      </c>
      <c r="W14" s="18">
        <v>-0.14000000000000001</v>
      </c>
      <c r="X14" s="18">
        <v>-0.14000000000000001</v>
      </c>
      <c r="Y14" s="18">
        <v>-0.14000000000000001</v>
      </c>
      <c r="Z14" s="18">
        <v>-0.14000000000000001</v>
      </c>
      <c r="AA14" s="18">
        <v>-0.14000000000000001</v>
      </c>
      <c r="AB14" s="18">
        <v>-0.14000000000000001</v>
      </c>
      <c r="AC14" s="18">
        <v>-0.14000000000000001</v>
      </c>
      <c r="AD14" s="15">
        <v>-0.14000000000000001</v>
      </c>
    </row>
    <row r="15" spans="1:30">
      <c r="A15" s="215" t="s">
        <v>8</v>
      </c>
      <c r="B15" s="221"/>
      <c r="C15" s="19">
        <f t="shared" ref="C15:T15" si="0">IF(C12="","",(((C12+C13)+(C12+C14))/2))</f>
        <v>70.3</v>
      </c>
      <c r="D15" s="19">
        <f t="shared" si="0"/>
        <v>90</v>
      </c>
      <c r="E15" s="19">
        <f t="shared" si="0"/>
        <v>90</v>
      </c>
      <c r="F15" s="19">
        <f t="shared" si="0"/>
        <v>90</v>
      </c>
      <c r="G15" s="19">
        <f t="shared" si="0"/>
        <v>67</v>
      </c>
      <c r="H15" s="19">
        <f t="shared" si="0"/>
        <v>10.5</v>
      </c>
      <c r="I15" s="19">
        <f t="shared" si="0"/>
        <v>8.5</v>
      </c>
      <c r="J15" s="19">
        <f t="shared" si="0"/>
        <v>6.5</v>
      </c>
      <c r="K15" s="19">
        <f t="shared" si="0"/>
        <v>20</v>
      </c>
      <c r="L15" s="19">
        <f t="shared" si="0"/>
        <v>7</v>
      </c>
      <c r="M15" s="19">
        <f t="shared" si="0"/>
        <v>17.100000000000001</v>
      </c>
      <c r="N15" s="19">
        <f t="shared" si="0"/>
        <v>35.200000000000003</v>
      </c>
      <c r="O15" s="19">
        <f t="shared" si="0"/>
        <v>90</v>
      </c>
      <c r="P15" s="19">
        <f t="shared" si="0"/>
        <v>120</v>
      </c>
      <c r="Q15" s="19">
        <f t="shared" si="0"/>
        <v>90</v>
      </c>
      <c r="R15" s="19">
        <f t="shared" si="0"/>
        <v>17.100000000000001</v>
      </c>
      <c r="S15" s="19">
        <f t="shared" si="0"/>
        <v>7.5</v>
      </c>
      <c r="T15" s="20">
        <f t="shared" si="0"/>
        <v>7.5</v>
      </c>
      <c r="U15" s="19">
        <f t="shared" ref="U15:AD15" si="1">IF(U12="","",(((U12+U13)+(U12+U14))/2))</f>
        <v>7.5</v>
      </c>
      <c r="V15" s="19">
        <f t="shared" si="1"/>
        <v>7.5</v>
      </c>
      <c r="W15" s="19">
        <f t="shared" si="1"/>
        <v>7.5</v>
      </c>
      <c r="X15" s="19">
        <f t="shared" si="1"/>
        <v>7.5</v>
      </c>
      <c r="Y15" s="19">
        <f t="shared" si="1"/>
        <v>7.5</v>
      </c>
      <c r="Z15" s="19">
        <f t="shared" si="1"/>
        <v>7.5</v>
      </c>
      <c r="AA15" s="19">
        <f t="shared" si="1"/>
        <v>7.5</v>
      </c>
      <c r="AB15" s="19">
        <f t="shared" si="1"/>
        <v>7.5</v>
      </c>
      <c r="AC15" s="19">
        <f t="shared" si="1"/>
        <v>7.5</v>
      </c>
      <c r="AD15" s="20">
        <f t="shared" si="1"/>
        <v>7.5</v>
      </c>
    </row>
    <row r="16" spans="1:30" ht="13.5" customHeight="1">
      <c r="A16" s="16" t="s">
        <v>32</v>
      </c>
      <c r="B16" s="21" t="s">
        <v>13</v>
      </c>
      <c r="C16" s="28">
        <v>70.117099999999994</v>
      </c>
      <c r="D16" s="28">
        <v>89.935100000000006</v>
      </c>
      <c r="E16" s="28">
        <v>90.109899999999996</v>
      </c>
      <c r="F16" s="28">
        <v>89.847099999999998</v>
      </c>
      <c r="G16" s="28">
        <v>67.058899999999994</v>
      </c>
      <c r="H16" s="28">
        <v>10.611800000000001</v>
      </c>
      <c r="I16" s="28">
        <v>8.6332000000000004</v>
      </c>
      <c r="J16" s="28">
        <v>6.6295000000000002</v>
      </c>
      <c r="K16" s="28">
        <v>19.998899999999999</v>
      </c>
      <c r="L16" s="28">
        <v>6.9962</v>
      </c>
      <c r="M16" s="28">
        <v>17.134499999999999</v>
      </c>
      <c r="N16" s="28">
        <v>35.246000000000002</v>
      </c>
      <c r="O16" s="28">
        <v>89.865600000000001</v>
      </c>
      <c r="P16" s="28">
        <v>119.9965</v>
      </c>
      <c r="Q16" s="28">
        <v>89.9161</v>
      </c>
      <c r="R16" s="28">
        <v>17.134599999999999</v>
      </c>
      <c r="S16" s="28">
        <v>7.6368999999999998</v>
      </c>
      <c r="T16" s="28">
        <v>7.5910000000000002</v>
      </c>
      <c r="U16" s="28">
        <v>7.6304999999999996</v>
      </c>
      <c r="V16" s="28">
        <v>7.6294000000000004</v>
      </c>
      <c r="W16" s="28">
        <v>7.5823</v>
      </c>
      <c r="X16" s="28">
        <v>7.6238999999999999</v>
      </c>
      <c r="Y16" s="28">
        <v>7.58</v>
      </c>
      <c r="Z16" s="28">
        <v>7.5396000000000001</v>
      </c>
      <c r="AA16" s="28">
        <v>7.5841000000000003</v>
      </c>
      <c r="AB16" s="28">
        <v>7.5888</v>
      </c>
      <c r="AC16" s="28">
        <v>7.5591999999999997</v>
      </c>
      <c r="AD16" s="28">
        <v>7.5960999999999999</v>
      </c>
    </row>
    <row r="17" spans="1:30" ht="13.5" customHeight="1">
      <c r="A17" s="16" t="s">
        <v>33</v>
      </c>
      <c r="B17" s="21" t="s">
        <v>13</v>
      </c>
      <c r="C17" s="28">
        <v>70.126499999999993</v>
      </c>
      <c r="D17" s="22">
        <v>89.936899999999994</v>
      </c>
      <c r="E17" s="22">
        <v>90.119600000000005</v>
      </c>
      <c r="F17" s="22">
        <v>89.8309</v>
      </c>
      <c r="G17" s="28">
        <v>67.051500000000004</v>
      </c>
      <c r="H17" s="22">
        <v>10.5505</v>
      </c>
      <c r="I17" s="28">
        <v>8.6384000000000007</v>
      </c>
      <c r="J17" s="28">
        <v>6.6334</v>
      </c>
      <c r="K17" s="22">
        <v>19.997199999999999</v>
      </c>
      <c r="L17" s="22">
        <v>6.9955999999999996</v>
      </c>
      <c r="M17" s="22">
        <v>17.120100000000001</v>
      </c>
      <c r="N17" s="22">
        <v>35.203099999999999</v>
      </c>
      <c r="O17" s="22">
        <v>89.858800000000002</v>
      </c>
      <c r="P17" s="22">
        <v>119.9986</v>
      </c>
      <c r="Q17" s="22">
        <v>89.919300000000007</v>
      </c>
      <c r="R17" s="22">
        <v>17.1295</v>
      </c>
      <c r="S17" s="22">
        <v>7.6351000000000004</v>
      </c>
      <c r="T17" s="22">
        <v>7.5922000000000001</v>
      </c>
      <c r="U17" s="22">
        <v>7.6307999999999998</v>
      </c>
      <c r="V17" s="28">
        <v>7.6284000000000001</v>
      </c>
      <c r="W17" s="22">
        <v>7.5805999999999996</v>
      </c>
      <c r="X17" s="22">
        <v>7.6277999999999997</v>
      </c>
      <c r="Y17" s="22">
        <v>7.5955000000000004</v>
      </c>
      <c r="Z17" s="22">
        <v>7.5408999999999997</v>
      </c>
      <c r="AA17" s="22">
        <v>7.5867000000000004</v>
      </c>
      <c r="AB17" s="22">
        <v>7.5865999999999998</v>
      </c>
      <c r="AC17" s="22">
        <v>7.5621999999999998</v>
      </c>
      <c r="AD17" s="22">
        <v>7.5974000000000004</v>
      </c>
    </row>
    <row r="18" spans="1:30" ht="13.5" customHeight="1">
      <c r="A18" s="16" t="s">
        <v>34</v>
      </c>
      <c r="B18" s="21" t="s">
        <v>13</v>
      </c>
      <c r="C18" s="28">
        <v>70.123199999999997</v>
      </c>
      <c r="D18" s="22">
        <v>89.938000000000002</v>
      </c>
      <c r="E18" s="22">
        <v>90.119699999999995</v>
      </c>
      <c r="F18" s="22">
        <v>89.859399999999994</v>
      </c>
      <c r="G18" s="28">
        <v>67.057299999999998</v>
      </c>
      <c r="H18" s="22">
        <v>10.5907</v>
      </c>
      <c r="I18" s="28">
        <v>8.6394000000000002</v>
      </c>
      <c r="J18" s="28">
        <v>6.6369999999999996</v>
      </c>
      <c r="K18" s="22">
        <v>20.0015</v>
      </c>
      <c r="L18" s="22">
        <v>6.9984999999999999</v>
      </c>
      <c r="M18" s="22">
        <v>17.135200000000001</v>
      </c>
      <c r="N18" s="22">
        <v>35.247799999999998</v>
      </c>
      <c r="O18" s="22">
        <v>89.875200000000007</v>
      </c>
      <c r="P18" s="22">
        <v>120.00409999999999</v>
      </c>
      <c r="Q18" s="22">
        <v>89.916300000000007</v>
      </c>
      <c r="R18" s="22">
        <v>17.132899999999999</v>
      </c>
      <c r="S18" s="22">
        <v>7.6388999999999996</v>
      </c>
      <c r="T18" s="22">
        <v>7.5932000000000004</v>
      </c>
      <c r="U18" s="22">
        <v>7.6260000000000003</v>
      </c>
      <c r="V18" s="28">
        <v>7.6289999999999996</v>
      </c>
      <c r="W18" s="22">
        <v>7.5862999999999996</v>
      </c>
      <c r="X18" s="28">
        <v>7.6315</v>
      </c>
      <c r="Y18" s="22">
        <v>7.5915999999999997</v>
      </c>
      <c r="Z18" s="22">
        <v>7.5453000000000001</v>
      </c>
      <c r="AA18" s="22">
        <v>7.5804999999999998</v>
      </c>
      <c r="AB18" s="22">
        <v>7.5906000000000002</v>
      </c>
      <c r="AC18" s="22">
        <v>7.5632000000000001</v>
      </c>
      <c r="AD18" s="22">
        <v>7.5979000000000001</v>
      </c>
    </row>
    <row r="19" spans="1:30" ht="13.5" customHeight="1">
      <c r="A19" s="16" t="s">
        <v>35</v>
      </c>
      <c r="B19" s="21" t="s">
        <v>13</v>
      </c>
      <c r="C19" s="22">
        <v>70.133899999999997</v>
      </c>
      <c r="D19" s="22">
        <v>89.945599999999999</v>
      </c>
      <c r="E19" s="22">
        <v>90.118499999999997</v>
      </c>
      <c r="F19" s="22">
        <v>89.839299999999994</v>
      </c>
      <c r="G19" s="22">
        <v>67.031499999999994</v>
      </c>
      <c r="H19" s="22">
        <v>10.518599999999999</v>
      </c>
      <c r="I19" s="22">
        <v>8.6310000000000002</v>
      </c>
      <c r="J19" s="22">
        <v>6.6388999999999996</v>
      </c>
      <c r="K19" s="22">
        <v>19.998999999999999</v>
      </c>
      <c r="L19" s="22">
        <v>6.9978999999999996</v>
      </c>
      <c r="M19" s="22">
        <v>17.128599999999999</v>
      </c>
      <c r="N19" s="22">
        <v>35.213999999999999</v>
      </c>
      <c r="O19" s="22">
        <v>89.862799999999993</v>
      </c>
      <c r="P19" s="22">
        <v>120.0128</v>
      </c>
      <c r="Q19" s="22">
        <v>89.923100000000005</v>
      </c>
      <c r="R19" s="22">
        <v>17.1419</v>
      </c>
      <c r="S19" s="22">
        <v>7.6355000000000004</v>
      </c>
      <c r="T19" s="22">
        <v>7.5965999999999996</v>
      </c>
      <c r="U19" s="22">
        <v>7.6304999999999996</v>
      </c>
      <c r="V19" s="22">
        <v>7.6273</v>
      </c>
      <c r="W19" s="22">
        <v>7.5881999999999996</v>
      </c>
      <c r="X19" s="22">
        <v>7.6276999999999999</v>
      </c>
      <c r="Y19" s="22">
        <v>7.5857999999999999</v>
      </c>
      <c r="Z19" s="22">
        <v>7.5415999999999999</v>
      </c>
      <c r="AA19" s="22">
        <v>7.5823</v>
      </c>
      <c r="AB19" s="22">
        <v>7.5830000000000002</v>
      </c>
      <c r="AC19" s="22">
        <v>7.5651000000000002</v>
      </c>
      <c r="AD19" s="22">
        <v>7.5948000000000002</v>
      </c>
    </row>
    <row r="20" spans="1:30" ht="13.5" customHeight="1">
      <c r="A20" s="16" t="s">
        <v>36</v>
      </c>
      <c r="B20" s="21" t="s">
        <v>13</v>
      </c>
      <c r="C20" s="22">
        <v>70.131299999999996</v>
      </c>
      <c r="D20" s="22">
        <v>89.939599999999999</v>
      </c>
      <c r="E20" s="22">
        <v>90.124399999999994</v>
      </c>
      <c r="F20" s="22">
        <v>89.855800000000002</v>
      </c>
      <c r="G20" s="22">
        <v>67.025700000000001</v>
      </c>
      <c r="H20" s="22">
        <v>10.523999999999999</v>
      </c>
      <c r="I20" s="22">
        <v>8.6280000000000001</v>
      </c>
      <c r="J20" s="22">
        <v>6.6360000000000001</v>
      </c>
      <c r="K20" s="22">
        <v>20.0017</v>
      </c>
      <c r="L20" s="22">
        <v>7.0003000000000002</v>
      </c>
      <c r="M20" s="22">
        <v>17.129000000000001</v>
      </c>
      <c r="N20" s="22">
        <v>35.234900000000003</v>
      </c>
      <c r="O20" s="22">
        <v>89.876099999999994</v>
      </c>
      <c r="P20" s="22">
        <v>120.0119</v>
      </c>
      <c r="Q20" s="22">
        <v>89.918999999999997</v>
      </c>
      <c r="R20" s="22">
        <v>17.137</v>
      </c>
      <c r="S20" s="22">
        <v>7.6341999999999999</v>
      </c>
      <c r="T20" s="22">
        <v>7.5888999999999998</v>
      </c>
      <c r="U20" s="22">
        <v>7.625</v>
      </c>
      <c r="V20" s="22">
        <v>7.6276000000000002</v>
      </c>
      <c r="W20" s="22">
        <v>7.5842999999999998</v>
      </c>
      <c r="X20" s="22">
        <v>7.6276999999999999</v>
      </c>
      <c r="Y20" s="22">
        <v>7.5914999999999999</v>
      </c>
      <c r="Z20" s="22">
        <v>7.5408999999999997</v>
      </c>
      <c r="AA20" s="22">
        <v>7.5789999999999997</v>
      </c>
      <c r="AB20" s="22">
        <v>7.5830000000000002</v>
      </c>
      <c r="AC20" s="22">
        <v>7.5606999999999998</v>
      </c>
      <c r="AD20" s="22">
        <v>7.6025999999999998</v>
      </c>
    </row>
    <row r="21" spans="1:30">
      <c r="A21" s="222" t="s">
        <v>17</v>
      </c>
      <c r="B21" s="23" t="s">
        <v>18</v>
      </c>
      <c r="C21" s="24">
        <f t="shared" ref="C21:AD21" si="2">IF(C16="","",((MAXA(C16,C17,C18,C19,C20))-C15)/((C13-C14)/2))</f>
        <v>-0.33220000000000027</v>
      </c>
      <c r="D21" s="24">
        <f t="shared" si="2"/>
        <v>-0.10880000000000223</v>
      </c>
      <c r="E21" s="24">
        <f t="shared" si="2"/>
        <v>0.24879999999998859</v>
      </c>
      <c r="F21" s="24">
        <f t="shared" si="2"/>
        <v>-0.28120000000001255</v>
      </c>
      <c r="G21" s="24">
        <f t="shared" si="2"/>
        <v>0.14724999999998545</v>
      </c>
      <c r="H21" s="24">
        <f t="shared" si="2"/>
        <v>0.65764705882353269</v>
      </c>
      <c r="I21" s="24">
        <f t="shared" si="2"/>
        <v>0.995714285714287</v>
      </c>
      <c r="J21" s="24">
        <f t="shared" si="2"/>
        <v>0.992142857142854</v>
      </c>
      <c r="K21" s="24">
        <f t="shared" si="2"/>
        <v>8.4999999999979536E-3</v>
      </c>
      <c r="L21" s="24">
        <f t="shared" si="2"/>
        <v>2.0000000000012603E-3</v>
      </c>
      <c r="M21" s="24">
        <f t="shared" si="2"/>
        <v>0.17599999999999838</v>
      </c>
      <c r="N21" s="24">
        <f t="shared" si="2"/>
        <v>0.17071428571426847</v>
      </c>
      <c r="O21" s="24">
        <f t="shared" si="2"/>
        <v>-0.24780000000001223</v>
      </c>
      <c r="P21" s="24">
        <f t="shared" si="2"/>
        <v>2.1333333333330984E-2</v>
      </c>
      <c r="Q21" s="24">
        <f t="shared" si="2"/>
        <v>-0.15379999999998972</v>
      </c>
      <c r="R21" s="24">
        <f t="shared" si="2"/>
        <v>0.20949999999999136</v>
      </c>
      <c r="S21" s="24">
        <f t="shared" si="2"/>
        <v>0.992142857142854</v>
      </c>
      <c r="T21" s="25">
        <f t="shared" si="2"/>
        <v>0.68999999999999695</v>
      </c>
      <c r="U21" s="24">
        <f t="shared" si="2"/>
        <v>0.93428571428571283</v>
      </c>
      <c r="V21" s="24">
        <f t="shared" si="2"/>
        <v>0.92428571428571704</v>
      </c>
      <c r="W21" s="24">
        <f t="shared" si="2"/>
        <v>0.62999999999999712</v>
      </c>
      <c r="X21" s="24">
        <f t="shared" si="2"/>
        <v>0.93928571428571384</v>
      </c>
      <c r="Y21" s="24">
        <f t="shared" si="2"/>
        <v>0.68214285714285972</v>
      </c>
      <c r="Z21" s="24">
        <f t="shared" si="2"/>
        <v>0.3235714285714294</v>
      </c>
      <c r="AA21" s="24">
        <f t="shared" si="2"/>
        <v>0.61928571428571744</v>
      </c>
      <c r="AB21" s="24">
        <f t="shared" si="2"/>
        <v>0.6471428571428588</v>
      </c>
      <c r="AC21" s="24">
        <f t="shared" si="2"/>
        <v>0.46500000000000108</v>
      </c>
      <c r="AD21" s="25">
        <f t="shared" si="2"/>
        <v>0.73285714285714143</v>
      </c>
    </row>
    <row r="22" spans="1:30">
      <c r="A22" s="223"/>
      <c r="B22" s="23" t="s">
        <v>19</v>
      </c>
      <c r="C22" s="24">
        <f t="shared" ref="C22:AD22" si="3">IF(C16="","",((MINA(C16,C17,C18,C19,C20))-C15)/((C13-C14)/2))</f>
        <v>-0.36580000000000723</v>
      </c>
      <c r="D22" s="24">
        <f t="shared" si="3"/>
        <v>-0.12979999999998881</v>
      </c>
      <c r="E22" s="24">
        <f t="shared" si="3"/>
        <v>0.21979999999999222</v>
      </c>
      <c r="F22" s="24">
        <f t="shared" si="3"/>
        <v>-0.3382000000000005</v>
      </c>
      <c r="G22" s="24">
        <f t="shared" si="3"/>
        <v>6.4250000000001251E-2</v>
      </c>
      <c r="H22" s="24">
        <f t="shared" si="3"/>
        <v>0.10941176470587813</v>
      </c>
      <c r="I22" s="24">
        <f t="shared" si="3"/>
        <v>0.91428571428571503</v>
      </c>
      <c r="J22" s="24">
        <f t="shared" si="3"/>
        <v>0.92500000000000115</v>
      </c>
      <c r="K22" s="24">
        <f t="shared" si="3"/>
        <v>-1.4000000000002899E-2</v>
      </c>
      <c r="L22" s="24">
        <f t="shared" si="3"/>
        <v>-2.9333333333336025E-2</v>
      </c>
      <c r="M22" s="24">
        <f t="shared" si="3"/>
        <v>0.1004999999999967</v>
      </c>
      <c r="N22" s="24">
        <f t="shared" si="3"/>
        <v>1.1071428571415456E-2</v>
      </c>
      <c r="O22" s="24">
        <f t="shared" si="3"/>
        <v>-0.28239999999999554</v>
      </c>
      <c r="P22" s="24">
        <f t="shared" si="3"/>
        <v>-5.8333333333375021E-3</v>
      </c>
      <c r="Q22" s="24">
        <f t="shared" si="3"/>
        <v>-0.16779999999999973</v>
      </c>
      <c r="R22" s="24">
        <f t="shared" si="3"/>
        <v>0.14749999999999375</v>
      </c>
      <c r="S22" s="24">
        <f t="shared" si="3"/>
        <v>0.95857142857142763</v>
      </c>
      <c r="T22" s="25">
        <f t="shared" si="3"/>
        <v>0.63499999999999823</v>
      </c>
      <c r="U22" s="24">
        <f t="shared" si="3"/>
        <v>0.89285714285714279</v>
      </c>
      <c r="V22" s="24">
        <f t="shared" si="3"/>
        <v>0.90928571428571403</v>
      </c>
      <c r="W22" s="24">
        <f t="shared" si="3"/>
        <v>0.57571428571428251</v>
      </c>
      <c r="X22" s="24">
        <f t="shared" si="3"/>
        <v>0.88499999999999923</v>
      </c>
      <c r="Y22" s="24">
        <f t="shared" si="3"/>
        <v>0.57142857142857184</v>
      </c>
      <c r="Z22" s="24">
        <f t="shared" si="3"/>
        <v>0.28285714285714342</v>
      </c>
      <c r="AA22" s="24">
        <f t="shared" si="3"/>
        <v>0.56428571428571239</v>
      </c>
      <c r="AB22" s="24">
        <f t="shared" si="3"/>
        <v>0.59285714285714408</v>
      </c>
      <c r="AC22" s="24">
        <f t="shared" si="3"/>
        <v>0.42285714285714066</v>
      </c>
      <c r="AD22" s="25">
        <f t="shared" si="3"/>
        <v>0.6771428571428586</v>
      </c>
    </row>
    <row r="23" spans="1:30" ht="21">
      <c r="A23" s="205" t="s">
        <v>14</v>
      </c>
      <c r="B23" s="224"/>
      <c r="C23" s="26" t="str">
        <f t="shared" ref="C23:AD23" si="4">IF(C16="","",IF(OR((C21&gt;50%),(C22&lt;-50%)),"Measure More","OK"))</f>
        <v>OK</v>
      </c>
      <c r="D23" s="26" t="str">
        <f t="shared" si="4"/>
        <v>OK</v>
      </c>
      <c r="E23" s="26" t="str">
        <f t="shared" si="4"/>
        <v>OK</v>
      </c>
      <c r="F23" s="26" t="str">
        <f t="shared" si="4"/>
        <v>OK</v>
      </c>
      <c r="G23" s="26" t="str">
        <f t="shared" si="4"/>
        <v>OK</v>
      </c>
      <c r="H23" s="26" t="str">
        <f t="shared" si="4"/>
        <v>Measure More</v>
      </c>
      <c r="I23" s="26" t="str">
        <f t="shared" si="4"/>
        <v>Measure More</v>
      </c>
      <c r="J23" s="26" t="str">
        <f t="shared" si="4"/>
        <v>Measure More</v>
      </c>
      <c r="K23" s="26" t="str">
        <f t="shared" si="4"/>
        <v>OK</v>
      </c>
      <c r="L23" s="26" t="str">
        <f t="shared" si="4"/>
        <v>OK</v>
      </c>
      <c r="M23" s="26" t="str">
        <f t="shared" si="4"/>
        <v>OK</v>
      </c>
      <c r="N23" s="26" t="str">
        <f t="shared" si="4"/>
        <v>OK</v>
      </c>
      <c r="O23" s="26" t="str">
        <f t="shared" si="4"/>
        <v>OK</v>
      </c>
      <c r="P23" s="26" t="str">
        <f t="shared" si="4"/>
        <v>OK</v>
      </c>
      <c r="Q23" s="26" t="str">
        <f t="shared" si="4"/>
        <v>OK</v>
      </c>
      <c r="R23" s="26" t="str">
        <f t="shared" si="4"/>
        <v>OK</v>
      </c>
      <c r="S23" s="26" t="str">
        <f t="shared" si="4"/>
        <v>Measure More</v>
      </c>
      <c r="T23" s="27" t="str">
        <f t="shared" si="4"/>
        <v>Measure More</v>
      </c>
      <c r="U23" s="26" t="str">
        <f t="shared" si="4"/>
        <v>Measure More</v>
      </c>
      <c r="V23" s="26" t="str">
        <f t="shared" si="4"/>
        <v>Measure More</v>
      </c>
      <c r="W23" s="26" t="str">
        <f t="shared" si="4"/>
        <v>Measure More</v>
      </c>
      <c r="X23" s="26" t="str">
        <f t="shared" si="4"/>
        <v>Measure More</v>
      </c>
      <c r="Y23" s="26" t="str">
        <f t="shared" si="4"/>
        <v>Measure More</v>
      </c>
      <c r="Z23" s="26" t="str">
        <f t="shared" si="4"/>
        <v>OK</v>
      </c>
      <c r="AA23" s="26" t="str">
        <f t="shared" si="4"/>
        <v>Measure More</v>
      </c>
      <c r="AB23" s="26" t="str">
        <f t="shared" si="4"/>
        <v>Measure More</v>
      </c>
      <c r="AC23" s="26" t="str">
        <f t="shared" si="4"/>
        <v>OK</v>
      </c>
      <c r="AD23" s="27" t="str">
        <f t="shared" si="4"/>
        <v>Measure More</v>
      </c>
    </row>
    <row r="24" spans="1:30">
      <c r="A24" s="3"/>
      <c r="B24" s="3" t="s">
        <v>23</v>
      </c>
      <c r="C24" s="3">
        <f t="shared" ref="C24:R24" si="5">IF(C16="","",MAXA(C16:C20))</f>
        <v>70.133899999999997</v>
      </c>
      <c r="D24" s="3">
        <f t="shared" si="5"/>
        <v>89.945599999999999</v>
      </c>
      <c r="E24" s="3">
        <f t="shared" si="5"/>
        <v>90.124399999999994</v>
      </c>
      <c r="F24" s="3">
        <f t="shared" si="5"/>
        <v>89.859399999999994</v>
      </c>
      <c r="G24" s="3">
        <f t="shared" si="5"/>
        <v>67.058899999999994</v>
      </c>
      <c r="H24" s="3">
        <f t="shared" si="5"/>
        <v>10.611800000000001</v>
      </c>
      <c r="I24" s="3">
        <f t="shared" si="5"/>
        <v>8.6394000000000002</v>
      </c>
      <c r="J24" s="3">
        <f t="shared" si="5"/>
        <v>6.6388999999999996</v>
      </c>
      <c r="K24" s="3">
        <f t="shared" si="5"/>
        <v>20.0017</v>
      </c>
      <c r="L24" s="3">
        <f t="shared" si="5"/>
        <v>7.0003000000000002</v>
      </c>
      <c r="M24" s="3">
        <f t="shared" si="5"/>
        <v>17.135200000000001</v>
      </c>
      <c r="N24" s="3">
        <f t="shared" si="5"/>
        <v>35.247799999999998</v>
      </c>
      <c r="O24" s="3">
        <f t="shared" si="5"/>
        <v>89.876099999999994</v>
      </c>
      <c r="P24" s="3">
        <f t="shared" si="5"/>
        <v>120.0128</v>
      </c>
      <c r="Q24" s="3">
        <f t="shared" si="5"/>
        <v>89.923100000000005</v>
      </c>
      <c r="R24" s="3">
        <f t="shared" si="5"/>
        <v>17.1419</v>
      </c>
      <c r="S24" s="3">
        <f t="shared" ref="S24" si="6">IF(S16="","",MAXA(S16:S20))</f>
        <v>7.6388999999999996</v>
      </c>
      <c r="T24" s="3">
        <f t="shared" ref="T24:AD24" si="7">IF(T16="","",MAXA(T16:T20))</f>
        <v>7.5965999999999996</v>
      </c>
      <c r="U24" s="3">
        <f t="shared" si="7"/>
        <v>7.6307999999999998</v>
      </c>
      <c r="V24" s="3">
        <f t="shared" si="7"/>
        <v>7.6294000000000004</v>
      </c>
      <c r="W24" s="3">
        <f t="shared" si="7"/>
        <v>7.5881999999999996</v>
      </c>
      <c r="X24" s="3">
        <f t="shared" si="7"/>
        <v>7.6315</v>
      </c>
      <c r="Y24" s="3">
        <f t="shared" si="7"/>
        <v>7.5955000000000004</v>
      </c>
      <c r="Z24" s="3">
        <f t="shared" si="7"/>
        <v>7.5453000000000001</v>
      </c>
      <c r="AA24" s="3">
        <f t="shared" si="7"/>
        <v>7.5867000000000004</v>
      </c>
      <c r="AB24" s="3">
        <f t="shared" si="7"/>
        <v>7.5906000000000002</v>
      </c>
      <c r="AC24" s="3">
        <f t="shared" si="7"/>
        <v>7.5651000000000002</v>
      </c>
      <c r="AD24" s="3">
        <f t="shared" si="7"/>
        <v>7.6025999999999998</v>
      </c>
    </row>
    <row r="25" spans="1:30">
      <c r="A25" s="3"/>
      <c r="B25" s="3" t="s">
        <v>24</v>
      </c>
      <c r="C25" s="3">
        <f t="shared" ref="C25:R25" si="8">IF(C16="","",MINA(C16:C20))</f>
        <v>70.117099999999994</v>
      </c>
      <c r="D25" s="3">
        <f t="shared" si="8"/>
        <v>89.935100000000006</v>
      </c>
      <c r="E25" s="3">
        <f t="shared" si="8"/>
        <v>90.109899999999996</v>
      </c>
      <c r="F25" s="3">
        <f t="shared" si="8"/>
        <v>89.8309</v>
      </c>
      <c r="G25" s="3">
        <f t="shared" si="8"/>
        <v>67.025700000000001</v>
      </c>
      <c r="H25" s="3">
        <f t="shared" si="8"/>
        <v>10.518599999999999</v>
      </c>
      <c r="I25" s="3">
        <f t="shared" si="8"/>
        <v>8.6280000000000001</v>
      </c>
      <c r="J25" s="3">
        <f t="shared" si="8"/>
        <v>6.6295000000000002</v>
      </c>
      <c r="K25" s="3">
        <f t="shared" si="8"/>
        <v>19.997199999999999</v>
      </c>
      <c r="L25" s="3">
        <f t="shared" si="8"/>
        <v>6.9955999999999996</v>
      </c>
      <c r="M25" s="3">
        <f t="shared" si="8"/>
        <v>17.120100000000001</v>
      </c>
      <c r="N25" s="3">
        <f t="shared" si="8"/>
        <v>35.203099999999999</v>
      </c>
      <c r="O25" s="3">
        <f t="shared" si="8"/>
        <v>89.858800000000002</v>
      </c>
      <c r="P25" s="3">
        <f t="shared" si="8"/>
        <v>119.9965</v>
      </c>
      <c r="Q25" s="3">
        <f t="shared" si="8"/>
        <v>89.9161</v>
      </c>
      <c r="R25" s="3">
        <f t="shared" si="8"/>
        <v>17.1295</v>
      </c>
      <c r="S25" s="3">
        <f t="shared" ref="S25" si="9">IF(S16="","",MINA(S16:S20))</f>
        <v>7.6341999999999999</v>
      </c>
      <c r="T25" s="3">
        <f t="shared" ref="T25:AD25" si="10">IF(T16="","",MINA(T16:T20))</f>
        <v>7.5888999999999998</v>
      </c>
      <c r="U25" s="3">
        <f t="shared" si="10"/>
        <v>7.625</v>
      </c>
      <c r="V25" s="3">
        <f t="shared" si="10"/>
        <v>7.6273</v>
      </c>
      <c r="W25" s="3">
        <f t="shared" si="10"/>
        <v>7.5805999999999996</v>
      </c>
      <c r="X25" s="3">
        <f t="shared" si="10"/>
        <v>7.6238999999999999</v>
      </c>
      <c r="Y25" s="3">
        <f t="shared" si="10"/>
        <v>7.58</v>
      </c>
      <c r="Z25" s="3">
        <f t="shared" si="10"/>
        <v>7.5396000000000001</v>
      </c>
      <c r="AA25" s="3">
        <f t="shared" si="10"/>
        <v>7.5789999999999997</v>
      </c>
      <c r="AB25" s="3">
        <f t="shared" si="10"/>
        <v>7.5830000000000002</v>
      </c>
      <c r="AC25" s="3">
        <f t="shared" si="10"/>
        <v>7.5591999999999997</v>
      </c>
      <c r="AD25" s="3">
        <f t="shared" si="10"/>
        <v>7.5948000000000002</v>
      </c>
    </row>
    <row r="26" spans="1:30">
      <c r="A26" s="3"/>
      <c r="B26" s="3" t="s">
        <v>25</v>
      </c>
      <c r="C26" s="3">
        <f t="shared" ref="C26:R26" si="11">IF(C16="","",(C24-C25))</f>
        <v>1.6800000000003479E-2</v>
      </c>
      <c r="D26" s="3">
        <f t="shared" si="11"/>
        <v>1.0499999999993292E-2</v>
      </c>
      <c r="E26" s="3">
        <f t="shared" si="11"/>
        <v>1.4499999999998181E-2</v>
      </c>
      <c r="F26" s="3">
        <f t="shared" si="11"/>
        <v>2.8499999999993975E-2</v>
      </c>
      <c r="G26" s="3">
        <f t="shared" si="11"/>
        <v>3.3199999999993679E-2</v>
      </c>
      <c r="H26" s="3">
        <f t="shared" si="11"/>
        <v>9.3200000000001282E-2</v>
      </c>
      <c r="I26" s="3">
        <f t="shared" si="11"/>
        <v>1.1400000000000077E-2</v>
      </c>
      <c r="J26" s="3">
        <f t="shared" si="11"/>
        <v>9.3999999999994088E-3</v>
      </c>
      <c r="K26" s="3">
        <f t="shared" si="11"/>
        <v>4.5000000000001705E-3</v>
      </c>
      <c r="L26" s="3">
        <f t="shared" si="11"/>
        <v>4.7000000000005926E-3</v>
      </c>
      <c r="M26" s="3">
        <f t="shared" si="11"/>
        <v>1.5100000000000335E-2</v>
      </c>
      <c r="N26" s="3">
        <f t="shared" si="11"/>
        <v>4.4699999999998852E-2</v>
      </c>
      <c r="O26" s="3">
        <f t="shared" si="11"/>
        <v>1.7299999999991655E-2</v>
      </c>
      <c r="P26" s="3">
        <f t="shared" si="11"/>
        <v>1.6300000000001091E-2</v>
      </c>
      <c r="Q26" s="3">
        <f t="shared" si="11"/>
        <v>7.0000000000050022E-3</v>
      </c>
      <c r="R26" s="3">
        <f t="shared" si="11"/>
        <v>1.2399999999999523E-2</v>
      </c>
      <c r="S26" s="3">
        <f t="shared" ref="S26" si="12">IF(S16="","",(S24-S25))</f>
        <v>4.6999999999997044E-3</v>
      </c>
      <c r="T26" s="3">
        <f t="shared" ref="T26:AD26" si="13">IF(T16="","",(T24-T25))</f>
        <v>7.6999999999998181E-3</v>
      </c>
      <c r="U26" s="3">
        <f t="shared" si="13"/>
        <v>5.7999999999998053E-3</v>
      </c>
      <c r="V26" s="3">
        <f t="shared" si="13"/>
        <v>2.1000000000004349E-3</v>
      </c>
      <c r="W26" s="3">
        <f t="shared" si="13"/>
        <v>7.6000000000000512E-3</v>
      </c>
      <c r="X26" s="3">
        <f t="shared" si="13"/>
        <v>7.6000000000000512E-3</v>
      </c>
      <c r="Y26" s="3">
        <f t="shared" si="13"/>
        <v>1.5500000000000291E-2</v>
      </c>
      <c r="Z26" s="3">
        <f t="shared" si="13"/>
        <v>5.7000000000000384E-3</v>
      </c>
      <c r="AA26" s="3">
        <f t="shared" si="13"/>
        <v>7.7000000000007063E-3</v>
      </c>
      <c r="AB26" s="3">
        <f t="shared" si="13"/>
        <v>7.6000000000000512E-3</v>
      </c>
      <c r="AC26" s="3">
        <f t="shared" si="13"/>
        <v>5.9000000000004604E-3</v>
      </c>
      <c r="AD26" s="3">
        <f t="shared" si="13"/>
        <v>7.799999999999585E-3</v>
      </c>
    </row>
    <row r="27" spans="1:30">
      <c r="A27" s="3"/>
      <c r="B27" s="3" t="s">
        <v>26</v>
      </c>
      <c r="C27" s="3">
        <f t="shared" ref="C27:R27" si="14">IF(C16="","",ROUND(AVERAGEA(C16:C20),4))</f>
        <v>70.126400000000004</v>
      </c>
      <c r="D27" s="3">
        <f t="shared" si="14"/>
        <v>89.938999999999993</v>
      </c>
      <c r="E27" s="3">
        <f t="shared" si="14"/>
        <v>90.118399999999994</v>
      </c>
      <c r="F27" s="3">
        <f t="shared" si="14"/>
        <v>89.846500000000006</v>
      </c>
      <c r="G27" s="3">
        <f t="shared" si="14"/>
        <v>67.045000000000002</v>
      </c>
      <c r="H27" s="3">
        <f t="shared" si="14"/>
        <v>10.559100000000001</v>
      </c>
      <c r="I27" s="3">
        <f t="shared" si="14"/>
        <v>8.6340000000000003</v>
      </c>
      <c r="J27" s="3">
        <f t="shared" si="14"/>
        <v>6.6349999999999998</v>
      </c>
      <c r="K27" s="3">
        <f t="shared" si="14"/>
        <v>19.999700000000001</v>
      </c>
      <c r="L27" s="3">
        <f t="shared" si="14"/>
        <v>6.9977</v>
      </c>
      <c r="M27" s="3">
        <f t="shared" si="14"/>
        <v>17.1295</v>
      </c>
      <c r="N27" s="3">
        <f t="shared" si="14"/>
        <v>35.229199999999999</v>
      </c>
      <c r="O27" s="3">
        <f t="shared" si="14"/>
        <v>89.867699999999999</v>
      </c>
      <c r="P27" s="3">
        <f t="shared" si="14"/>
        <v>120.0048</v>
      </c>
      <c r="Q27" s="3">
        <f t="shared" si="14"/>
        <v>89.918800000000005</v>
      </c>
      <c r="R27" s="3">
        <f t="shared" si="14"/>
        <v>17.135200000000001</v>
      </c>
      <c r="S27" s="3">
        <f t="shared" ref="S27" si="15">IF(S16="","",ROUND(AVERAGEA(S16:S20),4))</f>
        <v>7.6360999999999999</v>
      </c>
      <c r="T27" s="3">
        <f t="shared" ref="T27:AD27" si="16">IF(T16="","",ROUND(AVERAGEA(T16:T20),4))</f>
        <v>7.5923999999999996</v>
      </c>
      <c r="U27" s="3">
        <f t="shared" si="16"/>
        <v>7.6285999999999996</v>
      </c>
      <c r="V27" s="3">
        <f t="shared" si="16"/>
        <v>7.6283000000000003</v>
      </c>
      <c r="W27" s="3">
        <f t="shared" si="16"/>
        <v>7.5842999999999998</v>
      </c>
      <c r="X27" s="3">
        <f t="shared" si="16"/>
        <v>7.6276999999999999</v>
      </c>
      <c r="Y27" s="3">
        <f t="shared" si="16"/>
        <v>7.5888999999999998</v>
      </c>
      <c r="Z27" s="3">
        <f t="shared" si="16"/>
        <v>7.5416999999999996</v>
      </c>
      <c r="AA27" s="3">
        <f t="shared" si="16"/>
        <v>7.5824999999999996</v>
      </c>
      <c r="AB27" s="3">
        <f t="shared" si="16"/>
        <v>7.5864000000000003</v>
      </c>
      <c r="AC27" s="3">
        <f t="shared" si="16"/>
        <v>7.5621</v>
      </c>
      <c r="AD27" s="3">
        <f t="shared" si="16"/>
        <v>7.5978000000000003</v>
      </c>
    </row>
    <row r="28" spans="1:30">
      <c r="A28" s="3"/>
      <c r="B28" s="3" t="s">
        <v>27</v>
      </c>
      <c r="C28" s="3">
        <f t="shared" ref="C28:R28" si="17">IF(C16="","",ROUND(SQRT(COUNTA(C16:C20)/(COUNTA(C16:C20)-1))*STDEVPA(C16:C20),4))</f>
        <v>6.7000000000000002E-3</v>
      </c>
      <c r="D28" s="3">
        <f t="shared" si="17"/>
        <v>4.0000000000000001E-3</v>
      </c>
      <c r="E28" s="3">
        <f t="shared" si="17"/>
        <v>5.3E-3</v>
      </c>
      <c r="F28" s="3">
        <f t="shared" si="17"/>
        <v>1.17E-2</v>
      </c>
      <c r="G28" s="3">
        <f t="shared" si="17"/>
        <v>1.5299999999999999E-2</v>
      </c>
      <c r="H28" s="3">
        <f t="shared" si="17"/>
        <v>4.1000000000000002E-2</v>
      </c>
      <c r="I28" s="3">
        <f t="shared" si="17"/>
        <v>4.8999999999999998E-3</v>
      </c>
      <c r="J28" s="3">
        <f t="shared" si="17"/>
        <v>3.5999999999999999E-3</v>
      </c>
      <c r="K28" s="3">
        <f t="shared" si="17"/>
        <v>1.9E-3</v>
      </c>
      <c r="L28" s="3">
        <f t="shared" si="17"/>
        <v>1.9E-3</v>
      </c>
      <c r="M28" s="3">
        <f t="shared" si="17"/>
        <v>6.1000000000000004E-3</v>
      </c>
      <c r="N28" s="3">
        <f t="shared" si="17"/>
        <v>1.9800000000000002E-2</v>
      </c>
      <c r="O28" s="3">
        <f t="shared" si="17"/>
        <v>7.7000000000000002E-3</v>
      </c>
      <c r="P28" s="3">
        <f t="shared" si="17"/>
        <v>7.4999999999999997E-3</v>
      </c>
      <c r="Q28" s="3">
        <f t="shared" si="17"/>
        <v>2.8E-3</v>
      </c>
      <c r="R28" s="3">
        <f t="shared" si="17"/>
        <v>4.5999999999999999E-3</v>
      </c>
      <c r="S28" s="3">
        <f t="shared" ref="S28" si="18">IF(S16="","",ROUND(SQRT(COUNTA(S16:S20)/(COUNTA(S16:S20)-1))*STDEVPA(S16:S20),4))</f>
        <v>1.8E-3</v>
      </c>
      <c r="T28" s="3">
        <f t="shared" ref="T28:AD28" si="19">IF(T16="","",ROUND(SQRT(COUNTA(T16:T20)/(COUNTA(T16:T20)-1))*STDEVPA(T16:T20),4))</f>
        <v>2.8999999999999998E-3</v>
      </c>
      <c r="U28" s="3">
        <f t="shared" si="19"/>
        <v>2.8E-3</v>
      </c>
      <c r="V28" s="3">
        <f t="shared" si="19"/>
        <v>8.9999999999999998E-4</v>
      </c>
      <c r="W28" s="3">
        <f t="shared" si="19"/>
        <v>3.0000000000000001E-3</v>
      </c>
      <c r="X28" s="3">
        <f t="shared" si="19"/>
        <v>2.7000000000000001E-3</v>
      </c>
      <c r="Y28" s="3">
        <f t="shared" si="19"/>
        <v>6.1000000000000004E-3</v>
      </c>
      <c r="Z28" s="3">
        <f t="shared" si="19"/>
        <v>2.2000000000000001E-3</v>
      </c>
      <c r="AA28" s="3">
        <f t="shared" si="19"/>
        <v>3.0000000000000001E-3</v>
      </c>
      <c r="AB28" s="3">
        <f t="shared" si="19"/>
        <v>3.3999999999999998E-3</v>
      </c>
      <c r="AC28" s="3">
        <f t="shared" si="19"/>
        <v>2.3E-3</v>
      </c>
      <c r="AD28" s="3">
        <f t="shared" si="19"/>
        <v>3.0000000000000001E-3</v>
      </c>
    </row>
    <row r="29" spans="1:30">
      <c r="A29" s="3"/>
      <c r="B29" s="3" t="s">
        <v>28</v>
      </c>
      <c r="C29" s="3">
        <f t="shared" ref="C29:R29" si="20">IF(C16="","",ROUND((((C12+C13)-(C12+C14))/(6*C28)),4))</f>
        <v>24.875599999999999</v>
      </c>
      <c r="D29" s="3">
        <f t="shared" si="20"/>
        <v>41.666699999999999</v>
      </c>
      <c r="E29" s="3">
        <f t="shared" si="20"/>
        <v>31.4465</v>
      </c>
      <c r="F29" s="3">
        <f t="shared" si="20"/>
        <v>14.244999999999999</v>
      </c>
      <c r="G29" s="3">
        <f t="shared" si="20"/>
        <v>8.7146000000000008</v>
      </c>
      <c r="H29" s="3">
        <f t="shared" si="20"/>
        <v>1.3821000000000001</v>
      </c>
      <c r="I29" s="3">
        <f t="shared" si="20"/>
        <v>9.5237999999999996</v>
      </c>
      <c r="J29" s="3">
        <f t="shared" si="20"/>
        <v>12.962999999999999</v>
      </c>
      <c r="K29" s="3">
        <f t="shared" si="20"/>
        <v>35.087699999999998</v>
      </c>
      <c r="L29" s="3">
        <f t="shared" si="20"/>
        <v>26.315799999999999</v>
      </c>
      <c r="M29" s="3">
        <f t="shared" si="20"/>
        <v>10.929</v>
      </c>
      <c r="N29" s="3">
        <f t="shared" si="20"/>
        <v>4.7138</v>
      </c>
      <c r="O29" s="3">
        <f t="shared" si="20"/>
        <v>21.645</v>
      </c>
      <c r="P29" s="3">
        <f t="shared" si="20"/>
        <v>26.666699999999999</v>
      </c>
      <c r="Q29" s="3">
        <f t="shared" si="20"/>
        <v>59.523800000000001</v>
      </c>
      <c r="R29" s="3">
        <f t="shared" si="20"/>
        <v>14.492800000000001</v>
      </c>
      <c r="S29" s="3">
        <f t="shared" ref="S29" si="21">IF(S16="","",ROUND((((S12+S13)-(S12+S14))/(6*S28)),4))</f>
        <v>25.925899999999999</v>
      </c>
      <c r="T29" s="3">
        <f t="shared" ref="T29:AD29" si="22">IF(T16="","",ROUND((((T12+T13)-(T12+T14))/(6*T28)),4))</f>
        <v>16.091999999999999</v>
      </c>
      <c r="U29" s="3">
        <f t="shared" si="22"/>
        <v>16.666699999999999</v>
      </c>
      <c r="V29" s="3">
        <f t="shared" si="22"/>
        <v>51.851900000000001</v>
      </c>
      <c r="W29" s="3">
        <f t="shared" si="22"/>
        <v>15.5556</v>
      </c>
      <c r="X29" s="3">
        <f t="shared" si="22"/>
        <v>17.283999999999999</v>
      </c>
      <c r="Y29" s="3">
        <f t="shared" si="22"/>
        <v>7.6502999999999997</v>
      </c>
      <c r="Z29" s="3">
        <f t="shared" si="22"/>
        <v>21.2121</v>
      </c>
      <c r="AA29" s="3">
        <f t="shared" si="22"/>
        <v>15.5556</v>
      </c>
      <c r="AB29" s="3">
        <f t="shared" si="22"/>
        <v>13.7255</v>
      </c>
      <c r="AC29" s="3">
        <f t="shared" si="22"/>
        <v>20.289899999999999</v>
      </c>
      <c r="AD29" s="3">
        <f t="shared" si="22"/>
        <v>15.5556</v>
      </c>
    </row>
    <row r="30" spans="1:30">
      <c r="A30" s="3"/>
      <c r="B30" s="3" t="s">
        <v>29</v>
      </c>
      <c r="C30" s="3">
        <f t="shared" ref="C30:R30" si="23">IF(C16="","",ROUND((1-(ABS((((C12+C13)+(C12+C14))/2)-C27)/((C13-C14)/2)))*C29,4))</f>
        <v>16.238800000000001</v>
      </c>
      <c r="D30" s="3">
        <f t="shared" si="23"/>
        <v>36.583399999999997</v>
      </c>
      <c r="E30" s="3">
        <f t="shared" si="23"/>
        <v>24</v>
      </c>
      <c r="F30" s="3">
        <f t="shared" si="23"/>
        <v>9.8718000000000004</v>
      </c>
      <c r="G30" s="3">
        <f t="shared" si="23"/>
        <v>7.7342000000000004</v>
      </c>
      <c r="H30" s="3">
        <f t="shared" si="23"/>
        <v>0.90159999999999996</v>
      </c>
      <c r="I30" s="3">
        <f t="shared" si="23"/>
        <v>0.40820000000000001</v>
      </c>
      <c r="J30" s="3">
        <f t="shared" si="23"/>
        <v>0.46300000000000002</v>
      </c>
      <c r="K30" s="3">
        <f t="shared" si="23"/>
        <v>35.0351</v>
      </c>
      <c r="L30" s="3">
        <f t="shared" si="23"/>
        <v>25.912299999999998</v>
      </c>
      <c r="M30" s="3">
        <f t="shared" si="23"/>
        <v>9.3170000000000002</v>
      </c>
      <c r="N30" s="3">
        <f t="shared" si="23"/>
        <v>4.2222</v>
      </c>
      <c r="O30" s="3">
        <f t="shared" si="23"/>
        <v>15.9177</v>
      </c>
      <c r="P30" s="3">
        <f t="shared" si="23"/>
        <v>26.453399999999998</v>
      </c>
      <c r="Q30" s="3">
        <f t="shared" si="23"/>
        <v>49.857100000000003</v>
      </c>
      <c r="R30" s="3">
        <f t="shared" si="23"/>
        <v>11.9421</v>
      </c>
      <c r="S30" s="3">
        <f t="shared" ref="S30" si="24">IF(S16="","",ROUND((1-(ABS((((S12+S13)+(S12+S14))/2)-S27)/((S13-S14)/2)))*S29,4))</f>
        <v>0.72219999999999995</v>
      </c>
      <c r="T30" s="3">
        <f t="shared" ref="T30:AD30" si="25">IF(T16="","",ROUND((1-(ABS((((T12+T13)+(T12+T14))/2)-T27)/((T13-T14)/2)))*T29,4))</f>
        <v>5.4713000000000003</v>
      </c>
      <c r="U30" s="3">
        <f t="shared" si="25"/>
        <v>1.3571</v>
      </c>
      <c r="V30" s="3">
        <f t="shared" si="25"/>
        <v>4.3333000000000004</v>
      </c>
      <c r="W30" s="3">
        <f t="shared" si="25"/>
        <v>6.1889000000000003</v>
      </c>
      <c r="X30" s="3">
        <f t="shared" si="25"/>
        <v>1.5185</v>
      </c>
      <c r="Y30" s="3">
        <f t="shared" si="25"/>
        <v>2.7924000000000002</v>
      </c>
      <c r="Z30" s="3">
        <f t="shared" si="25"/>
        <v>14.8939</v>
      </c>
      <c r="AA30" s="3">
        <f t="shared" si="25"/>
        <v>6.3888999999999996</v>
      </c>
      <c r="AB30" s="3">
        <f t="shared" si="25"/>
        <v>5.2549000000000001</v>
      </c>
      <c r="AC30" s="3">
        <f t="shared" si="25"/>
        <v>11.289899999999999</v>
      </c>
      <c r="AD30" s="3">
        <f t="shared" si="25"/>
        <v>4.6889000000000003</v>
      </c>
    </row>
    <row r="31" spans="1:30">
      <c r="A31" s="3"/>
      <c r="B31" s="3" t="s">
        <v>31</v>
      </c>
      <c r="C31" s="3" t="str">
        <f t="shared" ref="C31:R31" si="26">IF(C16="","",IF(OR(((MAXA(C16:C20))&gt;(C12+C13)),((MINA(C16:C20))&lt;(C12+C14))),"NG","OK"))</f>
        <v>OK</v>
      </c>
      <c r="D31" s="3" t="str">
        <f t="shared" si="26"/>
        <v>OK</v>
      </c>
      <c r="E31" s="3" t="str">
        <f t="shared" si="26"/>
        <v>OK</v>
      </c>
      <c r="F31" s="3" t="str">
        <f t="shared" si="26"/>
        <v>OK</v>
      </c>
      <c r="G31" s="3" t="str">
        <f t="shared" si="26"/>
        <v>OK</v>
      </c>
      <c r="H31" s="3" t="str">
        <f t="shared" si="26"/>
        <v>OK</v>
      </c>
      <c r="I31" s="3" t="str">
        <f t="shared" si="26"/>
        <v>OK</v>
      </c>
      <c r="J31" s="3" t="str">
        <f t="shared" si="26"/>
        <v>OK</v>
      </c>
      <c r="K31" s="3" t="str">
        <f t="shared" si="26"/>
        <v>OK</v>
      </c>
      <c r="L31" s="3" t="str">
        <f t="shared" si="26"/>
        <v>OK</v>
      </c>
      <c r="M31" s="3" t="str">
        <f t="shared" si="26"/>
        <v>OK</v>
      </c>
      <c r="N31" s="3" t="str">
        <f t="shared" si="26"/>
        <v>OK</v>
      </c>
      <c r="O31" s="3" t="str">
        <f t="shared" si="26"/>
        <v>OK</v>
      </c>
      <c r="P31" s="3" t="str">
        <f t="shared" si="26"/>
        <v>OK</v>
      </c>
      <c r="Q31" s="3" t="str">
        <f t="shared" si="26"/>
        <v>OK</v>
      </c>
      <c r="R31" s="3" t="str">
        <f t="shared" si="26"/>
        <v>OK</v>
      </c>
      <c r="S31" s="3" t="str">
        <f t="shared" ref="S31" si="27">IF(S16="","",IF(OR(((MAXA(S16:S20))&gt;(S12+S13)),((MINA(S16:S20))&lt;(S12+S14))),"NG","OK"))</f>
        <v>OK</v>
      </c>
      <c r="T31" s="3" t="str">
        <f t="shared" ref="T31:AD31" si="28">IF(T16="","",IF(OR(((MAXA(T16:T20))&gt;(T12+T13)),((MINA(T16:T20))&lt;(T12+T14))),"NG","OK"))</f>
        <v>OK</v>
      </c>
      <c r="U31" s="3" t="str">
        <f t="shared" si="28"/>
        <v>OK</v>
      </c>
      <c r="V31" s="3" t="str">
        <f t="shared" si="28"/>
        <v>OK</v>
      </c>
      <c r="W31" s="3" t="str">
        <f t="shared" si="28"/>
        <v>OK</v>
      </c>
      <c r="X31" s="3" t="str">
        <f t="shared" si="28"/>
        <v>OK</v>
      </c>
      <c r="Y31" s="3" t="str">
        <f t="shared" si="28"/>
        <v>OK</v>
      </c>
      <c r="Z31" s="3" t="str">
        <f t="shared" si="28"/>
        <v>OK</v>
      </c>
      <c r="AA31" s="3" t="str">
        <f t="shared" si="28"/>
        <v>OK</v>
      </c>
      <c r="AB31" s="3" t="str">
        <f t="shared" si="28"/>
        <v>OK</v>
      </c>
      <c r="AC31" s="3" t="str">
        <f t="shared" si="28"/>
        <v>OK</v>
      </c>
      <c r="AD31" s="3" t="str">
        <f t="shared" si="28"/>
        <v>OK</v>
      </c>
    </row>
    <row r="32" spans="1:30">
      <c r="A32" s="3"/>
      <c r="B32" s="3" t="s">
        <v>30</v>
      </c>
      <c r="C32" s="3" t="str">
        <f>IF(C30="","",IF(OR(((MINA(C30))&lt;(1.67))),"NG","OK"))</f>
        <v>OK</v>
      </c>
      <c r="D32" s="3" t="str">
        <f t="shared" ref="D32:AD32" si="29">IF(D30="","",IF(OR(((MINA(D30))&lt;(1.67))),"NG","OK"))</f>
        <v>OK</v>
      </c>
      <c r="E32" s="3" t="str">
        <f t="shared" si="29"/>
        <v>OK</v>
      </c>
      <c r="F32" s="3" t="str">
        <f t="shared" si="29"/>
        <v>OK</v>
      </c>
      <c r="G32" s="3" t="str">
        <f t="shared" si="29"/>
        <v>OK</v>
      </c>
      <c r="H32" s="3" t="str">
        <f t="shared" si="29"/>
        <v>NG</v>
      </c>
      <c r="I32" s="3" t="str">
        <f t="shared" si="29"/>
        <v>NG</v>
      </c>
      <c r="J32" s="3" t="str">
        <f t="shared" si="29"/>
        <v>NG</v>
      </c>
      <c r="K32" s="3" t="str">
        <f t="shared" si="29"/>
        <v>OK</v>
      </c>
      <c r="L32" s="3" t="str">
        <f t="shared" si="29"/>
        <v>OK</v>
      </c>
      <c r="M32" s="3" t="str">
        <f t="shared" si="29"/>
        <v>OK</v>
      </c>
      <c r="N32" s="3" t="str">
        <f t="shared" si="29"/>
        <v>OK</v>
      </c>
      <c r="O32" s="3" t="str">
        <f t="shared" si="29"/>
        <v>OK</v>
      </c>
      <c r="P32" s="3" t="str">
        <f t="shared" si="29"/>
        <v>OK</v>
      </c>
      <c r="Q32" s="3" t="str">
        <f t="shared" si="29"/>
        <v>OK</v>
      </c>
      <c r="R32" s="3" t="str">
        <f t="shared" si="29"/>
        <v>OK</v>
      </c>
      <c r="S32" s="3" t="str">
        <f t="shared" si="29"/>
        <v>NG</v>
      </c>
      <c r="T32" s="3" t="str">
        <f t="shared" si="29"/>
        <v>OK</v>
      </c>
      <c r="U32" s="3" t="str">
        <f t="shared" si="29"/>
        <v>NG</v>
      </c>
      <c r="V32" s="3" t="str">
        <f t="shared" si="29"/>
        <v>OK</v>
      </c>
      <c r="W32" s="3" t="str">
        <f t="shared" si="29"/>
        <v>OK</v>
      </c>
      <c r="X32" s="3" t="str">
        <f t="shared" si="29"/>
        <v>NG</v>
      </c>
      <c r="Y32" s="3" t="str">
        <f t="shared" si="29"/>
        <v>OK</v>
      </c>
      <c r="Z32" s="3" t="str">
        <f t="shared" si="29"/>
        <v>OK</v>
      </c>
      <c r="AA32" s="3" t="str">
        <f t="shared" si="29"/>
        <v>OK</v>
      </c>
      <c r="AB32" s="3" t="str">
        <f t="shared" si="29"/>
        <v>OK</v>
      </c>
      <c r="AC32" s="3" t="str">
        <f t="shared" si="29"/>
        <v>OK</v>
      </c>
      <c r="AD32" s="3" t="str">
        <f t="shared" si="29"/>
        <v>OK</v>
      </c>
    </row>
    <row r="33" spans="1:33">
      <c r="A33" s="3"/>
      <c r="B33" s="3"/>
      <c r="C33" s="3"/>
      <c r="D33" s="29" t="s">
        <v>37</v>
      </c>
      <c r="E33" s="30" t="s">
        <v>39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2"/>
      <c r="S33" s="39"/>
      <c r="T33" s="38"/>
      <c r="U33" s="39"/>
      <c r="V33" s="31"/>
      <c r="W33" s="31"/>
      <c r="X33" s="39"/>
      <c r="Y33" s="39"/>
      <c r="Z33" s="39"/>
      <c r="AA33" s="39"/>
      <c r="AB33" s="39"/>
      <c r="AC33" s="39"/>
      <c r="AD33" s="40"/>
    </row>
    <row r="34" spans="1:33">
      <c r="A34" s="3"/>
      <c r="B34" s="3"/>
      <c r="C34" s="3"/>
      <c r="D34" s="33" t="s">
        <v>38</v>
      </c>
      <c r="E34" s="34" t="s">
        <v>86</v>
      </c>
      <c r="F34" s="35"/>
      <c r="G34" s="35"/>
      <c r="H34" s="36"/>
      <c r="I34" s="35"/>
      <c r="J34" s="35"/>
      <c r="K34" s="35"/>
      <c r="L34" s="35"/>
      <c r="M34" s="35"/>
      <c r="N34" s="35"/>
      <c r="O34" s="35"/>
      <c r="P34" s="35"/>
      <c r="Q34" s="35"/>
      <c r="R34" s="37"/>
      <c r="S34" s="35"/>
      <c r="T34" s="35"/>
      <c r="U34" s="35"/>
      <c r="V34" s="35"/>
      <c r="W34" s="35"/>
      <c r="X34" s="41"/>
      <c r="Y34" s="41"/>
      <c r="Z34" s="41"/>
      <c r="AA34" s="41"/>
      <c r="AB34" s="41"/>
      <c r="AC34" s="41"/>
      <c r="AD34" s="42"/>
    </row>
    <row r="35" spans="1:33">
      <c r="A35" s="3"/>
      <c r="B35" s="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</row>
    <row r="36" spans="1:33" ht="13.5" customHeight="1">
      <c r="A36" s="218" t="s">
        <v>4</v>
      </c>
      <c r="B36" s="225"/>
      <c r="C36" s="248" t="s">
        <v>82</v>
      </c>
      <c r="D36" s="248" t="s">
        <v>83</v>
      </c>
      <c r="E36" s="257">
        <v>18</v>
      </c>
      <c r="F36" s="257">
        <v>19</v>
      </c>
      <c r="G36" s="257">
        <v>20</v>
      </c>
      <c r="H36" s="248" t="s">
        <v>88</v>
      </c>
      <c r="I36" s="248" t="s">
        <v>89</v>
      </c>
      <c r="J36" s="248" t="s">
        <v>90</v>
      </c>
      <c r="K36" s="248" t="s">
        <v>91</v>
      </c>
      <c r="L36" s="248">
        <v>23</v>
      </c>
      <c r="M36" s="257">
        <v>24</v>
      </c>
      <c r="N36" s="251" t="s">
        <v>92</v>
      </c>
      <c r="O36" s="251" t="s">
        <v>93</v>
      </c>
      <c r="P36" s="251" t="s">
        <v>94</v>
      </c>
      <c r="Q36" s="248">
        <v>26</v>
      </c>
      <c r="R36" s="248">
        <v>27</v>
      </c>
      <c r="S36" s="248">
        <v>28</v>
      </c>
      <c r="T36" s="248">
        <v>29</v>
      </c>
      <c r="U36" s="248">
        <v>30</v>
      </c>
      <c r="V36" s="248">
        <v>31</v>
      </c>
      <c r="W36" s="248">
        <v>32</v>
      </c>
      <c r="X36" s="248">
        <v>33</v>
      </c>
      <c r="Y36" s="248">
        <v>34</v>
      </c>
      <c r="Z36" s="248">
        <v>35</v>
      </c>
      <c r="AA36" s="248" t="s">
        <v>95</v>
      </c>
      <c r="AB36" s="248" t="s">
        <v>127</v>
      </c>
      <c r="AC36" s="248" t="s">
        <v>96</v>
      </c>
      <c r="AD36" s="248" t="s">
        <v>128</v>
      </c>
    </row>
    <row r="37" spans="1:33">
      <c r="A37" s="226"/>
      <c r="B37" s="227"/>
      <c r="C37" s="250"/>
      <c r="D37" s="250"/>
      <c r="E37" s="250"/>
      <c r="F37" s="250"/>
      <c r="G37" s="250"/>
      <c r="H37" s="249"/>
      <c r="I37" s="249"/>
      <c r="J37" s="249"/>
      <c r="K37" s="249"/>
      <c r="L37" s="249"/>
      <c r="M37" s="249"/>
      <c r="N37" s="252"/>
      <c r="O37" s="252"/>
      <c r="P37" s="252"/>
      <c r="Q37" s="249"/>
      <c r="R37" s="249"/>
      <c r="S37" s="249"/>
      <c r="T37" s="249"/>
      <c r="U37" s="249"/>
      <c r="V37" s="249"/>
      <c r="W37" s="249"/>
      <c r="X37" s="249"/>
      <c r="Y37" s="249"/>
      <c r="Z37" s="249"/>
      <c r="AA37" s="249"/>
      <c r="AB37" s="249"/>
      <c r="AC37" s="249"/>
      <c r="AD37" s="249"/>
    </row>
    <row r="38" spans="1:33" ht="13.5" customHeight="1">
      <c r="A38" s="211" t="s">
        <v>5</v>
      </c>
      <c r="B38" s="212"/>
      <c r="C38" s="14" t="s">
        <v>40</v>
      </c>
      <c r="D38" s="14" t="s">
        <v>40</v>
      </c>
      <c r="E38" s="14" t="s">
        <v>22</v>
      </c>
      <c r="F38" s="14" t="s">
        <v>22</v>
      </c>
      <c r="G38" s="14" t="s">
        <v>22</v>
      </c>
      <c r="H38" s="14" t="s">
        <v>22</v>
      </c>
      <c r="I38" s="14" t="s">
        <v>22</v>
      </c>
      <c r="J38" s="14" t="s">
        <v>22</v>
      </c>
      <c r="K38" s="14" t="s">
        <v>22</v>
      </c>
      <c r="L38" s="14" t="s">
        <v>22</v>
      </c>
      <c r="M38" s="14" t="s">
        <v>22</v>
      </c>
      <c r="N38" s="14" t="s">
        <v>22</v>
      </c>
      <c r="O38" s="14" t="s">
        <v>22</v>
      </c>
      <c r="P38" s="14" t="s">
        <v>22</v>
      </c>
      <c r="Q38" s="14" t="s">
        <v>22</v>
      </c>
      <c r="R38" s="14" t="s">
        <v>22</v>
      </c>
      <c r="S38" s="14" t="s">
        <v>22</v>
      </c>
      <c r="T38" s="14" t="s">
        <v>22</v>
      </c>
      <c r="U38" s="14" t="s">
        <v>22</v>
      </c>
      <c r="V38" s="14" t="s">
        <v>22</v>
      </c>
      <c r="W38" s="14" t="s">
        <v>22</v>
      </c>
      <c r="X38" s="14" t="s">
        <v>22</v>
      </c>
      <c r="Y38" s="14" t="s">
        <v>22</v>
      </c>
      <c r="Z38" s="14" t="s">
        <v>22</v>
      </c>
      <c r="AA38" s="14" t="s">
        <v>22</v>
      </c>
      <c r="AB38" s="14" t="s">
        <v>22</v>
      </c>
      <c r="AC38" s="14" t="s">
        <v>22</v>
      </c>
      <c r="AD38" s="14" t="s">
        <v>22</v>
      </c>
    </row>
    <row r="39" spans="1:33" ht="13.5" customHeight="1">
      <c r="A39" s="211" t="s">
        <v>6</v>
      </c>
      <c r="B39" s="212"/>
      <c r="C39" s="15">
        <v>6.5</v>
      </c>
      <c r="D39" s="15">
        <v>6.5</v>
      </c>
      <c r="E39" s="15">
        <v>13.2</v>
      </c>
      <c r="F39" s="15">
        <v>20</v>
      </c>
      <c r="G39" s="15">
        <v>2.5</v>
      </c>
      <c r="H39" s="15">
        <v>0.5</v>
      </c>
      <c r="I39" s="15">
        <v>0.5</v>
      </c>
      <c r="J39" s="15">
        <v>16.5</v>
      </c>
      <c r="K39" s="15">
        <v>16.5</v>
      </c>
      <c r="L39" s="15">
        <v>55</v>
      </c>
      <c r="M39" s="15">
        <v>38.5</v>
      </c>
      <c r="N39" s="15">
        <v>110.8</v>
      </c>
      <c r="O39" s="15">
        <v>110.8</v>
      </c>
      <c r="P39" s="15">
        <v>110.8</v>
      </c>
      <c r="Q39" s="15">
        <v>38.299999999999997</v>
      </c>
      <c r="R39" s="15">
        <v>33.9</v>
      </c>
      <c r="S39" s="15">
        <v>28.1</v>
      </c>
      <c r="T39" s="15">
        <v>33.799999999999997</v>
      </c>
      <c r="U39" s="15">
        <v>16.8</v>
      </c>
      <c r="V39" s="15">
        <v>14.6</v>
      </c>
      <c r="W39" s="15">
        <v>12.8</v>
      </c>
      <c r="X39" s="15">
        <v>30</v>
      </c>
      <c r="Y39" s="15">
        <v>52.4</v>
      </c>
      <c r="Z39" s="15">
        <v>25.2</v>
      </c>
      <c r="AA39" s="15">
        <v>1.9</v>
      </c>
      <c r="AB39" s="15">
        <v>1.9</v>
      </c>
      <c r="AC39" s="15">
        <v>1.9</v>
      </c>
      <c r="AD39" s="15">
        <v>1.9</v>
      </c>
    </row>
    <row r="40" spans="1:33" ht="13.5" customHeight="1">
      <c r="A40" s="213" t="s">
        <v>7</v>
      </c>
      <c r="B40" s="17" t="s">
        <v>11</v>
      </c>
      <c r="C40" s="18">
        <v>0.14000000000000001</v>
      </c>
      <c r="D40" s="18">
        <v>0.14000000000000001</v>
      </c>
      <c r="E40" s="18">
        <v>0.17</v>
      </c>
      <c r="F40" s="18">
        <v>0.2</v>
      </c>
      <c r="G40" s="18">
        <v>0.11</v>
      </c>
      <c r="H40" s="18">
        <v>0.1</v>
      </c>
      <c r="I40" s="18">
        <v>0.1</v>
      </c>
      <c r="J40" s="18">
        <v>0.2</v>
      </c>
      <c r="K40" s="18">
        <v>0.2</v>
      </c>
      <c r="L40" s="18">
        <v>0.4</v>
      </c>
      <c r="M40" s="18">
        <v>0.28000000000000003</v>
      </c>
      <c r="N40" s="18">
        <v>0.6</v>
      </c>
      <c r="O40" s="18">
        <v>0.6</v>
      </c>
      <c r="P40" s="18">
        <v>0.6</v>
      </c>
      <c r="Q40" s="18">
        <v>0.28000000000000003</v>
      </c>
      <c r="R40" s="18">
        <v>0.28000000000000003</v>
      </c>
      <c r="S40" s="18">
        <v>0.24</v>
      </c>
      <c r="T40" s="15">
        <v>0.28000000000000003</v>
      </c>
      <c r="U40" s="18">
        <v>0.2</v>
      </c>
      <c r="V40" s="18">
        <v>0.17</v>
      </c>
      <c r="W40" s="18">
        <v>0.17</v>
      </c>
      <c r="X40" s="18">
        <v>0.5</v>
      </c>
      <c r="Y40" s="18">
        <v>0.33</v>
      </c>
      <c r="Z40" s="18">
        <v>0.24</v>
      </c>
      <c r="AA40" s="18">
        <v>0.11</v>
      </c>
      <c r="AB40" s="18">
        <v>0.11</v>
      </c>
      <c r="AC40" s="18">
        <v>0.11</v>
      </c>
      <c r="AD40" s="15">
        <v>0.11</v>
      </c>
    </row>
    <row r="41" spans="1:33">
      <c r="A41" s="214"/>
      <c r="B41" s="17" t="s">
        <v>12</v>
      </c>
      <c r="C41" s="18">
        <v>-0.14000000000000001</v>
      </c>
      <c r="D41" s="18">
        <v>-0.14000000000000001</v>
      </c>
      <c r="E41" s="18">
        <v>-0.17</v>
      </c>
      <c r="F41" s="18">
        <v>-0.2</v>
      </c>
      <c r="G41" s="18">
        <v>-0.11</v>
      </c>
      <c r="H41" s="18">
        <v>-0.1</v>
      </c>
      <c r="I41" s="18">
        <v>-0.1</v>
      </c>
      <c r="J41" s="18">
        <v>-0.2</v>
      </c>
      <c r="K41" s="18">
        <v>-0.2</v>
      </c>
      <c r="L41" s="18">
        <v>-0.4</v>
      </c>
      <c r="M41" s="18">
        <v>-0.28000000000000003</v>
      </c>
      <c r="N41" s="18">
        <v>-0.6</v>
      </c>
      <c r="O41" s="18">
        <v>-0.6</v>
      </c>
      <c r="P41" s="18">
        <v>-0.6</v>
      </c>
      <c r="Q41" s="18">
        <v>-0.28000000000000003</v>
      </c>
      <c r="R41" s="18">
        <v>-0.28000000000000003</v>
      </c>
      <c r="S41" s="18">
        <v>-0.24</v>
      </c>
      <c r="T41" s="15">
        <v>-0.28000000000000003</v>
      </c>
      <c r="U41" s="18">
        <v>-0.2</v>
      </c>
      <c r="V41" s="18">
        <v>-0.17</v>
      </c>
      <c r="W41" s="18">
        <v>-0.17</v>
      </c>
      <c r="X41" s="18">
        <v>-0.5</v>
      </c>
      <c r="Y41" s="18">
        <v>-0.33</v>
      </c>
      <c r="Z41" s="18">
        <v>-0.24</v>
      </c>
      <c r="AA41" s="18">
        <v>-0.11</v>
      </c>
      <c r="AB41" s="18">
        <v>-0.11</v>
      </c>
      <c r="AC41" s="18">
        <v>-0.11</v>
      </c>
      <c r="AD41" s="15">
        <v>-0.11</v>
      </c>
    </row>
    <row r="42" spans="1:33">
      <c r="A42" s="215" t="s">
        <v>8</v>
      </c>
      <c r="B42" s="216"/>
      <c r="C42" s="19">
        <f t="shared" ref="C42:AD42" si="30">IF(C39="","",(((C39+C40)+(C39+C41))/2))</f>
        <v>6.5</v>
      </c>
      <c r="D42" s="19">
        <f t="shared" si="30"/>
        <v>6.5</v>
      </c>
      <c r="E42" s="19">
        <f t="shared" si="30"/>
        <v>13.2</v>
      </c>
      <c r="F42" s="19">
        <f t="shared" si="30"/>
        <v>20</v>
      </c>
      <c r="G42" s="19">
        <f t="shared" si="30"/>
        <v>2.5</v>
      </c>
      <c r="H42" s="19">
        <f t="shared" si="30"/>
        <v>0.5</v>
      </c>
      <c r="I42" s="19">
        <f t="shared" si="30"/>
        <v>0.5</v>
      </c>
      <c r="J42" s="19">
        <f t="shared" si="30"/>
        <v>16.5</v>
      </c>
      <c r="K42" s="19">
        <f t="shared" si="30"/>
        <v>16.5</v>
      </c>
      <c r="L42" s="19">
        <f t="shared" si="30"/>
        <v>55</v>
      </c>
      <c r="M42" s="19">
        <f t="shared" si="30"/>
        <v>38.5</v>
      </c>
      <c r="N42" s="19">
        <f t="shared" si="30"/>
        <v>110.8</v>
      </c>
      <c r="O42" s="19">
        <f t="shared" si="30"/>
        <v>110.8</v>
      </c>
      <c r="P42" s="19">
        <f t="shared" si="30"/>
        <v>110.8</v>
      </c>
      <c r="Q42" s="19">
        <f t="shared" si="30"/>
        <v>38.299999999999997</v>
      </c>
      <c r="R42" s="19">
        <f t="shared" si="30"/>
        <v>33.9</v>
      </c>
      <c r="S42" s="19">
        <f t="shared" si="30"/>
        <v>28.1</v>
      </c>
      <c r="T42" s="20">
        <f t="shared" si="30"/>
        <v>33.799999999999997</v>
      </c>
      <c r="U42" s="19">
        <f t="shared" si="30"/>
        <v>16.8</v>
      </c>
      <c r="V42" s="19">
        <f t="shared" si="30"/>
        <v>14.6</v>
      </c>
      <c r="W42" s="19">
        <f t="shared" si="30"/>
        <v>12.8</v>
      </c>
      <c r="X42" s="19">
        <f t="shared" si="30"/>
        <v>30</v>
      </c>
      <c r="Y42" s="19">
        <f t="shared" si="30"/>
        <v>52.4</v>
      </c>
      <c r="Z42" s="19">
        <f t="shared" si="30"/>
        <v>25.2</v>
      </c>
      <c r="AA42" s="19">
        <f t="shared" si="30"/>
        <v>1.9</v>
      </c>
      <c r="AB42" s="19">
        <f t="shared" si="30"/>
        <v>1.9</v>
      </c>
      <c r="AC42" s="19">
        <f t="shared" si="30"/>
        <v>1.9</v>
      </c>
      <c r="AD42" s="20">
        <f t="shared" si="30"/>
        <v>1.9</v>
      </c>
    </row>
    <row r="43" spans="1:33" ht="13.5" customHeight="1">
      <c r="A43" s="16" t="s">
        <v>32</v>
      </c>
      <c r="B43" s="21" t="s">
        <v>13</v>
      </c>
      <c r="C43" s="22">
        <v>6.6013000000000002</v>
      </c>
      <c r="D43" s="22">
        <v>6.6163999999999996</v>
      </c>
      <c r="E43" s="22">
        <v>13.182</v>
      </c>
      <c r="F43" s="22">
        <v>19.988</v>
      </c>
      <c r="G43" s="22">
        <v>2.4830000000000001</v>
      </c>
      <c r="H43" s="22">
        <v>0.56999999999999995</v>
      </c>
      <c r="I43" s="22">
        <v>0.57299999999999995</v>
      </c>
      <c r="J43" s="22">
        <v>16.588000000000001</v>
      </c>
      <c r="K43" s="22">
        <v>16.59</v>
      </c>
      <c r="L43" s="22">
        <v>54.981000000000002</v>
      </c>
      <c r="M43" s="22">
        <v>38.414999999999999</v>
      </c>
      <c r="N43" s="22">
        <v>110.6763</v>
      </c>
      <c r="O43" s="22">
        <v>110.76309999999999</v>
      </c>
      <c r="P43" s="22">
        <v>110.9083</v>
      </c>
      <c r="Q43" s="22">
        <v>38.082499999999996</v>
      </c>
      <c r="R43" s="22">
        <v>33.729799999999997</v>
      </c>
      <c r="S43" s="22">
        <v>27.938800000000001</v>
      </c>
      <c r="T43" s="22">
        <v>33.893300000000004</v>
      </c>
      <c r="U43" s="22">
        <v>16.802199999999999</v>
      </c>
      <c r="V43" s="22">
        <v>14.639699999999999</v>
      </c>
      <c r="W43" s="22">
        <v>12.659700000000001</v>
      </c>
      <c r="X43" s="22">
        <v>29.6538</v>
      </c>
      <c r="Y43" s="22">
        <v>52.5458</v>
      </c>
      <c r="Z43" s="22">
        <v>25.239699999999999</v>
      </c>
      <c r="AA43" s="22">
        <v>1.8587</v>
      </c>
      <c r="AB43" s="22">
        <v>1.8660000000000001</v>
      </c>
      <c r="AC43" s="22">
        <v>1.9432</v>
      </c>
      <c r="AD43" s="22">
        <v>1.984</v>
      </c>
    </row>
    <row r="44" spans="1:33" ht="13.5" customHeight="1">
      <c r="A44" s="16" t="s">
        <v>33</v>
      </c>
      <c r="B44" s="21" t="s">
        <v>13</v>
      </c>
      <c r="C44" s="22">
        <v>6.5883000000000003</v>
      </c>
      <c r="D44" s="28">
        <v>6.6189</v>
      </c>
      <c r="E44" s="22">
        <v>13.186</v>
      </c>
      <c r="F44" s="22">
        <v>19.988</v>
      </c>
      <c r="G44" s="22">
        <v>2.5289999999999999</v>
      </c>
      <c r="H44" s="22">
        <v>0.56299999999999994</v>
      </c>
      <c r="I44" s="22">
        <v>0.56200000000000006</v>
      </c>
      <c r="J44" s="22">
        <v>16.579999999999998</v>
      </c>
      <c r="K44" s="22">
        <v>16.562000000000001</v>
      </c>
      <c r="L44" s="22">
        <v>54.972000000000001</v>
      </c>
      <c r="M44" s="22">
        <v>38.411000000000001</v>
      </c>
      <c r="N44" s="22">
        <v>110.6553</v>
      </c>
      <c r="O44" s="22">
        <v>110.7552</v>
      </c>
      <c r="P44" s="22">
        <v>110.8904</v>
      </c>
      <c r="Q44" s="22">
        <v>38.079899999999995</v>
      </c>
      <c r="R44" s="22">
        <v>33.735099999999996</v>
      </c>
      <c r="S44" s="22">
        <v>27.9481</v>
      </c>
      <c r="T44" s="22">
        <v>33.9193</v>
      </c>
      <c r="U44" s="22">
        <v>16.815899999999999</v>
      </c>
      <c r="V44" s="22">
        <v>14.6434</v>
      </c>
      <c r="W44" s="22">
        <v>12.653600000000001</v>
      </c>
      <c r="X44" s="22">
        <v>29.517099999999999</v>
      </c>
      <c r="Y44" s="22">
        <v>52.573900000000002</v>
      </c>
      <c r="Z44" s="22">
        <v>25.241900000000001</v>
      </c>
      <c r="AA44" s="22">
        <v>1.8616999999999999</v>
      </c>
      <c r="AB44" s="22">
        <v>1.8624000000000001</v>
      </c>
      <c r="AC44" s="22">
        <v>1.9404999999999999</v>
      </c>
      <c r="AD44" s="22">
        <v>1.9802</v>
      </c>
    </row>
    <row r="45" spans="1:33" ht="13.5" customHeight="1">
      <c r="A45" s="16" t="s">
        <v>34</v>
      </c>
      <c r="B45" s="21" t="s">
        <v>13</v>
      </c>
      <c r="C45" s="22">
        <v>6.5902000000000003</v>
      </c>
      <c r="D45" s="22">
        <v>6.6196000000000002</v>
      </c>
      <c r="E45" s="22">
        <v>13.186999999999999</v>
      </c>
      <c r="F45" s="22">
        <v>19.984000000000002</v>
      </c>
      <c r="G45" s="22">
        <v>2.5619999999999998</v>
      </c>
      <c r="H45" s="22">
        <v>0.56299999999999994</v>
      </c>
      <c r="I45" s="22">
        <v>0.55900000000000005</v>
      </c>
      <c r="J45" s="22">
        <v>16.587</v>
      </c>
      <c r="K45" s="22">
        <v>16.561</v>
      </c>
      <c r="L45" s="22">
        <v>54.945</v>
      </c>
      <c r="M45" s="22">
        <v>38.396999999999998</v>
      </c>
      <c r="N45" s="22">
        <v>110.6686</v>
      </c>
      <c r="O45" s="22">
        <v>110.7597</v>
      </c>
      <c r="P45" s="22">
        <v>110.9218</v>
      </c>
      <c r="Q45" s="22">
        <v>38.102599999999995</v>
      </c>
      <c r="R45" s="22">
        <v>33.737899999999996</v>
      </c>
      <c r="S45" s="22">
        <v>27.949300000000001</v>
      </c>
      <c r="T45" s="22">
        <v>33.904299999999999</v>
      </c>
      <c r="U45" s="22">
        <v>16.798400000000001</v>
      </c>
      <c r="V45" s="22">
        <v>14.6508</v>
      </c>
      <c r="W45" s="22">
        <v>12.671099999999999</v>
      </c>
      <c r="X45" s="28">
        <v>29.5381</v>
      </c>
      <c r="Y45" s="22">
        <v>52.5593</v>
      </c>
      <c r="Z45" s="22">
        <v>25.246300000000002</v>
      </c>
      <c r="AA45" s="22">
        <v>1.8625</v>
      </c>
      <c r="AB45" s="22">
        <v>1.8693</v>
      </c>
      <c r="AC45" s="22">
        <v>1.9384999999999999</v>
      </c>
      <c r="AD45" s="22">
        <v>1.9806999999999999</v>
      </c>
      <c r="AG45" s="98"/>
    </row>
    <row r="46" spans="1:33" ht="13.5" customHeight="1">
      <c r="A46" s="16" t="s">
        <v>35</v>
      </c>
      <c r="B46" s="21" t="s">
        <v>13</v>
      </c>
      <c r="C46" s="22">
        <v>6.5824999999999996</v>
      </c>
      <c r="D46" s="22">
        <v>6.6144999999999996</v>
      </c>
      <c r="E46" s="22">
        <v>13.186</v>
      </c>
      <c r="F46" s="22">
        <v>19.986999999999998</v>
      </c>
      <c r="G46" s="22">
        <v>2.5310000000000001</v>
      </c>
      <c r="H46" s="22">
        <v>0.56699999999999995</v>
      </c>
      <c r="I46" s="22">
        <v>0.56200000000000006</v>
      </c>
      <c r="J46" s="22">
        <v>16.582000000000001</v>
      </c>
      <c r="K46" s="22">
        <v>16.568000000000001</v>
      </c>
      <c r="L46" s="22">
        <v>54.957999999999998</v>
      </c>
      <c r="M46" s="22">
        <v>38.408000000000001</v>
      </c>
      <c r="N46" s="22">
        <v>110.6634</v>
      </c>
      <c r="O46" s="22">
        <v>110.7565</v>
      </c>
      <c r="P46" s="22">
        <v>110.9079</v>
      </c>
      <c r="Q46" s="22">
        <v>38.102899999999998</v>
      </c>
      <c r="R46" s="22">
        <v>33.746099999999998</v>
      </c>
      <c r="S46" s="22">
        <v>27.944299999999998</v>
      </c>
      <c r="T46" s="22">
        <v>33.889400000000002</v>
      </c>
      <c r="U46" s="22">
        <v>16.7956</v>
      </c>
      <c r="V46" s="22">
        <v>14.6357</v>
      </c>
      <c r="W46" s="22">
        <v>12.6678</v>
      </c>
      <c r="X46" s="22">
        <v>29.818899999999999</v>
      </c>
      <c r="Y46" s="22">
        <v>52.562399999999997</v>
      </c>
      <c r="Z46" s="22">
        <v>25.242699999999999</v>
      </c>
      <c r="AA46" s="22">
        <v>1.8621000000000001</v>
      </c>
      <c r="AB46" s="22">
        <v>1.8658999999999999</v>
      </c>
      <c r="AC46" s="22">
        <v>1.9416</v>
      </c>
      <c r="AD46" s="22">
        <v>1.9811000000000001</v>
      </c>
    </row>
    <row r="47" spans="1:33" ht="13.5" customHeight="1">
      <c r="A47" s="16" t="s">
        <v>36</v>
      </c>
      <c r="B47" s="21" t="s">
        <v>13</v>
      </c>
      <c r="C47" s="22">
        <v>6.5940000000000003</v>
      </c>
      <c r="D47" s="22">
        <v>6.6212</v>
      </c>
      <c r="E47" s="22">
        <v>13.188000000000001</v>
      </c>
      <c r="F47" s="22">
        <v>19.986000000000001</v>
      </c>
      <c r="G47" s="22">
        <v>2.5110000000000001</v>
      </c>
      <c r="H47" s="22">
        <v>0.56899999999999995</v>
      </c>
      <c r="I47" s="22">
        <v>0.55800000000000005</v>
      </c>
      <c r="J47" s="22">
        <v>16.585999999999999</v>
      </c>
      <c r="K47" s="22">
        <v>16.573</v>
      </c>
      <c r="L47" s="22">
        <v>54.966000000000001</v>
      </c>
      <c r="M47" s="22">
        <v>38.399000000000001</v>
      </c>
      <c r="N47" s="22">
        <v>110.6542</v>
      </c>
      <c r="O47" s="22">
        <v>110.7769</v>
      </c>
      <c r="P47" s="22">
        <v>110.91630000000001</v>
      </c>
      <c r="Q47" s="22">
        <v>38.119799999999998</v>
      </c>
      <c r="R47" s="22">
        <v>33.698799999999999</v>
      </c>
      <c r="S47" s="22">
        <v>27.953099999999999</v>
      </c>
      <c r="T47" s="22">
        <v>33.8889</v>
      </c>
      <c r="U47" s="22">
        <v>16.804099999999998</v>
      </c>
      <c r="V47" s="22">
        <v>14.6431</v>
      </c>
      <c r="W47" s="22">
        <v>12.647399999999999</v>
      </c>
      <c r="X47" s="22">
        <v>29.680800000000001</v>
      </c>
      <c r="Y47" s="22">
        <v>52.558199999999999</v>
      </c>
      <c r="Z47" s="22">
        <v>25.242000000000001</v>
      </c>
      <c r="AA47" s="22">
        <v>1.8596999999999999</v>
      </c>
      <c r="AB47" s="22">
        <v>1.8624000000000001</v>
      </c>
      <c r="AC47" s="22">
        <v>1.9491000000000001</v>
      </c>
      <c r="AD47" s="22">
        <v>1.9892000000000001</v>
      </c>
    </row>
    <row r="48" spans="1:33">
      <c r="A48" s="213" t="s">
        <v>17</v>
      </c>
      <c r="B48" s="23" t="s">
        <v>18</v>
      </c>
      <c r="C48" s="24">
        <f t="shared" ref="C48:AD48" si="31">IF(C43="","",((MAXA(C43,C44,C45,C46,C47))-C42)/((C40-C41)/2))</f>
        <v>0.72357142857142975</v>
      </c>
      <c r="D48" s="24">
        <f t="shared" si="31"/>
        <v>0.86571428571428544</v>
      </c>
      <c r="E48" s="24">
        <f t="shared" si="31"/>
        <v>-7.0588235294109875E-2</v>
      </c>
      <c r="F48" s="24">
        <f t="shared" si="31"/>
        <v>-6.0000000000002274E-2</v>
      </c>
      <c r="G48" s="24">
        <f t="shared" si="31"/>
        <v>0.56363636363636216</v>
      </c>
      <c r="H48" s="24">
        <f t="shared" si="31"/>
        <v>0.69999999999999951</v>
      </c>
      <c r="I48" s="24">
        <f t="shared" si="31"/>
        <v>0.72999999999999954</v>
      </c>
      <c r="J48" s="24">
        <f t="shared" si="31"/>
        <v>0.44000000000000483</v>
      </c>
      <c r="K48" s="24">
        <f t="shared" si="31"/>
        <v>0.44999999999999929</v>
      </c>
      <c r="L48" s="24">
        <f t="shared" si="31"/>
        <v>-4.7499999999995879E-2</v>
      </c>
      <c r="M48" s="24">
        <f t="shared" si="31"/>
        <v>-0.3035714285714316</v>
      </c>
      <c r="N48" s="24">
        <f t="shared" si="31"/>
        <v>-0.2061666666666658</v>
      </c>
      <c r="O48" s="24">
        <f t="shared" si="31"/>
        <v>-3.8499999999999091E-2</v>
      </c>
      <c r="P48" s="24">
        <f t="shared" si="31"/>
        <v>0.20300000000001245</v>
      </c>
      <c r="Q48" s="24">
        <f t="shared" si="31"/>
        <v>-0.6435714285714258</v>
      </c>
      <c r="R48" s="24">
        <f t="shared" si="31"/>
        <v>-0.54964285714285765</v>
      </c>
      <c r="S48" s="24">
        <f t="shared" si="31"/>
        <v>-0.61208333333334275</v>
      </c>
      <c r="T48" s="25">
        <f t="shared" si="31"/>
        <v>0.42607142857143793</v>
      </c>
      <c r="U48" s="24">
        <f t="shared" si="31"/>
        <v>7.9499999999992355E-2</v>
      </c>
      <c r="V48" s="24">
        <f t="shared" si="31"/>
        <v>0.29882352941176832</v>
      </c>
      <c r="W48" s="24">
        <f t="shared" si="31"/>
        <v>-0.75823529411765622</v>
      </c>
      <c r="X48" s="24">
        <f t="shared" si="31"/>
        <v>-0.36220000000000141</v>
      </c>
      <c r="Y48" s="24">
        <f t="shared" si="31"/>
        <v>0.52696969696970686</v>
      </c>
      <c r="Z48" s="24">
        <f t="shared" si="31"/>
        <v>0.19291666666667595</v>
      </c>
      <c r="AA48" s="24">
        <f t="shared" si="31"/>
        <v>-0.34090909090908972</v>
      </c>
      <c r="AB48" s="24">
        <f t="shared" si="31"/>
        <v>-0.27909090909090861</v>
      </c>
      <c r="AC48" s="24">
        <f t="shared" si="31"/>
        <v>0.44636363636363768</v>
      </c>
      <c r="AD48" s="25">
        <f t="shared" si="31"/>
        <v>0.81090909090909247</v>
      </c>
      <c r="AF48" s="99"/>
    </row>
    <row r="49" spans="1:32">
      <c r="A49" s="214"/>
      <c r="B49" s="23" t="s">
        <v>19</v>
      </c>
      <c r="C49" s="24">
        <f t="shared" ref="C49:AD49" si="32">IF(C43="","",((MINA(C43,C44,C45,C46,C47))-C42)/((C40-C41)/2))</f>
        <v>0.58928571428571119</v>
      </c>
      <c r="D49" s="24">
        <f t="shared" si="32"/>
        <v>0.81785714285713995</v>
      </c>
      <c r="E49" s="24">
        <f t="shared" si="32"/>
        <v>-0.10588235294117003</v>
      </c>
      <c r="F49" s="24">
        <f t="shared" si="32"/>
        <v>-7.9999999999991189E-2</v>
      </c>
      <c r="G49" s="24">
        <f t="shared" si="32"/>
        <v>-0.15454545454545368</v>
      </c>
      <c r="H49" s="24">
        <f t="shared" si="32"/>
        <v>0.62999999999999945</v>
      </c>
      <c r="I49" s="24">
        <f t="shared" si="32"/>
        <v>0.58000000000000052</v>
      </c>
      <c r="J49" s="24">
        <f t="shared" si="32"/>
        <v>0.39999999999999147</v>
      </c>
      <c r="K49" s="24">
        <f t="shared" si="32"/>
        <v>0.30499999999999972</v>
      </c>
      <c r="L49" s="24">
        <f t="shared" si="32"/>
        <v>-0.13749999999999929</v>
      </c>
      <c r="M49" s="24">
        <f t="shared" si="32"/>
        <v>-0.36785714285714832</v>
      </c>
      <c r="N49" s="24">
        <f t="shared" si="32"/>
        <v>-0.24299999999999028</v>
      </c>
      <c r="O49" s="24">
        <f t="shared" si="32"/>
        <v>-7.4666666666658443E-2</v>
      </c>
      <c r="P49" s="24">
        <f t="shared" si="32"/>
        <v>0.15066666666667081</v>
      </c>
      <c r="Q49" s="24">
        <f t="shared" si="32"/>
        <v>-0.7860714285714363</v>
      </c>
      <c r="R49" s="24">
        <f t="shared" si="32"/>
        <v>-0.71857142857142864</v>
      </c>
      <c r="S49" s="24">
        <f t="shared" si="32"/>
        <v>-0.67166666666667041</v>
      </c>
      <c r="T49" s="25">
        <f t="shared" si="32"/>
        <v>0.31750000000000861</v>
      </c>
      <c r="U49" s="24">
        <f t="shared" si="32"/>
        <v>-2.2000000000002018E-2</v>
      </c>
      <c r="V49" s="24">
        <f t="shared" si="32"/>
        <v>0.21000000000000169</v>
      </c>
      <c r="W49" s="24">
        <f t="shared" si="32"/>
        <v>-0.89764705882353757</v>
      </c>
      <c r="X49" s="24">
        <f t="shared" si="32"/>
        <v>-0.96580000000000155</v>
      </c>
      <c r="Y49" s="24">
        <f t="shared" si="32"/>
        <v>0.44181818181818561</v>
      </c>
      <c r="Z49" s="24">
        <f t="shared" si="32"/>
        <v>0.16541666666666605</v>
      </c>
      <c r="AA49" s="24">
        <f t="shared" si="32"/>
        <v>-0.37545454545454449</v>
      </c>
      <c r="AB49" s="24">
        <f t="shared" si="32"/>
        <v>-0.34181818181818052</v>
      </c>
      <c r="AC49" s="24">
        <f t="shared" si="32"/>
        <v>0.34999999999999981</v>
      </c>
      <c r="AD49" s="25">
        <f t="shared" si="32"/>
        <v>0.72909090909090957</v>
      </c>
      <c r="AF49" s="99"/>
    </row>
    <row r="50" spans="1:32" ht="21">
      <c r="A50" s="205" t="s">
        <v>14</v>
      </c>
      <c r="B50" s="206"/>
      <c r="C50" s="26" t="str">
        <f t="shared" ref="C50:AD50" si="33">IF(C43="","",IF(OR((C48&gt;50%),(C49&lt;-50%)),"Measure More","OK"))</f>
        <v>Measure More</v>
      </c>
      <c r="D50" s="26" t="str">
        <f t="shared" si="33"/>
        <v>Measure More</v>
      </c>
      <c r="E50" s="26" t="str">
        <f t="shared" si="33"/>
        <v>OK</v>
      </c>
      <c r="F50" s="26" t="str">
        <f t="shared" si="33"/>
        <v>OK</v>
      </c>
      <c r="G50" s="26" t="str">
        <f t="shared" si="33"/>
        <v>Measure More</v>
      </c>
      <c r="H50" s="26" t="str">
        <f t="shared" si="33"/>
        <v>Measure More</v>
      </c>
      <c r="I50" s="26" t="str">
        <f t="shared" si="33"/>
        <v>Measure More</v>
      </c>
      <c r="J50" s="26" t="str">
        <f t="shared" si="33"/>
        <v>OK</v>
      </c>
      <c r="K50" s="26" t="str">
        <f t="shared" si="33"/>
        <v>OK</v>
      </c>
      <c r="L50" s="26" t="str">
        <f t="shared" si="33"/>
        <v>OK</v>
      </c>
      <c r="M50" s="26" t="str">
        <f t="shared" si="33"/>
        <v>OK</v>
      </c>
      <c r="N50" s="26" t="str">
        <f t="shared" si="33"/>
        <v>OK</v>
      </c>
      <c r="O50" s="26" t="str">
        <f t="shared" si="33"/>
        <v>OK</v>
      </c>
      <c r="P50" s="26" t="str">
        <f t="shared" si="33"/>
        <v>OK</v>
      </c>
      <c r="Q50" s="26" t="str">
        <f t="shared" si="33"/>
        <v>Measure More</v>
      </c>
      <c r="R50" s="26" t="str">
        <f t="shared" si="33"/>
        <v>Measure More</v>
      </c>
      <c r="S50" s="26" t="str">
        <f t="shared" si="33"/>
        <v>Measure More</v>
      </c>
      <c r="T50" s="27" t="str">
        <f t="shared" si="33"/>
        <v>OK</v>
      </c>
      <c r="U50" s="26" t="str">
        <f t="shared" si="33"/>
        <v>OK</v>
      </c>
      <c r="V50" s="26" t="str">
        <f t="shared" si="33"/>
        <v>OK</v>
      </c>
      <c r="W50" s="26" t="str">
        <f t="shared" si="33"/>
        <v>Measure More</v>
      </c>
      <c r="X50" s="26" t="str">
        <f t="shared" si="33"/>
        <v>Measure More</v>
      </c>
      <c r="Y50" s="26" t="str">
        <f t="shared" si="33"/>
        <v>Measure More</v>
      </c>
      <c r="Z50" s="26" t="str">
        <f t="shared" si="33"/>
        <v>OK</v>
      </c>
      <c r="AA50" s="26" t="str">
        <f t="shared" si="33"/>
        <v>OK</v>
      </c>
      <c r="AB50" s="26" t="str">
        <f t="shared" si="33"/>
        <v>OK</v>
      </c>
      <c r="AC50" s="26" t="str">
        <f t="shared" si="33"/>
        <v>OK</v>
      </c>
      <c r="AD50" s="27" t="str">
        <f t="shared" si="33"/>
        <v>Measure More</v>
      </c>
    </row>
    <row r="51" spans="1:32">
      <c r="A51" s="3"/>
      <c r="B51" s="3" t="s">
        <v>23</v>
      </c>
      <c r="C51" s="3">
        <f t="shared" ref="C51:AD51" si="34">IF(C43="","",MAXA(C43:C47))</f>
        <v>6.6013000000000002</v>
      </c>
      <c r="D51" s="3">
        <f t="shared" si="34"/>
        <v>6.6212</v>
      </c>
      <c r="E51" s="3">
        <f t="shared" si="34"/>
        <v>13.188000000000001</v>
      </c>
      <c r="F51" s="3">
        <f t="shared" si="34"/>
        <v>19.988</v>
      </c>
      <c r="G51" s="3">
        <f t="shared" si="34"/>
        <v>2.5619999999999998</v>
      </c>
      <c r="H51" s="3">
        <f t="shared" si="34"/>
        <v>0.56999999999999995</v>
      </c>
      <c r="I51" s="3">
        <f t="shared" si="34"/>
        <v>0.57299999999999995</v>
      </c>
      <c r="J51" s="3">
        <f t="shared" si="34"/>
        <v>16.588000000000001</v>
      </c>
      <c r="K51" s="3">
        <f t="shared" si="34"/>
        <v>16.59</v>
      </c>
      <c r="L51" s="3">
        <f t="shared" si="34"/>
        <v>54.981000000000002</v>
      </c>
      <c r="M51" s="3">
        <f t="shared" si="34"/>
        <v>38.414999999999999</v>
      </c>
      <c r="N51" s="3">
        <f t="shared" si="34"/>
        <v>110.6763</v>
      </c>
      <c r="O51" s="3">
        <f t="shared" si="34"/>
        <v>110.7769</v>
      </c>
      <c r="P51" s="3">
        <f t="shared" si="34"/>
        <v>110.9218</v>
      </c>
      <c r="Q51" s="3">
        <f t="shared" si="34"/>
        <v>38.119799999999998</v>
      </c>
      <c r="R51" s="3">
        <f t="shared" si="34"/>
        <v>33.746099999999998</v>
      </c>
      <c r="S51" s="3">
        <f t="shared" si="34"/>
        <v>27.953099999999999</v>
      </c>
      <c r="T51" s="3">
        <f t="shared" si="34"/>
        <v>33.9193</v>
      </c>
      <c r="U51" s="3">
        <f t="shared" si="34"/>
        <v>16.815899999999999</v>
      </c>
      <c r="V51" s="3">
        <f t="shared" si="34"/>
        <v>14.6508</v>
      </c>
      <c r="W51" s="3">
        <f t="shared" si="34"/>
        <v>12.671099999999999</v>
      </c>
      <c r="X51" s="3">
        <f t="shared" si="34"/>
        <v>29.818899999999999</v>
      </c>
      <c r="Y51" s="3">
        <f t="shared" si="34"/>
        <v>52.573900000000002</v>
      </c>
      <c r="Z51" s="3">
        <f t="shared" si="34"/>
        <v>25.246300000000002</v>
      </c>
      <c r="AA51" s="3">
        <f t="shared" si="34"/>
        <v>1.8625</v>
      </c>
      <c r="AB51" s="3">
        <f t="shared" si="34"/>
        <v>1.8693</v>
      </c>
      <c r="AC51" s="3">
        <f t="shared" si="34"/>
        <v>1.9491000000000001</v>
      </c>
      <c r="AD51" s="3">
        <f t="shared" si="34"/>
        <v>1.9892000000000001</v>
      </c>
    </row>
    <row r="52" spans="1:32">
      <c r="A52" s="3"/>
      <c r="B52" s="3" t="s">
        <v>24</v>
      </c>
      <c r="C52" s="3">
        <f t="shared" ref="C52:AD52" si="35">IF(C43="","",MINA(C43:C47))</f>
        <v>6.5824999999999996</v>
      </c>
      <c r="D52" s="3">
        <f t="shared" si="35"/>
        <v>6.6144999999999996</v>
      </c>
      <c r="E52" s="3">
        <f t="shared" si="35"/>
        <v>13.182</v>
      </c>
      <c r="F52" s="3">
        <f t="shared" si="35"/>
        <v>19.984000000000002</v>
      </c>
      <c r="G52" s="3">
        <f t="shared" si="35"/>
        <v>2.4830000000000001</v>
      </c>
      <c r="H52" s="3">
        <f t="shared" si="35"/>
        <v>0.56299999999999994</v>
      </c>
      <c r="I52" s="3">
        <f t="shared" si="35"/>
        <v>0.55800000000000005</v>
      </c>
      <c r="J52" s="3">
        <f t="shared" si="35"/>
        <v>16.579999999999998</v>
      </c>
      <c r="K52" s="3">
        <f t="shared" si="35"/>
        <v>16.561</v>
      </c>
      <c r="L52" s="3">
        <f t="shared" si="35"/>
        <v>54.945</v>
      </c>
      <c r="M52" s="3">
        <f t="shared" si="35"/>
        <v>38.396999999999998</v>
      </c>
      <c r="N52" s="3">
        <f t="shared" si="35"/>
        <v>110.6542</v>
      </c>
      <c r="O52" s="3">
        <f t="shared" si="35"/>
        <v>110.7552</v>
      </c>
      <c r="P52" s="3">
        <f t="shared" si="35"/>
        <v>110.8904</v>
      </c>
      <c r="Q52" s="3">
        <f t="shared" si="35"/>
        <v>38.079899999999995</v>
      </c>
      <c r="R52" s="3">
        <f t="shared" si="35"/>
        <v>33.698799999999999</v>
      </c>
      <c r="S52" s="3">
        <f t="shared" si="35"/>
        <v>27.938800000000001</v>
      </c>
      <c r="T52" s="3">
        <f t="shared" si="35"/>
        <v>33.8889</v>
      </c>
      <c r="U52" s="3">
        <f t="shared" si="35"/>
        <v>16.7956</v>
      </c>
      <c r="V52" s="3">
        <f t="shared" si="35"/>
        <v>14.6357</v>
      </c>
      <c r="W52" s="3">
        <f t="shared" si="35"/>
        <v>12.647399999999999</v>
      </c>
      <c r="X52" s="3">
        <f t="shared" si="35"/>
        <v>29.517099999999999</v>
      </c>
      <c r="Y52" s="3">
        <f t="shared" si="35"/>
        <v>52.5458</v>
      </c>
      <c r="Z52" s="3">
        <f t="shared" si="35"/>
        <v>25.239699999999999</v>
      </c>
      <c r="AA52" s="3">
        <f t="shared" si="35"/>
        <v>1.8587</v>
      </c>
      <c r="AB52" s="3">
        <f t="shared" si="35"/>
        <v>1.8624000000000001</v>
      </c>
      <c r="AC52" s="3">
        <f t="shared" si="35"/>
        <v>1.9384999999999999</v>
      </c>
      <c r="AD52" s="3">
        <f t="shared" si="35"/>
        <v>1.9802</v>
      </c>
    </row>
    <row r="53" spans="1:32">
      <c r="A53" s="3"/>
      <c r="B53" s="3" t="s">
        <v>25</v>
      </c>
      <c r="C53" s="3">
        <f t="shared" ref="C53:AD53" si="36">IF(C43="","",(C51-C52))</f>
        <v>1.8800000000000594E-2</v>
      </c>
      <c r="D53" s="3">
        <f t="shared" si="36"/>
        <v>6.7000000000003723E-3</v>
      </c>
      <c r="E53" s="3">
        <f t="shared" si="36"/>
        <v>6.0000000000002274E-3</v>
      </c>
      <c r="F53" s="3">
        <f t="shared" si="36"/>
        <v>3.9999999999977831E-3</v>
      </c>
      <c r="G53" s="3">
        <f t="shared" si="36"/>
        <v>7.8999999999999737E-2</v>
      </c>
      <c r="H53" s="3">
        <f t="shared" si="36"/>
        <v>7.0000000000000062E-3</v>
      </c>
      <c r="I53" s="3">
        <f t="shared" si="36"/>
        <v>1.4999999999999902E-2</v>
      </c>
      <c r="J53" s="3">
        <f t="shared" si="36"/>
        <v>8.0000000000026716E-3</v>
      </c>
      <c r="K53" s="3">
        <f t="shared" si="36"/>
        <v>2.8999999999999915E-2</v>
      </c>
      <c r="L53" s="3">
        <f t="shared" si="36"/>
        <v>3.6000000000001364E-2</v>
      </c>
      <c r="M53" s="3">
        <f t="shared" si="36"/>
        <v>1.8000000000000682E-2</v>
      </c>
      <c r="N53" s="3">
        <f t="shared" si="36"/>
        <v>2.2099999999994679E-2</v>
      </c>
      <c r="O53" s="3">
        <f t="shared" si="36"/>
        <v>2.1699999999995612E-2</v>
      </c>
      <c r="P53" s="3">
        <f t="shared" si="36"/>
        <v>3.1400000000004979E-2</v>
      </c>
      <c r="Q53" s="3">
        <f t="shared" si="36"/>
        <v>3.9900000000002933E-2</v>
      </c>
      <c r="R53" s="3">
        <f t="shared" si="36"/>
        <v>4.7299999999999898E-2</v>
      </c>
      <c r="S53" s="3">
        <f t="shared" si="36"/>
        <v>1.4299999999998647E-2</v>
      </c>
      <c r="T53" s="3">
        <f t="shared" si="36"/>
        <v>3.0400000000000205E-2</v>
      </c>
      <c r="U53" s="3">
        <f t="shared" si="36"/>
        <v>2.0299999999998875E-2</v>
      </c>
      <c r="V53" s="3">
        <f t="shared" si="36"/>
        <v>1.5100000000000335E-2</v>
      </c>
      <c r="W53" s="3">
        <f t="shared" si="36"/>
        <v>2.3699999999999832E-2</v>
      </c>
      <c r="X53" s="3">
        <f t="shared" si="36"/>
        <v>0.30180000000000007</v>
      </c>
      <c r="Y53" s="3">
        <f t="shared" si="36"/>
        <v>2.8100000000002012E-2</v>
      </c>
      <c r="Z53" s="3">
        <f t="shared" si="36"/>
        <v>6.6000000000023817E-3</v>
      </c>
      <c r="AA53" s="3">
        <f t="shared" si="36"/>
        <v>3.8000000000000256E-3</v>
      </c>
      <c r="AB53" s="3">
        <f t="shared" si="36"/>
        <v>6.8999999999999062E-3</v>
      </c>
      <c r="AC53" s="3">
        <f t="shared" si="36"/>
        <v>1.0600000000000165E-2</v>
      </c>
      <c r="AD53" s="3">
        <f t="shared" si="36"/>
        <v>9.000000000000119E-3</v>
      </c>
    </row>
    <row r="54" spans="1:32">
      <c r="A54" s="3"/>
      <c r="B54" s="3" t="s">
        <v>26</v>
      </c>
      <c r="C54" s="3">
        <f t="shared" ref="C54:AD54" si="37">IF(C43="","",ROUND(AVERAGEA(C43:C47),4))</f>
        <v>6.5913000000000004</v>
      </c>
      <c r="D54" s="3">
        <f t="shared" si="37"/>
        <v>6.6181000000000001</v>
      </c>
      <c r="E54" s="3">
        <f t="shared" si="37"/>
        <v>13.1858</v>
      </c>
      <c r="F54" s="3">
        <f t="shared" si="37"/>
        <v>19.986599999999999</v>
      </c>
      <c r="G54" s="3">
        <f t="shared" si="37"/>
        <v>2.5232000000000001</v>
      </c>
      <c r="H54" s="3">
        <f t="shared" si="37"/>
        <v>0.56640000000000001</v>
      </c>
      <c r="I54" s="3">
        <f t="shared" si="37"/>
        <v>0.56279999999999997</v>
      </c>
      <c r="J54" s="3">
        <f t="shared" si="37"/>
        <v>16.584599999999998</v>
      </c>
      <c r="K54" s="3">
        <f t="shared" si="37"/>
        <v>16.570799999999998</v>
      </c>
      <c r="L54" s="3">
        <f t="shared" si="37"/>
        <v>54.964399999999998</v>
      </c>
      <c r="M54" s="3">
        <f t="shared" si="37"/>
        <v>38.405999999999999</v>
      </c>
      <c r="N54" s="3">
        <f t="shared" si="37"/>
        <v>110.6636</v>
      </c>
      <c r="O54" s="3">
        <f t="shared" si="37"/>
        <v>110.7623</v>
      </c>
      <c r="P54" s="3">
        <f t="shared" si="37"/>
        <v>110.9089</v>
      </c>
      <c r="Q54" s="3">
        <f t="shared" si="37"/>
        <v>38.097499999999997</v>
      </c>
      <c r="R54" s="3">
        <f t="shared" si="37"/>
        <v>33.729500000000002</v>
      </c>
      <c r="S54" s="3">
        <f t="shared" si="37"/>
        <v>27.9467</v>
      </c>
      <c r="T54" s="3">
        <f t="shared" si="37"/>
        <v>33.899000000000001</v>
      </c>
      <c r="U54" s="3">
        <f t="shared" si="37"/>
        <v>16.8032</v>
      </c>
      <c r="V54" s="3">
        <f t="shared" si="37"/>
        <v>14.6425</v>
      </c>
      <c r="W54" s="3">
        <f t="shared" si="37"/>
        <v>12.6599</v>
      </c>
      <c r="X54" s="3">
        <f t="shared" si="37"/>
        <v>29.6417</v>
      </c>
      <c r="Y54" s="3">
        <f t="shared" si="37"/>
        <v>52.559899999999999</v>
      </c>
      <c r="Z54" s="3">
        <f t="shared" si="37"/>
        <v>25.2425</v>
      </c>
      <c r="AA54" s="3">
        <f t="shared" si="37"/>
        <v>1.8609</v>
      </c>
      <c r="AB54" s="3">
        <f t="shared" si="37"/>
        <v>1.8652</v>
      </c>
      <c r="AC54" s="3">
        <f t="shared" si="37"/>
        <v>1.9426000000000001</v>
      </c>
      <c r="AD54" s="3">
        <f t="shared" si="37"/>
        <v>1.9830000000000001</v>
      </c>
    </row>
    <row r="55" spans="1:32">
      <c r="A55" s="3"/>
      <c r="B55" s="3" t="s">
        <v>27</v>
      </c>
      <c r="C55" s="3">
        <f t="shared" ref="C55:AD55" si="38">IF(C43="","",ROUND(SQRT(COUNTA(C43:C47)/(COUNTA(C43:C47)-1))*STDEVPA(C43:C47),4))</f>
        <v>7.0000000000000001E-3</v>
      </c>
      <c r="D55" s="3">
        <f t="shared" si="38"/>
        <v>2.7000000000000001E-3</v>
      </c>
      <c r="E55" s="3">
        <f t="shared" si="38"/>
        <v>2.3E-3</v>
      </c>
      <c r="F55" s="3">
        <f t="shared" si="38"/>
        <v>1.6999999999999999E-3</v>
      </c>
      <c r="G55" s="3">
        <f t="shared" si="38"/>
        <v>2.9000000000000001E-2</v>
      </c>
      <c r="H55" s="3">
        <f t="shared" si="38"/>
        <v>3.3E-3</v>
      </c>
      <c r="I55" s="3">
        <f t="shared" si="38"/>
        <v>6.0000000000000001E-3</v>
      </c>
      <c r="J55" s="3">
        <f t="shared" si="38"/>
        <v>3.3999999999999998E-3</v>
      </c>
      <c r="K55" s="3">
        <f t="shared" si="38"/>
        <v>1.18E-2</v>
      </c>
      <c r="L55" s="3">
        <f t="shared" si="38"/>
        <v>1.37E-2</v>
      </c>
      <c r="M55" s="3">
        <f t="shared" si="38"/>
        <v>7.7000000000000002E-3</v>
      </c>
      <c r="N55" s="3">
        <f t="shared" si="38"/>
        <v>9.2999999999999992E-3</v>
      </c>
      <c r="O55" s="3">
        <f t="shared" si="38"/>
        <v>8.6999999999999994E-3</v>
      </c>
      <c r="P55" s="3">
        <f t="shared" si="38"/>
        <v>1.1900000000000001E-2</v>
      </c>
      <c r="Q55" s="3">
        <f t="shared" si="38"/>
        <v>1.6500000000000001E-2</v>
      </c>
      <c r="R55" s="3">
        <f t="shared" si="38"/>
        <v>1.8200000000000001E-2</v>
      </c>
      <c r="S55" s="3">
        <f t="shared" si="38"/>
        <v>5.4000000000000003E-3</v>
      </c>
      <c r="T55" s="3">
        <f t="shared" si="38"/>
        <v>1.29E-2</v>
      </c>
      <c r="U55" s="3">
        <f t="shared" si="38"/>
        <v>7.7999999999999996E-3</v>
      </c>
      <c r="V55" s="3">
        <f t="shared" si="38"/>
        <v>5.5999999999999999E-3</v>
      </c>
      <c r="W55" s="3">
        <f t="shared" si="38"/>
        <v>9.7999999999999997E-3</v>
      </c>
      <c r="X55" s="3">
        <f t="shared" si="38"/>
        <v>0.12180000000000001</v>
      </c>
      <c r="Y55" s="3">
        <f t="shared" si="38"/>
        <v>1.01E-2</v>
      </c>
      <c r="Z55" s="3">
        <f t="shared" si="38"/>
        <v>2.3999999999999998E-3</v>
      </c>
      <c r="AA55" s="3">
        <f t="shared" si="38"/>
        <v>1.6999999999999999E-3</v>
      </c>
      <c r="AB55" s="3">
        <f t="shared" si="38"/>
        <v>2.8999999999999998E-3</v>
      </c>
      <c r="AC55" s="3">
        <f t="shared" si="38"/>
        <v>4.0000000000000001E-3</v>
      </c>
      <c r="AD55" s="3">
        <f t="shared" si="38"/>
        <v>3.7000000000000002E-3</v>
      </c>
    </row>
    <row r="56" spans="1:32">
      <c r="A56" s="3"/>
      <c r="B56" s="3" t="s">
        <v>28</v>
      </c>
      <c r="C56" s="3">
        <f t="shared" ref="C56:AD56" si="39">IF(C43="","",ROUND((((C39+C40)-(C39+C41))/(6*C55)),4))</f>
        <v>6.6666999999999996</v>
      </c>
      <c r="D56" s="3">
        <f t="shared" si="39"/>
        <v>17.283999999999999</v>
      </c>
      <c r="E56" s="3">
        <f t="shared" si="39"/>
        <v>24.637699999999999</v>
      </c>
      <c r="F56" s="3">
        <f t="shared" si="39"/>
        <v>39.215699999999998</v>
      </c>
      <c r="G56" s="3">
        <f t="shared" si="39"/>
        <v>1.2644</v>
      </c>
      <c r="H56" s="3">
        <f t="shared" si="39"/>
        <v>10.101000000000001</v>
      </c>
      <c r="I56" s="3">
        <f t="shared" si="39"/>
        <v>5.5556000000000001</v>
      </c>
      <c r="J56" s="3">
        <f t="shared" si="39"/>
        <v>19.607800000000001</v>
      </c>
      <c r="K56" s="3">
        <f t="shared" si="39"/>
        <v>5.6497000000000002</v>
      </c>
      <c r="L56" s="3">
        <f t="shared" si="39"/>
        <v>9.7324000000000002</v>
      </c>
      <c r="M56" s="3">
        <f t="shared" si="39"/>
        <v>12.1212</v>
      </c>
      <c r="N56" s="3">
        <f t="shared" si="39"/>
        <v>21.505400000000002</v>
      </c>
      <c r="O56" s="3">
        <f t="shared" si="39"/>
        <v>22.988499999999998</v>
      </c>
      <c r="P56" s="3">
        <f t="shared" si="39"/>
        <v>16.806699999999999</v>
      </c>
      <c r="Q56" s="3">
        <f t="shared" si="39"/>
        <v>5.6566000000000001</v>
      </c>
      <c r="R56" s="3">
        <f t="shared" si="39"/>
        <v>5.1281999999999996</v>
      </c>
      <c r="S56" s="3">
        <f t="shared" si="39"/>
        <v>14.8148</v>
      </c>
      <c r="T56" s="3">
        <f t="shared" si="39"/>
        <v>7.2351000000000001</v>
      </c>
      <c r="U56" s="3">
        <f t="shared" si="39"/>
        <v>8.5470000000000006</v>
      </c>
      <c r="V56" s="3">
        <f t="shared" si="39"/>
        <v>10.119</v>
      </c>
      <c r="W56" s="3">
        <f t="shared" si="39"/>
        <v>5.7823000000000002</v>
      </c>
      <c r="X56" s="3">
        <f t="shared" si="39"/>
        <v>1.3684000000000001</v>
      </c>
      <c r="Y56" s="3">
        <f t="shared" si="39"/>
        <v>10.8911</v>
      </c>
      <c r="Z56" s="3">
        <f t="shared" si="39"/>
        <v>33.333300000000001</v>
      </c>
      <c r="AA56" s="3">
        <f t="shared" si="39"/>
        <v>21.5686</v>
      </c>
      <c r="AB56" s="3">
        <f t="shared" si="39"/>
        <v>12.643700000000001</v>
      </c>
      <c r="AC56" s="3">
        <f t="shared" si="39"/>
        <v>9.1667000000000005</v>
      </c>
      <c r="AD56" s="3">
        <f t="shared" si="39"/>
        <v>9.9099000000000004</v>
      </c>
    </row>
    <row r="57" spans="1:32">
      <c r="A57" s="3"/>
      <c r="B57" s="3" t="s">
        <v>29</v>
      </c>
      <c r="C57" s="3">
        <f t="shared" ref="C57:AD57" si="40">IF(C43="","",ROUND((1-(ABS((((C39+C40)+(C39+C41))/2)-C54)/((C40-C41)/2)))*C56,4))</f>
        <v>2.3191000000000002</v>
      </c>
      <c r="D57" s="3">
        <f t="shared" si="40"/>
        <v>2.7037</v>
      </c>
      <c r="E57" s="3">
        <f t="shared" si="40"/>
        <v>22.579699999999999</v>
      </c>
      <c r="F57" s="3">
        <f t="shared" si="40"/>
        <v>36.588200000000001</v>
      </c>
      <c r="G57" s="3">
        <f t="shared" si="40"/>
        <v>0.99770000000000003</v>
      </c>
      <c r="H57" s="3">
        <f t="shared" si="40"/>
        <v>3.3938999999999999</v>
      </c>
      <c r="I57" s="3">
        <f t="shared" si="40"/>
        <v>2.0667</v>
      </c>
      <c r="J57" s="3">
        <f t="shared" si="40"/>
        <v>11.313700000000001</v>
      </c>
      <c r="K57" s="3">
        <f t="shared" si="40"/>
        <v>3.6497000000000002</v>
      </c>
      <c r="L57" s="3">
        <f t="shared" si="40"/>
        <v>8.8661999999999992</v>
      </c>
      <c r="M57" s="3">
        <f t="shared" si="40"/>
        <v>8.0518999999999998</v>
      </c>
      <c r="N57" s="3">
        <f t="shared" si="40"/>
        <v>16.616499999999998</v>
      </c>
      <c r="O57" s="3">
        <f t="shared" si="40"/>
        <v>21.5441</v>
      </c>
      <c r="P57" s="3">
        <f t="shared" si="40"/>
        <v>13.7563</v>
      </c>
      <c r="Q57" s="3">
        <f t="shared" si="40"/>
        <v>1.5657000000000001</v>
      </c>
      <c r="R57" s="3">
        <f t="shared" si="40"/>
        <v>2.0055000000000001</v>
      </c>
      <c r="S57" s="3">
        <f t="shared" si="40"/>
        <v>5.3517999999999999</v>
      </c>
      <c r="T57" s="3">
        <f t="shared" si="40"/>
        <v>4.6769999999999996</v>
      </c>
      <c r="U57" s="3">
        <f t="shared" si="40"/>
        <v>8.4101999999999997</v>
      </c>
      <c r="V57" s="3">
        <f t="shared" si="40"/>
        <v>7.5891999999999999</v>
      </c>
      <c r="W57" s="3">
        <f t="shared" si="40"/>
        <v>1.0169999999999999</v>
      </c>
      <c r="X57" s="3">
        <f t="shared" si="40"/>
        <v>0.38779999999999998</v>
      </c>
      <c r="Y57" s="3">
        <f t="shared" si="40"/>
        <v>5.6139000000000001</v>
      </c>
      <c r="Z57" s="3">
        <f t="shared" si="40"/>
        <v>27.430499999999999</v>
      </c>
      <c r="AA57" s="3">
        <f t="shared" si="40"/>
        <v>13.901899999999999</v>
      </c>
      <c r="AB57" s="3">
        <f t="shared" si="40"/>
        <v>8.6437000000000008</v>
      </c>
      <c r="AC57" s="3">
        <f t="shared" si="40"/>
        <v>5.6166999999999998</v>
      </c>
      <c r="AD57" s="3">
        <f t="shared" si="40"/>
        <v>2.4323999999999999</v>
      </c>
    </row>
    <row r="58" spans="1:32">
      <c r="A58" s="3"/>
      <c r="B58" s="3" t="s">
        <v>31</v>
      </c>
      <c r="C58" s="3" t="str">
        <f t="shared" ref="C58:AD58" si="41">IF(C43="","",IF(OR(((MAXA(C43:C47))&gt;(C39+C40)),((MINA(C43:C47))&lt;(C39+C41))),"NG","OK"))</f>
        <v>OK</v>
      </c>
      <c r="D58" s="3" t="str">
        <f t="shared" si="41"/>
        <v>OK</v>
      </c>
      <c r="E58" s="3" t="str">
        <f t="shared" si="41"/>
        <v>OK</v>
      </c>
      <c r="F58" s="3" t="str">
        <f t="shared" si="41"/>
        <v>OK</v>
      </c>
      <c r="G58" s="3" t="str">
        <f t="shared" si="41"/>
        <v>OK</v>
      </c>
      <c r="H58" s="3" t="str">
        <f t="shared" si="41"/>
        <v>OK</v>
      </c>
      <c r="I58" s="3" t="str">
        <f t="shared" si="41"/>
        <v>OK</v>
      </c>
      <c r="J58" s="3" t="str">
        <f t="shared" si="41"/>
        <v>OK</v>
      </c>
      <c r="K58" s="3" t="str">
        <f t="shared" si="41"/>
        <v>OK</v>
      </c>
      <c r="L58" s="3" t="str">
        <f t="shared" si="41"/>
        <v>OK</v>
      </c>
      <c r="M58" s="3" t="str">
        <f t="shared" si="41"/>
        <v>OK</v>
      </c>
      <c r="N58" s="3" t="str">
        <f t="shared" si="41"/>
        <v>OK</v>
      </c>
      <c r="O58" s="3" t="str">
        <f t="shared" si="41"/>
        <v>OK</v>
      </c>
      <c r="P58" s="3" t="str">
        <f t="shared" si="41"/>
        <v>OK</v>
      </c>
      <c r="Q58" s="3" t="str">
        <f t="shared" si="41"/>
        <v>OK</v>
      </c>
      <c r="R58" s="3" t="str">
        <f t="shared" si="41"/>
        <v>OK</v>
      </c>
      <c r="S58" s="3" t="str">
        <f t="shared" si="41"/>
        <v>OK</v>
      </c>
      <c r="T58" s="3" t="str">
        <f t="shared" si="41"/>
        <v>OK</v>
      </c>
      <c r="U58" s="3" t="str">
        <f t="shared" si="41"/>
        <v>OK</v>
      </c>
      <c r="V58" s="3" t="str">
        <f t="shared" si="41"/>
        <v>OK</v>
      </c>
      <c r="W58" s="3" t="str">
        <f t="shared" si="41"/>
        <v>OK</v>
      </c>
      <c r="X58" s="3" t="str">
        <f t="shared" si="41"/>
        <v>OK</v>
      </c>
      <c r="Y58" s="3" t="str">
        <f t="shared" si="41"/>
        <v>OK</v>
      </c>
      <c r="Z58" s="3" t="str">
        <f t="shared" si="41"/>
        <v>OK</v>
      </c>
      <c r="AA58" s="3" t="str">
        <f t="shared" si="41"/>
        <v>OK</v>
      </c>
      <c r="AB58" s="3" t="str">
        <f t="shared" si="41"/>
        <v>OK</v>
      </c>
      <c r="AC58" s="3" t="str">
        <f t="shared" si="41"/>
        <v>OK</v>
      </c>
      <c r="AD58" s="3" t="str">
        <f t="shared" si="41"/>
        <v>OK</v>
      </c>
    </row>
    <row r="59" spans="1:32">
      <c r="A59" s="3"/>
      <c r="B59" s="3" t="s">
        <v>30</v>
      </c>
      <c r="C59" s="3" t="str">
        <f>IF(C57="","",IF(OR(((MINA(C57))&lt;(1.67))),"NG","OK"))</f>
        <v>OK</v>
      </c>
      <c r="D59" s="3" t="str">
        <f t="shared" ref="D59:AC59" si="42">IF(D57="","",IF(OR(((MINA(D57))&lt;(1.67))),"NG","OK"))</f>
        <v>OK</v>
      </c>
      <c r="E59" s="3" t="str">
        <f t="shared" si="42"/>
        <v>OK</v>
      </c>
      <c r="F59" s="3" t="str">
        <f t="shared" si="42"/>
        <v>OK</v>
      </c>
      <c r="G59" s="3" t="str">
        <f t="shared" si="42"/>
        <v>NG</v>
      </c>
      <c r="H59" s="3" t="str">
        <f t="shared" si="42"/>
        <v>OK</v>
      </c>
      <c r="I59" s="3" t="str">
        <f t="shared" si="42"/>
        <v>OK</v>
      </c>
      <c r="J59" s="3" t="str">
        <f t="shared" si="42"/>
        <v>OK</v>
      </c>
      <c r="K59" s="3" t="str">
        <f t="shared" si="42"/>
        <v>OK</v>
      </c>
      <c r="L59" s="3" t="str">
        <f t="shared" si="42"/>
        <v>OK</v>
      </c>
      <c r="M59" s="3" t="str">
        <f t="shared" si="42"/>
        <v>OK</v>
      </c>
      <c r="N59" s="3" t="str">
        <f t="shared" si="42"/>
        <v>OK</v>
      </c>
      <c r="O59" s="3" t="str">
        <f t="shared" si="42"/>
        <v>OK</v>
      </c>
      <c r="P59" s="3" t="str">
        <f t="shared" si="42"/>
        <v>OK</v>
      </c>
      <c r="Q59" s="3" t="str">
        <f t="shared" si="42"/>
        <v>NG</v>
      </c>
      <c r="R59" s="3" t="str">
        <f t="shared" si="42"/>
        <v>OK</v>
      </c>
      <c r="S59" s="3" t="str">
        <f t="shared" si="42"/>
        <v>OK</v>
      </c>
      <c r="T59" s="3" t="str">
        <f t="shared" si="42"/>
        <v>OK</v>
      </c>
      <c r="U59" s="3" t="str">
        <f t="shared" si="42"/>
        <v>OK</v>
      </c>
      <c r="V59" s="3" t="str">
        <f t="shared" si="42"/>
        <v>OK</v>
      </c>
      <c r="W59" s="3" t="str">
        <f t="shared" si="42"/>
        <v>NG</v>
      </c>
      <c r="X59" s="3" t="str">
        <f t="shared" si="42"/>
        <v>NG</v>
      </c>
      <c r="Y59" s="3" t="str">
        <f t="shared" si="42"/>
        <v>OK</v>
      </c>
      <c r="Z59" s="3" t="str">
        <f t="shared" si="42"/>
        <v>OK</v>
      </c>
      <c r="AA59" s="3" t="str">
        <f t="shared" si="42"/>
        <v>OK</v>
      </c>
      <c r="AB59" s="3" t="str">
        <f t="shared" si="42"/>
        <v>OK</v>
      </c>
      <c r="AC59" s="3" t="str">
        <f t="shared" si="42"/>
        <v>OK</v>
      </c>
      <c r="AD59" s="3" t="str">
        <f t="shared" ref="AD59" si="43">IF(AD57="","",IF(OR(((MINA(AD57))&lt;(1.3333))),"NG","OK"))</f>
        <v>OK</v>
      </c>
    </row>
    <row r="60" spans="1:3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3"/>
      <c r="V60" s="3"/>
      <c r="W60" s="3"/>
    </row>
    <row r="61" spans="1:32" ht="14.25" thickBot="1">
      <c r="A61" s="1"/>
      <c r="B61" s="1"/>
      <c r="C61" s="1"/>
      <c r="D61" s="1"/>
      <c r="E61" s="1"/>
      <c r="F61" s="1"/>
      <c r="G61" s="1"/>
      <c r="H61" s="4"/>
      <c r="I61" s="4"/>
      <c r="J61" s="232" t="s">
        <v>0</v>
      </c>
      <c r="K61" s="232"/>
      <c r="L61" s="232"/>
      <c r="M61" s="232"/>
      <c r="N61" s="4"/>
      <c r="O61" s="4"/>
      <c r="P61" s="5"/>
      <c r="Q61" s="5"/>
      <c r="R61" s="5"/>
      <c r="S61" s="5"/>
      <c r="T61" s="6"/>
      <c r="U61" s="3"/>
      <c r="V61" s="3"/>
      <c r="W61" s="3"/>
    </row>
    <row r="62" spans="1:32" ht="14.25" thickTop="1">
      <c r="A62" s="2"/>
      <c r="B62" s="2"/>
      <c r="C62" s="2"/>
      <c r="D62" s="2"/>
      <c r="E62" s="2"/>
      <c r="F62" s="1"/>
      <c r="G62" s="1"/>
      <c r="H62" s="2"/>
      <c r="I62" s="2"/>
      <c r="J62" s="2"/>
      <c r="K62" s="2"/>
      <c r="L62" s="2"/>
      <c r="M62" s="2"/>
      <c r="N62" s="2"/>
      <c r="O62" s="2"/>
      <c r="U62" s="3"/>
      <c r="V62" s="3"/>
      <c r="W62" s="3"/>
      <c r="Z62" s="2"/>
      <c r="AA62" s="7" t="s">
        <v>15</v>
      </c>
      <c r="AB62" s="233">
        <f>AB3</f>
        <v>45279</v>
      </c>
      <c r="AC62" s="233"/>
      <c r="AD62" s="233"/>
    </row>
    <row r="63" spans="1:32">
      <c r="A63" s="2"/>
      <c r="B63" s="2"/>
      <c r="C63" s="2"/>
      <c r="D63" s="2"/>
      <c r="E63" s="2"/>
      <c r="F63" s="1"/>
      <c r="G63" s="1"/>
      <c r="H63" s="2"/>
      <c r="I63" s="2"/>
      <c r="J63" s="2"/>
      <c r="K63" s="2"/>
      <c r="L63" s="2"/>
      <c r="M63" s="2"/>
      <c r="N63" s="2"/>
      <c r="O63" s="2"/>
      <c r="U63" s="3"/>
      <c r="V63" s="3"/>
      <c r="W63" s="3"/>
      <c r="Z63" s="2"/>
      <c r="AA63" s="7" t="s">
        <v>16</v>
      </c>
      <c r="AB63" s="234">
        <f>AB62</f>
        <v>45279</v>
      </c>
      <c r="AC63" s="234"/>
      <c r="AD63" s="234"/>
    </row>
    <row r="64" spans="1:32">
      <c r="A64" s="1"/>
      <c r="B64" s="1"/>
      <c r="C64" s="1"/>
      <c r="D64" s="1"/>
      <c r="E64" s="1"/>
      <c r="F64" s="1"/>
      <c r="G64" s="1"/>
      <c r="H64" s="8"/>
      <c r="I64" s="8"/>
      <c r="J64" s="235" t="s">
        <v>9</v>
      </c>
      <c r="K64" s="235"/>
      <c r="L64" s="235"/>
      <c r="M64" s="235"/>
      <c r="N64" s="8"/>
      <c r="O64" s="8"/>
      <c r="U64" s="3"/>
      <c r="V64" s="3"/>
      <c r="W64" s="3"/>
      <c r="Z64" s="2"/>
      <c r="AA64" s="2"/>
      <c r="AB64" s="9"/>
      <c r="AC64" s="9"/>
      <c r="AD64" s="9"/>
    </row>
    <row r="65" spans="1:30">
      <c r="A65" s="7" t="s">
        <v>10</v>
      </c>
      <c r="B65" s="10"/>
      <c r="C65" s="11"/>
      <c r="D65" s="236" t="str">
        <f>D6</f>
        <v>NY0690-P41-02</v>
      </c>
      <c r="E65" s="236"/>
      <c r="F65" s="236"/>
      <c r="G65" s="236"/>
      <c r="H65" s="2"/>
      <c r="I65" s="2"/>
      <c r="J65" s="12"/>
      <c r="K65" s="2"/>
      <c r="L65" s="2"/>
      <c r="M65" s="2"/>
      <c r="N65" s="2"/>
      <c r="O65" s="2"/>
      <c r="U65" s="3"/>
      <c r="V65" s="3"/>
      <c r="W65" s="3"/>
      <c r="Z65" s="237" t="s">
        <v>1</v>
      </c>
      <c r="AA65" s="237"/>
      <c r="AB65" s="238" t="s">
        <v>20</v>
      </c>
      <c r="AC65" s="238"/>
      <c r="AD65" s="238"/>
    </row>
    <row r="66" spans="1:30">
      <c r="A66" s="7" t="s">
        <v>2</v>
      </c>
      <c r="B66" s="10"/>
      <c r="C66" s="13"/>
      <c r="D66" s="239" t="str">
        <f>D7</f>
        <v>battery cover</v>
      </c>
      <c r="E66" s="239"/>
      <c r="F66" s="239"/>
      <c r="G66" s="239"/>
      <c r="H66" s="2"/>
      <c r="I66" s="2"/>
      <c r="J66" s="12"/>
      <c r="K66" s="2"/>
      <c r="L66" s="2"/>
      <c r="M66" s="2"/>
      <c r="N66" s="2"/>
      <c r="O66" s="2"/>
      <c r="U66" s="3"/>
      <c r="V66" s="3"/>
      <c r="W66" s="3"/>
      <c r="Z66" s="237" t="s">
        <v>3</v>
      </c>
      <c r="AA66" s="237"/>
      <c r="AB66" s="240" t="s">
        <v>21</v>
      </c>
      <c r="AC66" s="240"/>
      <c r="AD66" s="240"/>
    </row>
    <row r="67" spans="1:30">
      <c r="A67" s="1"/>
      <c r="B67" s="1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</row>
    <row r="68" spans="1:30" ht="13.5" customHeight="1">
      <c r="A68" s="218" t="s">
        <v>4</v>
      </c>
      <c r="B68" s="219"/>
      <c r="C68" s="248" t="s">
        <v>97</v>
      </c>
      <c r="D68" s="248" t="s">
        <v>98</v>
      </c>
      <c r="E68" s="248" t="s">
        <v>99</v>
      </c>
      <c r="F68" s="248" t="s">
        <v>100</v>
      </c>
      <c r="G68" s="248" t="s">
        <v>101</v>
      </c>
      <c r="H68" s="248" t="s">
        <v>102</v>
      </c>
      <c r="I68" s="248" t="s">
        <v>103</v>
      </c>
      <c r="J68" s="248" t="s">
        <v>104</v>
      </c>
      <c r="K68" s="248" t="s">
        <v>105</v>
      </c>
      <c r="L68" s="248" t="s">
        <v>106</v>
      </c>
      <c r="M68" s="248" t="s">
        <v>107</v>
      </c>
      <c r="N68" s="248" t="s">
        <v>108</v>
      </c>
      <c r="O68" s="248" t="s">
        <v>109</v>
      </c>
      <c r="P68" s="248" t="s">
        <v>110</v>
      </c>
      <c r="Q68" s="253" t="s">
        <v>111</v>
      </c>
      <c r="R68" s="253" t="s">
        <v>112</v>
      </c>
      <c r="S68" s="253" t="s">
        <v>113</v>
      </c>
      <c r="T68" s="253" t="s">
        <v>114</v>
      </c>
      <c r="U68" s="253" t="s">
        <v>115</v>
      </c>
      <c r="V68" s="253" t="s">
        <v>116</v>
      </c>
      <c r="W68" s="244">
        <v>37</v>
      </c>
      <c r="X68" s="243">
        <v>38</v>
      </c>
      <c r="Y68" s="248">
        <v>39</v>
      </c>
      <c r="Z68" s="248">
        <v>40</v>
      </c>
      <c r="AA68" s="243" t="s">
        <v>117</v>
      </c>
      <c r="AB68" s="243" t="s">
        <v>118</v>
      </c>
      <c r="AC68" s="243" t="s">
        <v>119</v>
      </c>
      <c r="AD68" s="243" t="s">
        <v>120</v>
      </c>
    </row>
    <row r="69" spans="1:30">
      <c r="A69" s="230"/>
      <c r="B69" s="231"/>
      <c r="C69" s="249"/>
      <c r="D69" s="249"/>
      <c r="E69" s="249"/>
      <c r="F69" s="249"/>
      <c r="G69" s="249"/>
      <c r="H69" s="249"/>
      <c r="I69" s="249"/>
      <c r="J69" s="249"/>
      <c r="K69" s="249"/>
      <c r="L69" s="249"/>
      <c r="M69" s="249"/>
      <c r="N69" s="249"/>
      <c r="O69" s="249"/>
      <c r="P69" s="249"/>
      <c r="Q69" s="254"/>
      <c r="R69" s="254"/>
      <c r="S69" s="254"/>
      <c r="T69" s="254"/>
      <c r="U69" s="254"/>
      <c r="V69" s="254"/>
      <c r="W69" s="255"/>
      <c r="X69" s="247"/>
      <c r="Y69" s="249"/>
      <c r="Z69" s="249"/>
      <c r="AA69" s="247"/>
      <c r="AB69" s="247"/>
      <c r="AC69" s="247"/>
      <c r="AD69" s="247"/>
    </row>
    <row r="70" spans="1:30">
      <c r="A70" s="218" t="s">
        <v>5</v>
      </c>
      <c r="B70" s="219"/>
      <c r="C70" s="14" t="s">
        <v>22</v>
      </c>
      <c r="D70" s="14" t="s">
        <v>22</v>
      </c>
      <c r="E70" s="14" t="s">
        <v>22</v>
      </c>
      <c r="F70" s="14" t="s">
        <v>22</v>
      </c>
      <c r="G70" s="14" t="s">
        <v>22</v>
      </c>
      <c r="H70" s="14" t="s">
        <v>22</v>
      </c>
      <c r="I70" s="14" t="s">
        <v>22</v>
      </c>
      <c r="J70" s="14" t="s">
        <v>22</v>
      </c>
      <c r="K70" s="14" t="s">
        <v>22</v>
      </c>
      <c r="L70" s="14" t="s">
        <v>22</v>
      </c>
      <c r="M70" s="14" t="s">
        <v>22</v>
      </c>
      <c r="N70" s="14" t="s">
        <v>22</v>
      </c>
      <c r="O70" s="14" t="s">
        <v>22</v>
      </c>
      <c r="P70" s="14" t="s">
        <v>22</v>
      </c>
      <c r="Q70" s="14" t="s">
        <v>22</v>
      </c>
      <c r="R70" s="14" t="s">
        <v>22</v>
      </c>
      <c r="S70" s="14" t="s">
        <v>22</v>
      </c>
      <c r="T70" s="14" t="s">
        <v>22</v>
      </c>
      <c r="U70" s="14" t="s">
        <v>22</v>
      </c>
      <c r="V70" s="14" t="s">
        <v>22</v>
      </c>
      <c r="W70" s="14" t="s">
        <v>143</v>
      </c>
      <c r="X70" s="14" t="s">
        <v>87</v>
      </c>
      <c r="Y70" s="14" t="s">
        <v>87</v>
      </c>
      <c r="Z70" s="14" t="s">
        <v>87</v>
      </c>
      <c r="AA70" s="14" t="s">
        <v>22</v>
      </c>
      <c r="AB70" s="14" t="s">
        <v>22</v>
      </c>
      <c r="AC70" s="14" t="s">
        <v>22</v>
      </c>
      <c r="AD70" s="14" t="s">
        <v>22</v>
      </c>
    </row>
    <row r="71" spans="1:30">
      <c r="A71" s="218" t="s">
        <v>6</v>
      </c>
      <c r="B71" s="219"/>
      <c r="C71" s="15">
        <v>1.9</v>
      </c>
      <c r="D71" s="15">
        <v>1.9</v>
      </c>
      <c r="E71" s="15">
        <v>1.9</v>
      </c>
      <c r="F71" s="15">
        <v>1.9</v>
      </c>
      <c r="G71" s="15">
        <v>1.9</v>
      </c>
      <c r="H71" s="15">
        <v>1.9</v>
      </c>
      <c r="I71" s="15">
        <v>1.9</v>
      </c>
      <c r="J71" s="15">
        <v>1.9</v>
      </c>
      <c r="K71" s="15">
        <v>1.9</v>
      </c>
      <c r="L71" s="15">
        <v>1.9</v>
      </c>
      <c r="M71" s="15">
        <v>1.9</v>
      </c>
      <c r="N71" s="15">
        <v>1.9</v>
      </c>
      <c r="O71" s="15">
        <v>1.9</v>
      </c>
      <c r="P71" s="15">
        <v>1.9</v>
      </c>
      <c r="Q71" s="15">
        <v>1.9</v>
      </c>
      <c r="R71" s="15">
        <v>1.9</v>
      </c>
      <c r="S71" s="15">
        <v>1.9</v>
      </c>
      <c r="T71" s="15">
        <v>1.9</v>
      </c>
      <c r="U71" s="15">
        <v>1.9</v>
      </c>
      <c r="V71" s="15">
        <v>1.9</v>
      </c>
      <c r="W71" s="15">
        <v>1.8</v>
      </c>
      <c r="X71" s="15">
        <v>1</v>
      </c>
      <c r="Y71" s="15">
        <v>0.9</v>
      </c>
      <c r="Z71" s="15">
        <v>1</v>
      </c>
      <c r="AA71" s="15">
        <v>11.5</v>
      </c>
      <c r="AB71" s="15">
        <v>11.5</v>
      </c>
      <c r="AC71" s="15">
        <v>12</v>
      </c>
      <c r="AD71" s="15">
        <v>12</v>
      </c>
    </row>
    <row r="72" spans="1:30">
      <c r="A72" s="213" t="s">
        <v>7</v>
      </c>
      <c r="B72" s="17" t="s">
        <v>11</v>
      </c>
      <c r="C72" s="18">
        <v>0.11</v>
      </c>
      <c r="D72" s="18">
        <v>0.11</v>
      </c>
      <c r="E72" s="18">
        <v>0.11</v>
      </c>
      <c r="F72" s="18">
        <v>0.11</v>
      </c>
      <c r="G72" s="18">
        <v>0.11</v>
      </c>
      <c r="H72" s="18">
        <v>0.11</v>
      </c>
      <c r="I72" s="18">
        <v>0.11</v>
      </c>
      <c r="J72" s="18">
        <v>0.11</v>
      </c>
      <c r="K72" s="18">
        <v>0.11</v>
      </c>
      <c r="L72" s="18">
        <v>0.11</v>
      </c>
      <c r="M72" s="18">
        <v>0.11</v>
      </c>
      <c r="N72" s="18">
        <v>0.11</v>
      </c>
      <c r="O72" s="18">
        <v>0.11</v>
      </c>
      <c r="P72" s="18">
        <v>0.11</v>
      </c>
      <c r="Q72" s="18">
        <v>0.11</v>
      </c>
      <c r="R72" s="18">
        <v>0.11</v>
      </c>
      <c r="S72" s="18">
        <v>0.11</v>
      </c>
      <c r="T72" s="15">
        <v>0.11</v>
      </c>
      <c r="U72" s="18">
        <v>0.11</v>
      </c>
      <c r="V72" s="18">
        <v>0.11</v>
      </c>
      <c r="W72" s="18">
        <v>0.1</v>
      </c>
      <c r="X72" s="18">
        <v>0.1</v>
      </c>
      <c r="Y72" s="18">
        <v>0.1</v>
      </c>
      <c r="Z72" s="18">
        <v>0.1</v>
      </c>
      <c r="AA72" s="18">
        <v>0.17</v>
      </c>
      <c r="AB72" s="18">
        <v>0.17</v>
      </c>
      <c r="AC72" s="18">
        <v>0.17</v>
      </c>
      <c r="AD72" s="15">
        <v>0.17</v>
      </c>
    </row>
    <row r="73" spans="1:30">
      <c r="A73" s="220"/>
      <c r="B73" s="17" t="s">
        <v>12</v>
      </c>
      <c r="C73" s="18">
        <v>-0.11</v>
      </c>
      <c r="D73" s="18">
        <v>-0.11</v>
      </c>
      <c r="E73" s="18">
        <v>-0.11</v>
      </c>
      <c r="F73" s="18">
        <v>-0.11</v>
      </c>
      <c r="G73" s="18">
        <v>-0.11</v>
      </c>
      <c r="H73" s="18">
        <v>-0.11</v>
      </c>
      <c r="I73" s="18">
        <v>-0.11</v>
      </c>
      <c r="J73" s="18">
        <v>-0.11</v>
      </c>
      <c r="K73" s="18">
        <v>-0.11</v>
      </c>
      <c r="L73" s="18">
        <v>-0.11</v>
      </c>
      <c r="M73" s="18">
        <v>-0.11</v>
      </c>
      <c r="N73" s="18">
        <v>-0.11</v>
      </c>
      <c r="O73" s="18">
        <v>-0.11</v>
      </c>
      <c r="P73" s="18">
        <v>-0.11</v>
      </c>
      <c r="Q73" s="18">
        <v>-0.11</v>
      </c>
      <c r="R73" s="18">
        <v>-0.11</v>
      </c>
      <c r="S73" s="18">
        <v>-0.11</v>
      </c>
      <c r="T73" s="15">
        <v>-0.11</v>
      </c>
      <c r="U73" s="18">
        <v>-0.11</v>
      </c>
      <c r="V73" s="18">
        <v>-0.11</v>
      </c>
      <c r="W73" s="18">
        <v>-0.1</v>
      </c>
      <c r="X73" s="18">
        <v>-0.1</v>
      </c>
      <c r="Y73" s="18">
        <v>-0.1</v>
      </c>
      <c r="Z73" s="18">
        <v>-0.1</v>
      </c>
      <c r="AA73" s="18">
        <v>-0.17</v>
      </c>
      <c r="AB73" s="18">
        <v>-0.17</v>
      </c>
      <c r="AC73" s="18">
        <v>-0.17</v>
      </c>
      <c r="AD73" s="15">
        <v>-0.17</v>
      </c>
    </row>
    <row r="74" spans="1:30">
      <c r="A74" s="215" t="s">
        <v>8</v>
      </c>
      <c r="B74" s="221"/>
      <c r="C74" s="19">
        <f t="shared" ref="C74:AD74" si="44">IF(C71="","",(((C71+C72)+(C71+C73))/2))</f>
        <v>1.9</v>
      </c>
      <c r="D74" s="19">
        <f t="shared" si="44"/>
        <v>1.9</v>
      </c>
      <c r="E74" s="19">
        <f t="shared" si="44"/>
        <v>1.9</v>
      </c>
      <c r="F74" s="19">
        <f t="shared" si="44"/>
        <v>1.9</v>
      </c>
      <c r="G74" s="19">
        <f t="shared" si="44"/>
        <v>1.9</v>
      </c>
      <c r="H74" s="19">
        <f t="shared" si="44"/>
        <v>1.9</v>
      </c>
      <c r="I74" s="19">
        <f t="shared" si="44"/>
        <v>1.9</v>
      </c>
      <c r="J74" s="19">
        <f t="shared" si="44"/>
        <v>1.9</v>
      </c>
      <c r="K74" s="19">
        <f t="shared" si="44"/>
        <v>1.9</v>
      </c>
      <c r="L74" s="19">
        <f t="shared" si="44"/>
        <v>1.9</v>
      </c>
      <c r="M74" s="19">
        <f t="shared" si="44"/>
        <v>1.9</v>
      </c>
      <c r="N74" s="19">
        <f t="shared" si="44"/>
        <v>1.9</v>
      </c>
      <c r="O74" s="19">
        <f t="shared" si="44"/>
        <v>1.9</v>
      </c>
      <c r="P74" s="19">
        <f t="shared" si="44"/>
        <v>1.9</v>
      </c>
      <c r="Q74" s="19">
        <f t="shared" si="44"/>
        <v>1.9</v>
      </c>
      <c r="R74" s="19">
        <f t="shared" si="44"/>
        <v>1.9</v>
      </c>
      <c r="S74" s="19">
        <f t="shared" si="44"/>
        <v>1.9</v>
      </c>
      <c r="T74" s="20">
        <f t="shared" si="44"/>
        <v>1.9</v>
      </c>
      <c r="U74" s="19">
        <f t="shared" si="44"/>
        <v>1.9</v>
      </c>
      <c r="V74" s="19">
        <f t="shared" si="44"/>
        <v>1.9</v>
      </c>
      <c r="W74" s="19">
        <f t="shared" si="44"/>
        <v>1.8</v>
      </c>
      <c r="X74" s="19">
        <f t="shared" si="44"/>
        <v>1</v>
      </c>
      <c r="Y74" s="19">
        <f t="shared" si="44"/>
        <v>0.9</v>
      </c>
      <c r="Z74" s="19">
        <f t="shared" si="44"/>
        <v>1</v>
      </c>
      <c r="AA74" s="19">
        <f t="shared" si="44"/>
        <v>11.5</v>
      </c>
      <c r="AB74" s="19">
        <f t="shared" si="44"/>
        <v>11.5</v>
      </c>
      <c r="AC74" s="19">
        <f t="shared" si="44"/>
        <v>12</v>
      </c>
      <c r="AD74" s="20">
        <f t="shared" si="44"/>
        <v>12</v>
      </c>
    </row>
    <row r="75" spans="1:30">
      <c r="A75" s="16" t="s">
        <v>32</v>
      </c>
      <c r="B75" s="21" t="s">
        <v>13</v>
      </c>
      <c r="C75" s="22">
        <v>1.8902000000000001</v>
      </c>
      <c r="D75" s="22">
        <v>1.8991</v>
      </c>
      <c r="E75" s="22">
        <v>1.8931</v>
      </c>
      <c r="F75" s="28">
        <v>1.92</v>
      </c>
      <c r="G75" s="22">
        <v>1.9811000000000001</v>
      </c>
      <c r="H75" s="22">
        <v>1.9408000000000001</v>
      </c>
      <c r="I75" s="22">
        <v>1.887</v>
      </c>
      <c r="J75" s="22">
        <v>1.8665</v>
      </c>
      <c r="K75" s="22">
        <v>1.8728</v>
      </c>
      <c r="L75" s="22">
        <v>1.9013</v>
      </c>
      <c r="M75" s="22">
        <v>1.8889</v>
      </c>
      <c r="N75" s="22">
        <v>1.8895999999999999</v>
      </c>
      <c r="O75" s="22">
        <v>1.8553999999999999</v>
      </c>
      <c r="P75" s="22">
        <v>1.8502000000000001</v>
      </c>
      <c r="Q75" s="22">
        <v>1.8552</v>
      </c>
      <c r="R75" s="28">
        <v>1.8317000000000001</v>
      </c>
      <c r="S75" s="22">
        <v>1.8694</v>
      </c>
      <c r="T75" s="22">
        <v>1.8653999999999999</v>
      </c>
      <c r="U75" s="22">
        <v>1.8663000000000001</v>
      </c>
      <c r="V75" s="22">
        <v>1.8380000000000001</v>
      </c>
      <c r="W75" s="22">
        <v>1.8069999999999999</v>
      </c>
      <c r="X75" s="22">
        <v>1.0129999999999999</v>
      </c>
      <c r="Y75" s="22">
        <v>0.96099999999999997</v>
      </c>
      <c r="Z75" s="22">
        <v>1.0009999999999999</v>
      </c>
      <c r="AA75" s="22">
        <v>11.468999999999999</v>
      </c>
      <c r="AB75" s="22">
        <v>11.430999999999999</v>
      </c>
      <c r="AC75" s="22">
        <v>11.978999999999999</v>
      </c>
      <c r="AD75" s="22">
        <v>11.996</v>
      </c>
    </row>
    <row r="76" spans="1:30">
      <c r="A76" s="16" t="s">
        <v>33</v>
      </c>
      <c r="B76" s="21" t="s">
        <v>13</v>
      </c>
      <c r="C76" s="22">
        <v>1.8835999999999999</v>
      </c>
      <c r="D76" s="22">
        <v>1.8879999999999999</v>
      </c>
      <c r="E76" s="22">
        <v>1.8912</v>
      </c>
      <c r="F76" s="22">
        <v>1.9222999999999999</v>
      </c>
      <c r="G76" s="22">
        <v>1.9751000000000001</v>
      </c>
      <c r="H76" s="22">
        <v>1.9384999999999999</v>
      </c>
      <c r="I76" s="22">
        <v>1.8778999999999999</v>
      </c>
      <c r="J76" s="22">
        <v>1.8642000000000001</v>
      </c>
      <c r="K76" s="22">
        <v>1.8779999999999999</v>
      </c>
      <c r="L76" s="22">
        <v>1.9001999999999999</v>
      </c>
      <c r="M76" s="22">
        <v>1.8955</v>
      </c>
      <c r="N76" s="22">
        <v>1.8975</v>
      </c>
      <c r="O76" s="22">
        <v>1.8508</v>
      </c>
      <c r="P76" s="22">
        <v>1.8461000000000001</v>
      </c>
      <c r="Q76" s="22">
        <v>1.8547</v>
      </c>
      <c r="R76" s="22">
        <v>1.8357000000000001</v>
      </c>
      <c r="S76" s="22">
        <v>1.8698999999999999</v>
      </c>
      <c r="T76" s="22">
        <v>1.8685</v>
      </c>
      <c r="U76" s="22">
        <v>1.871</v>
      </c>
      <c r="V76" s="22">
        <v>1.8426</v>
      </c>
      <c r="W76" s="22">
        <v>1.8149999999999999</v>
      </c>
      <c r="X76" s="22">
        <v>1.0189999999999999</v>
      </c>
      <c r="Y76" s="22">
        <v>0.94399999999999995</v>
      </c>
      <c r="Z76" s="22">
        <v>1.0029999999999999</v>
      </c>
      <c r="AA76" s="22">
        <v>11.46</v>
      </c>
      <c r="AB76" s="22">
        <v>11.442</v>
      </c>
      <c r="AC76" s="22">
        <v>11.984999999999999</v>
      </c>
      <c r="AD76" s="22">
        <v>11.992000000000001</v>
      </c>
    </row>
    <row r="77" spans="1:30">
      <c r="A77" s="16" t="s">
        <v>34</v>
      </c>
      <c r="B77" s="21" t="s">
        <v>13</v>
      </c>
      <c r="C77" s="22">
        <v>1.8754999999999999</v>
      </c>
      <c r="D77" s="22">
        <v>1.8845000000000001</v>
      </c>
      <c r="E77" s="28">
        <v>1.885</v>
      </c>
      <c r="F77" s="22">
        <v>1.9154</v>
      </c>
      <c r="G77" s="22">
        <v>1.9732000000000001</v>
      </c>
      <c r="H77" s="22">
        <v>1.9336</v>
      </c>
      <c r="I77" s="22">
        <v>1.8831</v>
      </c>
      <c r="J77" s="22">
        <v>1.8633999999999999</v>
      </c>
      <c r="K77" s="22">
        <v>1.8809</v>
      </c>
      <c r="L77" s="22">
        <v>1.9086000000000001</v>
      </c>
      <c r="M77" s="22">
        <v>1.889</v>
      </c>
      <c r="N77" s="22">
        <v>1.8911</v>
      </c>
      <c r="O77" s="22">
        <v>1.8421000000000001</v>
      </c>
      <c r="P77" s="22">
        <v>1.8355999999999999</v>
      </c>
      <c r="Q77" s="22">
        <v>1.8270999999999999</v>
      </c>
      <c r="R77" s="22">
        <v>1.8044</v>
      </c>
      <c r="S77" s="22">
        <v>1.8712</v>
      </c>
      <c r="T77" s="28">
        <v>1.8669</v>
      </c>
      <c r="U77" s="22">
        <v>1.8721000000000001</v>
      </c>
      <c r="V77" s="22">
        <v>1.8419000000000001</v>
      </c>
      <c r="W77" s="22">
        <v>1.8129999999999999</v>
      </c>
      <c r="X77" s="22">
        <v>1.014</v>
      </c>
      <c r="Y77" s="22">
        <v>0.94499999999999995</v>
      </c>
      <c r="Z77" s="22">
        <v>1.004</v>
      </c>
      <c r="AA77" s="22">
        <v>11.452999999999999</v>
      </c>
      <c r="AB77" s="22">
        <v>11.439</v>
      </c>
      <c r="AC77" s="22">
        <v>11.99</v>
      </c>
      <c r="AD77" s="22">
        <v>11.989000000000001</v>
      </c>
    </row>
    <row r="78" spans="1:30">
      <c r="A78" s="16" t="s">
        <v>35</v>
      </c>
      <c r="B78" s="21" t="s">
        <v>13</v>
      </c>
      <c r="C78" s="22">
        <v>1.88</v>
      </c>
      <c r="D78" s="22">
        <v>1.8857999999999999</v>
      </c>
      <c r="E78" s="22">
        <v>1.8946000000000001</v>
      </c>
      <c r="F78" s="22">
        <v>1.9235</v>
      </c>
      <c r="G78" s="22">
        <v>1.9724999999999999</v>
      </c>
      <c r="H78" s="22">
        <v>1.9336</v>
      </c>
      <c r="I78" s="22">
        <v>1.8808</v>
      </c>
      <c r="J78" s="22">
        <v>1.8667</v>
      </c>
      <c r="K78" s="22">
        <v>1.8740000000000001</v>
      </c>
      <c r="L78" s="22">
        <v>1.8976999999999999</v>
      </c>
      <c r="M78" s="22">
        <v>1.8898999999999999</v>
      </c>
      <c r="N78" s="22">
        <v>1.8906000000000001</v>
      </c>
      <c r="O78" s="22">
        <v>1.8323</v>
      </c>
      <c r="P78" s="22">
        <v>1.8271999999999999</v>
      </c>
      <c r="Q78" s="22">
        <v>1.8701000000000001</v>
      </c>
      <c r="R78" s="22">
        <v>1.8505</v>
      </c>
      <c r="S78" s="22">
        <v>1.8736999999999999</v>
      </c>
      <c r="T78" s="22">
        <v>1.8709</v>
      </c>
      <c r="U78" s="22">
        <v>1.8815999999999999</v>
      </c>
      <c r="V78" s="22">
        <v>1.8542000000000001</v>
      </c>
      <c r="W78" s="22">
        <v>1.81</v>
      </c>
      <c r="X78" s="22">
        <v>1.0149999999999999</v>
      </c>
      <c r="Y78" s="22">
        <v>0.95299999999999996</v>
      </c>
      <c r="Z78" s="22">
        <v>1.0089999999999999</v>
      </c>
      <c r="AA78" s="22">
        <v>11.462</v>
      </c>
      <c r="AB78" s="22">
        <v>11.451000000000001</v>
      </c>
      <c r="AC78" s="22">
        <v>11.975</v>
      </c>
      <c r="AD78" s="22">
        <v>11.993</v>
      </c>
    </row>
    <row r="79" spans="1:30">
      <c r="A79" s="16" t="s">
        <v>36</v>
      </c>
      <c r="B79" s="21" t="s">
        <v>13</v>
      </c>
      <c r="C79" s="22">
        <v>1.8778999999999999</v>
      </c>
      <c r="D79" s="22">
        <v>1.8855</v>
      </c>
      <c r="E79" s="22">
        <v>1.8895</v>
      </c>
      <c r="F79" s="22">
        <v>1.9165000000000001</v>
      </c>
      <c r="G79" s="22">
        <v>1.9739</v>
      </c>
      <c r="H79" s="22">
        <v>1.9347000000000001</v>
      </c>
      <c r="I79" s="22">
        <v>1.8815999999999999</v>
      </c>
      <c r="J79" s="22">
        <v>1.8644000000000001</v>
      </c>
      <c r="K79" s="22">
        <v>1.8707</v>
      </c>
      <c r="L79" s="22">
        <v>1.8966000000000001</v>
      </c>
      <c r="M79" s="22">
        <v>1.8907</v>
      </c>
      <c r="N79" s="22">
        <v>1.8903000000000001</v>
      </c>
      <c r="O79" s="22">
        <v>1.8529</v>
      </c>
      <c r="P79" s="22">
        <v>1.8466</v>
      </c>
      <c r="Q79" s="22">
        <v>1.8241000000000001</v>
      </c>
      <c r="R79" s="22">
        <v>1.8017000000000001</v>
      </c>
      <c r="S79" s="22">
        <v>1.8723000000000001</v>
      </c>
      <c r="T79" s="22">
        <v>1.8697999999999999</v>
      </c>
      <c r="U79" s="22">
        <v>1.8675999999999999</v>
      </c>
      <c r="V79" s="22">
        <v>1.8392999999999999</v>
      </c>
      <c r="W79" s="22">
        <v>1.8140000000000001</v>
      </c>
      <c r="X79" s="22">
        <v>1.016</v>
      </c>
      <c r="Y79" s="22">
        <v>0.94799999999999995</v>
      </c>
      <c r="Z79" s="22">
        <v>1.006</v>
      </c>
      <c r="AA79" s="22">
        <v>11.458</v>
      </c>
      <c r="AB79" s="22">
        <v>11.439</v>
      </c>
      <c r="AC79" s="22">
        <v>11.967000000000001</v>
      </c>
      <c r="AD79" s="22">
        <v>11.994999999999999</v>
      </c>
    </row>
    <row r="80" spans="1:30">
      <c r="A80" s="222" t="s">
        <v>17</v>
      </c>
      <c r="B80" s="23" t="s">
        <v>18</v>
      </c>
      <c r="C80" s="24">
        <f t="shared" ref="C80:AD80" si="45">IF(C75="","",((MAXA(C75,C76,C77,C78,C79))-C74)/((C72-C73)/2))</f>
        <v>-8.9090909090907347E-2</v>
      </c>
      <c r="D80" s="24">
        <f t="shared" si="45"/>
        <v>-8.1818181818172804E-3</v>
      </c>
      <c r="E80" s="24">
        <f t="shared" si="45"/>
        <v>-4.9090909090907721E-2</v>
      </c>
      <c r="F80" s="24">
        <f t="shared" si="45"/>
        <v>0.21363636363636432</v>
      </c>
      <c r="G80" s="24">
        <f t="shared" si="45"/>
        <v>0.73727272727272886</v>
      </c>
      <c r="H80" s="24">
        <f t="shared" si="45"/>
        <v>0.37090909090909246</v>
      </c>
      <c r="I80" s="24">
        <f t="shared" si="45"/>
        <v>-0.11818181818181728</v>
      </c>
      <c r="J80" s="24">
        <f t="shared" si="45"/>
        <v>-0.30272727272727168</v>
      </c>
      <c r="K80" s="24">
        <f t="shared" si="45"/>
        <v>-0.17363636363636267</v>
      </c>
      <c r="L80" s="24">
        <f t="shared" si="45"/>
        <v>7.8181818181819671E-2</v>
      </c>
      <c r="M80" s="24">
        <f t="shared" si="45"/>
        <v>-4.0909090909090444E-2</v>
      </c>
      <c r="N80" s="24">
        <f t="shared" si="45"/>
        <v>-2.2727272727272242E-2</v>
      </c>
      <c r="O80" s="24">
        <f t="shared" si="45"/>
        <v>-0.40545454545454523</v>
      </c>
      <c r="P80" s="24">
        <f t="shared" si="45"/>
        <v>-0.45272727272727131</v>
      </c>
      <c r="Q80" s="24">
        <f t="shared" si="45"/>
        <v>-0.27181818181818013</v>
      </c>
      <c r="R80" s="24">
        <f t="shared" si="45"/>
        <v>-0.4499999999999989</v>
      </c>
      <c r="S80" s="24">
        <f t="shared" si="45"/>
        <v>-0.23909090909090899</v>
      </c>
      <c r="T80" s="25">
        <f t="shared" si="45"/>
        <v>-0.2645454545454537</v>
      </c>
      <c r="U80" s="24">
        <f t="shared" si="45"/>
        <v>-0.16727272727272702</v>
      </c>
      <c r="V80" s="24">
        <f t="shared" si="45"/>
        <v>-0.41636363636363494</v>
      </c>
      <c r="W80" s="24">
        <f t="shared" si="45"/>
        <v>0.14999999999999902</v>
      </c>
      <c r="X80" s="24">
        <f t="shared" si="45"/>
        <v>0.18999999999999906</v>
      </c>
      <c r="Y80" s="24">
        <f t="shared" si="45"/>
        <v>0.60999999999999943</v>
      </c>
      <c r="Z80" s="24">
        <f t="shared" si="45"/>
        <v>8.999999999999897E-2</v>
      </c>
      <c r="AA80" s="24">
        <f t="shared" si="45"/>
        <v>-0.18235294117647399</v>
      </c>
      <c r="AB80" s="24">
        <f t="shared" si="45"/>
        <v>-0.28823529411764404</v>
      </c>
      <c r="AC80" s="24">
        <f t="shared" si="45"/>
        <v>-5.8823529411763449E-2</v>
      </c>
      <c r="AD80" s="25">
        <f t="shared" si="45"/>
        <v>-2.352941176470329E-2</v>
      </c>
    </row>
    <row r="81" spans="1:30">
      <c r="A81" s="223"/>
      <c r="B81" s="23" t="s">
        <v>19</v>
      </c>
      <c r="C81" s="24">
        <f t="shared" ref="C81:AD81" si="46">IF(C75="","",((MINA(C75,C76,C77,C78,C79))-C74)/((C72-C73)/2))</f>
        <v>-0.22272727272727241</v>
      </c>
      <c r="D81" s="24">
        <f t="shared" si="46"/>
        <v>-0.14090909090908951</v>
      </c>
      <c r="E81" s="24">
        <f t="shared" si="46"/>
        <v>-0.13636363636363547</v>
      </c>
      <c r="F81" s="24">
        <f t="shared" si="46"/>
        <v>0.14000000000000073</v>
      </c>
      <c r="G81" s="24">
        <f t="shared" si="46"/>
        <v>0.65909090909090917</v>
      </c>
      <c r="H81" s="24">
        <f t="shared" si="46"/>
        <v>0.30545454545454614</v>
      </c>
      <c r="I81" s="24">
        <f t="shared" si="46"/>
        <v>-0.20090909090909098</v>
      </c>
      <c r="J81" s="24">
        <f t="shared" si="46"/>
        <v>-0.33272727272727243</v>
      </c>
      <c r="K81" s="24">
        <f t="shared" si="46"/>
        <v>-0.2663636363636353</v>
      </c>
      <c r="L81" s="24">
        <f t="shared" si="46"/>
        <v>-3.0909090909089523E-2</v>
      </c>
      <c r="M81" s="24">
        <f t="shared" si="46"/>
        <v>-0.10090909090908989</v>
      </c>
      <c r="N81" s="24">
        <f t="shared" si="46"/>
        <v>-9.4545454545454224E-2</v>
      </c>
      <c r="O81" s="24">
        <f t="shared" si="46"/>
        <v>-0.61545454545454426</v>
      </c>
      <c r="P81" s="24">
        <f t="shared" si="46"/>
        <v>-0.66181818181818164</v>
      </c>
      <c r="Q81" s="24">
        <f t="shared" si="46"/>
        <v>-0.68999999999999873</v>
      </c>
      <c r="R81" s="24">
        <f t="shared" si="46"/>
        <v>-0.89363636363636212</v>
      </c>
      <c r="S81" s="24">
        <f t="shared" si="46"/>
        <v>-0.27818181818181781</v>
      </c>
      <c r="T81" s="25">
        <f t="shared" si="46"/>
        <v>-0.31454545454545424</v>
      </c>
      <c r="U81" s="24">
        <f t="shared" si="46"/>
        <v>-0.30636363636363489</v>
      </c>
      <c r="V81" s="24">
        <f t="shared" si="46"/>
        <v>-0.56363636363636216</v>
      </c>
      <c r="W81" s="24">
        <f t="shared" si="46"/>
        <v>6.9999999999998952E-2</v>
      </c>
      <c r="X81" s="24">
        <f t="shared" si="46"/>
        <v>0.12999999999999901</v>
      </c>
      <c r="Y81" s="24">
        <f t="shared" si="46"/>
        <v>0.43999999999999928</v>
      </c>
      <c r="Z81" s="24">
        <f t="shared" si="46"/>
        <v>9.9999999999988987E-3</v>
      </c>
      <c r="AA81" s="24">
        <f t="shared" si="46"/>
        <v>-0.27647058823529763</v>
      </c>
      <c r="AB81" s="24">
        <f t="shared" si="46"/>
        <v>-0.40588235294118136</v>
      </c>
      <c r="AC81" s="24">
        <f t="shared" si="46"/>
        <v>-0.19411764705882043</v>
      </c>
      <c r="AD81" s="25">
        <f t="shared" si="46"/>
        <v>-6.4705882352936658E-2</v>
      </c>
    </row>
    <row r="82" spans="1:30" ht="21">
      <c r="A82" s="205" t="s">
        <v>14</v>
      </c>
      <c r="B82" s="224"/>
      <c r="C82" s="26" t="str">
        <f t="shared" ref="C82:AD82" si="47">IF(C75="","",IF(OR((C80&gt;50%),(C81&lt;-50%)),"Measure More","OK"))</f>
        <v>OK</v>
      </c>
      <c r="D82" s="26" t="str">
        <f t="shared" si="47"/>
        <v>OK</v>
      </c>
      <c r="E82" s="26" t="str">
        <f t="shared" si="47"/>
        <v>OK</v>
      </c>
      <c r="F82" s="26" t="str">
        <f t="shared" si="47"/>
        <v>OK</v>
      </c>
      <c r="G82" s="26" t="str">
        <f t="shared" si="47"/>
        <v>Measure More</v>
      </c>
      <c r="H82" s="26" t="str">
        <f t="shared" si="47"/>
        <v>OK</v>
      </c>
      <c r="I82" s="26" t="str">
        <f t="shared" si="47"/>
        <v>OK</v>
      </c>
      <c r="J82" s="26" t="str">
        <f t="shared" si="47"/>
        <v>OK</v>
      </c>
      <c r="K82" s="26" t="str">
        <f t="shared" si="47"/>
        <v>OK</v>
      </c>
      <c r="L82" s="26" t="str">
        <f t="shared" si="47"/>
        <v>OK</v>
      </c>
      <c r="M82" s="26" t="str">
        <f t="shared" si="47"/>
        <v>OK</v>
      </c>
      <c r="N82" s="26" t="str">
        <f t="shared" si="47"/>
        <v>OK</v>
      </c>
      <c r="O82" s="26" t="str">
        <f t="shared" si="47"/>
        <v>Measure More</v>
      </c>
      <c r="P82" s="26" t="str">
        <f t="shared" si="47"/>
        <v>Measure More</v>
      </c>
      <c r="Q82" s="26" t="str">
        <f t="shared" si="47"/>
        <v>Measure More</v>
      </c>
      <c r="R82" s="26" t="str">
        <f t="shared" si="47"/>
        <v>Measure More</v>
      </c>
      <c r="S82" s="26" t="str">
        <f t="shared" si="47"/>
        <v>OK</v>
      </c>
      <c r="T82" s="27" t="str">
        <f t="shared" si="47"/>
        <v>OK</v>
      </c>
      <c r="U82" s="26" t="str">
        <f t="shared" si="47"/>
        <v>OK</v>
      </c>
      <c r="V82" s="26" t="str">
        <f t="shared" si="47"/>
        <v>Measure More</v>
      </c>
      <c r="W82" s="26" t="str">
        <f t="shared" si="47"/>
        <v>OK</v>
      </c>
      <c r="X82" s="26" t="str">
        <f t="shared" si="47"/>
        <v>OK</v>
      </c>
      <c r="Y82" s="26" t="str">
        <f t="shared" si="47"/>
        <v>Measure More</v>
      </c>
      <c r="Z82" s="26" t="str">
        <f t="shared" si="47"/>
        <v>OK</v>
      </c>
      <c r="AA82" s="26" t="str">
        <f t="shared" si="47"/>
        <v>OK</v>
      </c>
      <c r="AB82" s="26" t="str">
        <f t="shared" si="47"/>
        <v>OK</v>
      </c>
      <c r="AC82" s="26" t="str">
        <f t="shared" si="47"/>
        <v>OK</v>
      </c>
      <c r="AD82" s="27" t="str">
        <f t="shared" si="47"/>
        <v>OK</v>
      </c>
    </row>
    <row r="83" spans="1:30">
      <c r="A83" s="3"/>
      <c r="B83" s="3" t="s">
        <v>23</v>
      </c>
      <c r="C83" s="3">
        <f t="shared" ref="C83:AD83" si="48">IF(C75="","",MAXA(C75:C79))</f>
        <v>1.8902000000000001</v>
      </c>
      <c r="D83" s="3">
        <f t="shared" si="48"/>
        <v>1.8991</v>
      </c>
      <c r="E83" s="3">
        <f t="shared" si="48"/>
        <v>1.8946000000000001</v>
      </c>
      <c r="F83" s="3">
        <f t="shared" si="48"/>
        <v>1.9235</v>
      </c>
      <c r="G83" s="3">
        <f t="shared" si="48"/>
        <v>1.9811000000000001</v>
      </c>
      <c r="H83" s="3">
        <f t="shared" si="48"/>
        <v>1.9408000000000001</v>
      </c>
      <c r="I83" s="3">
        <f t="shared" si="48"/>
        <v>1.887</v>
      </c>
      <c r="J83" s="3">
        <f t="shared" si="48"/>
        <v>1.8667</v>
      </c>
      <c r="K83" s="3">
        <f t="shared" si="48"/>
        <v>1.8809</v>
      </c>
      <c r="L83" s="3">
        <f t="shared" si="48"/>
        <v>1.9086000000000001</v>
      </c>
      <c r="M83" s="3">
        <f t="shared" si="48"/>
        <v>1.8955</v>
      </c>
      <c r="N83" s="3">
        <f t="shared" si="48"/>
        <v>1.8975</v>
      </c>
      <c r="O83" s="3">
        <f t="shared" si="48"/>
        <v>1.8553999999999999</v>
      </c>
      <c r="P83" s="3">
        <f t="shared" si="48"/>
        <v>1.8502000000000001</v>
      </c>
      <c r="Q83" s="3">
        <f t="shared" si="48"/>
        <v>1.8701000000000001</v>
      </c>
      <c r="R83" s="3">
        <f t="shared" si="48"/>
        <v>1.8505</v>
      </c>
      <c r="S83" s="3">
        <f t="shared" si="48"/>
        <v>1.8736999999999999</v>
      </c>
      <c r="T83" s="3">
        <f t="shared" si="48"/>
        <v>1.8709</v>
      </c>
      <c r="U83" s="3">
        <f t="shared" si="48"/>
        <v>1.8815999999999999</v>
      </c>
      <c r="V83" s="3">
        <f t="shared" si="48"/>
        <v>1.8542000000000001</v>
      </c>
      <c r="W83" s="3">
        <f t="shared" si="48"/>
        <v>1.8149999999999999</v>
      </c>
      <c r="X83" s="3">
        <f t="shared" si="48"/>
        <v>1.0189999999999999</v>
      </c>
      <c r="Y83" s="3">
        <f t="shared" si="48"/>
        <v>0.96099999999999997</v>
      </c>
      <c r="Z83" s="3">
        <f t="shared" si="48"/>
        <v>1.0089999999999999</v>
      </c>
      <c r="AA83" s="3">
        <f t="shared" si="48"/>
        <v>11.468999999999999</v>
      </c>
      <c r="AB83" s="3">
        <f t="shared" si="48"/>
        <v>11.451000000000001</v>
      </c>
      <c r="AC83" s="3">
        <f t="shared" si="48"/>
        <v>11.99</v>
      </c>
      <c r="AD83" s="3">
        <f t="shared" si="48"/>
        <v>11.996</v>
      </c>
    </row>
    <row r="84" spans="1:30">
      <c r="A84" s="3"/>
      <c r="B84" s="3" t="s">
        <v>24</v>
      </c>
      <c r="C84" s="3">
        <f t="shared" ref="C84:AD84" si="49">IF(C75="","",MINA(C75:C79))</f>
        <v>1.8754999999999999</v>
      </c>
      <c r="D84" s="3">
        <f t="shared" si="49"/>
        <v>1.8845000000000001</v>
      </c>
      <c r="E84" s="3">
        <f t="shared" si="49"/>
        <v>1.885</v>
      </c>
      <c r="F84" s="3">
        <f t="shared" si="49"/>
        <v>1.9154</v>
      </c>
      <c r="G84" s="3">
        <f t="shared" si="49"/>
        <v>1.9724999999999999</v>
      </c>
      <c r="H84" s="3">
        <f t="shared" si="49"/>
        <v>1.9336</v>
      </c>
      <c r="I84" s="3">
        <f t="shared" si="49"/>
        <v>1.8778999999999999</v>
      </c>
      <c r="J84" s="3">
        <f t="shared" si="49"/>
        <v>1.8633999999999999</v>
      </c>
      <c r="K84" s="3">
        <f t="shared" si="49"/>
        <v>1.8707</v>
      </c>
      <c r="L84" s="3">
        <f t="shared" si="49"/>
        <v>1.8966000000000001</v>
      </c>
      <c r="M84" s="3">
        <f t="shared" si="49"/>
        <v>1.8889</v>
      </c>
      <c r="N84" s="3">
        <f t="shared" si="49"/>
        <v>1.8895999999999999</v>
      </c>
      <c r="O84" s="3">
        <f t="shared" si="49"/>
        <v>1.8323</v>
      </c>
      <c r="P84" s="3">
        <f t="shared" si="49"/>
        <v>1.8271999999999999</v>
      </c>
      <c r="Q84" s="3">
        <f t="shared" si="49"/>
        <v>1.8241000000000001</v>
      </c>
      <c r="R84" s="3">
        <f t="shared" si="49"/>
        <v>1.8017000000000001</v>
      </c>
      <c r="S84" s="3">
        <f t="shared" si="49"/>
        <v>1.8694</v>
      </c>
      <c r="T84" s="3">
        <f t="shared" si="49"/>
        <v>1.8653999999999999</v>
      </c>
      <c r="U84" s="3">
        <f t="shared" si="49"/>
        <v>1.8663000000000001</v>
      </c>
      <c r="V84" s="3">
        <f t="shared" si="49"/>
        <v>1.8380000000000001</v>
      </c>
      <c r="W84" s="3">
        <f t="shared" si="49"/>
        <v>1.8069999999999999</v>
      </c>
      <c r="X84" s="3">
        <f t="shared" si="49"/>
        <v>1.0129999999999999</v>
      </c>
      <c r="Y84" s="3">
        <f t="shared" si="49"/>
        <v>0.94399999999999995</v>
      </c>
      <c r="Z84" s="3">
        <f t="shared" si="49"/>
        <v>1.0009999999999999</v>
      </c>
      <c r="AA84" s="3">
        <f t="shared" si="49"/>
        <v>11.452999999999999</v>
      </c>
      <c r="AB84" s="3">
        <f t="shared" si="49"/>
        <v>11.430999999999999</v>
      </c>
      <c r="AC84" s="3">
        <f t="shared" si="49"/>
        <v>11.967000000000001</v>
      </c>
      <c r="AD84" s="3">
        <f t="shared" si="49"/>
        <v>11.989000000000001</v>
      </c>
    </row>
    <row r="85" spans="1:30">
      <c r="A85" s="3"/>
      <c r="B85" s="3" t="s">
        <v>25</v>
      </c>
      <c r="C85" s="3">
        <f t="shared" ref="C85:AD85" si="50">IF(C75="","",(C83-C84))</f>
        <v>1.4700000000000157E-2</v>
      </c>
      <c r="D85" s="3">
        <f t="shared" si="50"/>
        <v>1.4599999999999946E-2</v>
      </c>
      <c r="E85" s="3">
        <f t="shared" si="50"/>
        <v>9.6000000000000529E-3</v>
      </c>
      <c r="F85" s="3">
        <f t="shared" si="50"/>
        <v>8.0999999999999961E-3</v>
      </c>
      <c r="G85" s="3">
        <f t="shared" si="50"/>
        <v>8.6000000000001631E-3</v>
      </c>
      <c r="H85" s="3">
        <f t="shared" si="50"/>
        <v>7.2000000000000952E-3</v>
      </c>
      <c r="I85" s="3">
        <f t="shared" si="50"/>
        <v>9.100000000000108E-3</v>
      </c>
      <c r="J85" s="3">
        <f t="shared" si="50"/>
        <v>3.3000000000000806E-3</v>
      </c>
      <c r="K85" s="3">
        <f t="shared" si="50"/>
        <v>1.0199999999999987E-2</v>
      </c>
      <c r="L85" s="3">
        <f t="shared" si="50"/>
        <v>1.2000000000000011E-2</v>
      </c>
      <c r="M85" s="3">
        <f t="shared" si="50"/>
        <v>6.5999999999999392E-3</v>
      </c>
      <c r="N85" s="3">
        <f t="shared" si="50"/>
        <v>7.9000000000000181E-3</v>
      </c>
      <c r="O85" s="3">
        <f t="shared" si="50"/>
        <v>2.3099999999999898E-2</v>
      </c>
      <c r="P85" s="3">
        <f t="shared" si="50"/>
        <v>2.3000000000000131E-2</v>
      </c>
      <c r="Q85" s="3">
        <f t="shared" si="50"/>
        <v>4.6000000000000041E-2</v>
      </c>
      <c r="R85" s="3">
        <f t="shared" si="50"/>
        <v>4.8799999999999955E-2</v>
      </c>
      <c r="S85" s="3">
        <f t="shared" si="50"/>
        <v>4.2999999999999705E-3</v>
      </c>
      <c r="T85" s="3">
        <f t="shared" si="50"/>
        <v>5.5000000000000604E-3</v>
      </c>
      <c r="U85" s="3">
        <f t="shared" si="50"/>
        <v>1.5299999999999869E-2</v>
      </c>
      <c r="V85" s="3">
        <f t="shared" si="50"/>
        <v>1.6199999999999992E-2</v>
      </c>
      <c r="W85" s="3">
        <f t="shared" si="50"/>
        <v>8.0000000000000071E-3</v>
      </c>
      <c r="X85" s="3">
        <f t="shared" si="50"/>
        <v>6.0000000000000053E-3</v>
      </c>
      <c r="Y85" s="3">
        <f t="shared" si="50"/>
        <v>1.7000000000000015E-2</v>
      </c>
      <c r="Z85" s="3">
        <f t="shared" si="50"/>
        <v>8.0000000000000071E-3</v>
      </c>
      <c r="AA85" s="3">
        <f t="shared" si="50"/>
        <v>1.6000000000000014E-2</v>
      </c>
      <c r="AB85" s="3">
        <f t="shared" si="50"/>
        <v>2.000000000000135E-2</v>
      </c>
      <c r="AC85" s="3">
        <f t="shared" si="50"/>
        <v>2.2999999999999687E-2</v>
      </c>
      <c r="AD85" s="3">
        <f t="shared" si="50"/>
        <v>6.9999999999996732E-3</v>
      </c>
    </row>
    <row r="86" spans="1:30">
      <c r="A86" s="3"/>
      <c r="B86" s="3" t="s">
        <v>26</v>
      </c>
      <c r="C86" s="3">
        <f t="shared" ref="C86:AD86" si="51">IF(C75="","",ROUND(AVERAGEA(C75:C79),4))</f>
        <v>1.8814</v>
      </c>
      <c r="D86" s="3">
        <f t="shared" si="51"/>
        <v>1.8886000000000001</v>
      </c>
      <c r="E86" s="3">
        <f t="shared" si="51"/>
        <v>1.8907</v>
      </c>
      <c r="F86" s="3">
        <f t="shared" si="51"/>
        <v>1.9195</v>
      </c>
      <c r="G86" s="3">
        <f t="shared" si="51"/>
        <v>1.9752000000000001</v>
      </c>
      <c r="H86" s="3">
        <f t="shared" si="51"/>
        <v>1.9361999999999999</v>
      </c>
      <c r="I86" s="3">
        <f t="shared" si="51"/>
        <v>1.8821000000000001</v>
      </c>
      <c r="J86" s="3">
        <f t="shared" si="51"/>
        <v>1.865</v>
      </c>
      <c r="K86" s="3">
        <f t="shared" si="51"/>
        <v>1.8753</v>
      </c>
      <c r="L86" s="3">
        <f t="shared" si="51"/>
        <v>1.9009</v>
      </c>
      <c r="M86" s="3">
        <f t="shared" si="51"/>
        <v>1.8908</v>
      </c>
      <c r="N86" s="3">
        <f t="shared" si="51"/>
        <v>1.8917999999999999</v>
      </c>
      <c r="O86" s="3">
        <f t="shared" si="51"/>
        <v>1.8467</v>
      </c>
      <c r="P86" s="3">
        <f t="shared" si="51"/>
        <v>1.8411</v>
      </c>
      <c r="Q86" s="3">
        <f t="shared" si="51"/>
        <v>1.8462000000000001</v>
      </c>
      <c r="R86" s="3">
        <f t="shared" si="51"/>
        <v>1.8248</v>
      </c>
      <c r="S86" s="3">
        <f t="shared" si="51"/>
        <v>1.8713</v>
      </c>
      <c r="T86" s="3">
        <f t="shared" si="51"/>
        <v>1.8683000000000001</v>
      </c>
      <c r="U86" s="3">
        <f t="shared" si="51"/>
        <v>1.8716999999999999</v>
      </c>
      <c r="V86" s="3">
        <f t="shared" si="51"/>
        <v>1.8431999999999999</v>
      </c>
      <c r="W86" s="3">
        <f t="shared" si="51"/>
        <v>1.8118000000000001</v>
      </c>
      <c r="X86" s="3">
        <f t="shared" si="51"/>
        <v>1.0154000000000001</v>
      </c>
      <c r="Y86" s="3">
        <f t="shared" si="51"/>
        <v>0.95020000000000004</v>
      </c>
      <c r="Z86" s="3">
        <f t="shared" si="51"/>
        <v>1.0045999999999999</v>
      </c>
      <c r="AA86" s="3">
        <f t="shared" si="51"/>
        <v>11.4604</v>
      </c>
      <c r="AB86" s="3">
        <f t="shared" si="51"/>
        <v>11.4404</v>
      </c>
      <c r="AC86" s="3">
        <f t="shared" si="51"/>
        <v>11.979200000000001</v>
      </c>
      <c r="AD86" s="3">
        <f t="shared" si="51"/>
        <v>11.993</v>
      </c>
    </row>
    <row r="87" spans="1:30">
      <c r="A87" s="3"/>
      <c r="B87" s="3" t="s">
        <v>27</v>
      </c>
      <c r="C87" s="3">
        <f t="shared" ref="C87:AD87" si="52">IF(C75="","",ROUND(SQRT(COUNTA(C75:C79)/(COUNTA(C75:C79)-1))*STDEVPA(C75:C79),4))</f>
        <v>5.7000000000000002E-3</v>
      </c>
      <c r="D87" s="3">
        <f t="shared" si="52"/>
        <v>6.0000000000000001E-3</v>
      </c>
      <c r="E87" s="3">
        <f t="shared" si="52"/>
        <v>3.7000000000000002E-3</v>
      </c>
      <c r="F87" s="3">
        <f t="shared" si="52"/>
        <v>3.5000000000000001E-3</v>
      </c>
      <c r="G87" s="3">
        <f t="shared" si="52"/>
        <v>3.5000000000000001E-3</v>
      </c>
      <c r="H87" s="3">
        <f t="shared" si="52"/>
        <v>3.2000000000000002E-3</v>
      </c>
      <c r="I87" s="3">
        <f t="shared" si="52"/>
        <v>3.3E-3</v>
      </c>
      <c r="J87" s="3">
        <f t="shared" si="52"/>
        <v>1.5E-3</v>
      </c>
      <c r="K87" s="3">
        <f t="shared" si="52"/>
        <v>4.1000000000000003E-3</v>
      </c>
      <c r="L87" s="3">
        <f t="shared" si="52"/>
        <v>4.7000000000000002E-3</v>
      </c>
      <c r="M87" s="3">
        <f t="shared" si="52"/>
        <v>2.7000000000000001E-3</v>
      </c>
      <c r="N87" s="3">
        <f t="shared" si="52"/>
        <v>3.2000000000000002E-3</v>
      </c>
      <c r="O87" s="3">
        <f t="shared" si="52"/>
        <v>9.4999999999999998E-3</v>
      </c>
      <c r="P87" s="3">
        <f t="shared" si="52"/>
        <v>9.4999999999999998E-3</v>
      </c>
      <c r="Q87" s="3">
        <f t="shared" si="52"/>
        <v>1.9900000000000001E-2</v>
      </c>
      <c r="R87" s="3">
        <f t="shared" si="52"/>
        <v>2.1100000000000001E-2</v>
      </c>
      <c r="S87" s="3">
        <f t="shared" si="52"/>
        <v>1.8E-3</v>
      </c>
      <c r="T87" s="3">
        <f t="shared" si="52"/>
        <v>2.2000000000000001E-3</v>
      </c>
      <c r="U87" s="3">
        <f t="shared" si="52"/>
        <v>6.0000000000000001E-3</v>
      </c>
      <c r="V87" s="3">
        <f t="shared" si="52"/>
        <v>6.4000000000000003E-3</v>
      </c>
      <c r="W87" s="3">
        <f t="shared" si="52"/>
        <v>3.3E-3</v>
      </c>
      <c r="X87" s="3">
        <f t="shared" si="52"/>
        <v>2.3E-3</v>
      </c>
      <c r="Y87" s="3">
        <f t="shared" si="52"/>
        <v>7.0000000000000001E-3</v>
      </c>
      <c r="Z87" s="3">
        <f t="shared" si="52"/>
        <v>3.0000000000000001E-3</v>
      </c>
      <c r="AA87" s="3">
        <f t="shared" si="52"/>
        <v>5.8999999999999999E-3</v>
      </c>
      <c r="AB87" s="3">
        <f t="shared" si="52"/>
        <v>7.1999999999999998E-3</v>
      </c>
      <c r="AC87" s="3">
        <f t="shared" si="52"/>
        <v>8.8999999999999999E-3</v>
      </c>
      <c r="AD87" s="3">
        <f t="shared" si="52"/>
        <v>2.7000000000000001E-3</v>
      </c>
    </row>
    <row r="88" spans="1:30">
      <c r="A88" s="3"/>
      <c r="B88" s="3" t="s">
        <v>28</v>
      </c>
      <c r="C88" s="3">
        <f t="shared" ref="C88:AD88" si="53">IF(C75="","",ROUND((((C71+C72)-(C71+C73))/(6*C87)),4))</f>
        <v>6.4326999999999996</v>
      </c>
      <c r="D88" s="3">
        <f t="shared" si="53"/>
        <v>6.1111000000000004</v>
      </c>
      <c r="E88" s="3">
        <f t="shared" si="53"/>
        <v>9.9099000000000004</v>
      </c>
      <c r="F88" s="3">
        <f t="shared" si="53"/>
        <v>10.4762</v>
      </c>
      <c r="G88" s="3">
        <f t="shared" si="53"/>
        <v>10.4762</v>
      </c>
      <c r="H88" s="3">
        <f t="shared" si="53"/>
        <v>11.458299999999999</v>
      </c>
      <c r="I88" s="3">
        <f t="shared" si="53"/>
        <v>11.1111</v>
      </c>
      <c r="J88" s="3">
        <f t="shared" si="53"/>
        <v>24.444400000000002</v>
      </c>
      <c r="K88" s="3">
        <f t="shared" si="53"/>
        <v>8.9430999999999994</v>
      </c>
      <c r="L88" s="3">
        <f t="shared" si="53"/>
        <v>7.8014000000000001</v>
      </c>
      <c r="M88" s="3">
        <f t="shared" si="53"/>
        <v>13.5802</v>
      </c>
      <c r="N88" s="3">
        <f t="shared" si="53"/>
        <v>11.458299999999999</v>
      </c>
      <c r="O88" s="3">
        <f t="shared" si="53"/>
        <v>3.8595999999999999</v>
      </c>
      <c r="P88" s="3">
        <f t="shared" si="53"/>
        <v>3.8595999999999999</v>
      </c>
      <c r="Q88" s="3">
        <f t="shared" si="53"/>
        <v>1.8425</v>
      </c>
      <c r="R88" s="3">
        <f t="shared" si="53"/>
        <v>1.7378</v>
      </c>
      <c r="S88" s="3">
        <f t="shared" si="53"/>
        <v>20.3704</v>
      </c>
      <c r="T88" s="3">
        <f t="shared" si="53"/>
        <v>16.666699999999999</v>
      </c>
      <c r="U88" s="3">
        <f t="shared" si="53"/>
        <v>6.1111000000000004</v>
      </c>
      <c r="V88" s="3">
        <f t="shared" si="53"/>
        <v>5.7291999999999996</v>
      </c>
      <c r="W88" s="3">
        <f t="shared" si="53"/>
        <v>10.101000000000001</v>
      </c>
      <c r="X88" s="3">
        <f t="shared" si="53"/>
        <v>14.492800000000001</v>
      </c>
      <c r="Y88" s="3">
        <f t="shared" si="53"/>
        <v>4.7618999999999998</v>
      </c>
      <c r="Z88" s="3">
        <f t="shared" si="53"/>
        <v>11.1111</v>
      </c>
      <c r="AA88" s="3">
        <f t="shared" si="53"/>
        <v>9.6044999999999998</v>
      </c>
      <c r="AB88" s="3">
        <f t="shared" si="53"/>
        <v>7.8704000000000001</v>
      </c>
      <c r="AC88" s="3">
        <f t="shared" si="53"/>
        <v>6.367</v>
      </c>
      <c r="AD88" s="3">
        <f t="shared" si="53"/>
        <v>20.9877</v>
      </c>
    </row>
    <row r="89" spans="1:30">
      <c r="A89" s="3"/>
      <c r="B89" s="3" t="s">
        <v>29</v>
      </c>
      <c r="C89" s="3">
        <f t="shared" ref="C89:AD89" si="54">IF(C75="","",ROUND((1-(ABS((((C71+C72)+(C71+C73))/2)-C86)/((C72-C73)/2)))*C88,4))</f>
        <v>5.3449999999999998</v>
      </c>
      <c r="D89" s="3">
        <f t="shared" si="54"/>
        <v>5.4778000000000002</v>
      </c>
      <c r="E89" s="3">
        <f t="shared" si="54"/>
        <v>9.0721000000000007</v>
      </c>
      <c r="F89" s="3">
        <f t="shared" si="54"/>
        <v>8.6190999999999995</v>
      </c>
      <c r="G89" s="3">
        <f t="shared" si="54"/>
        <v>3.3142999999999998</v>
      </c>
      <c r="H89" s="3">
        <f t="shared" si="54"/>
        <v>7.6875</v>
      </c>
      <c r="I89" s="3">
        <f t="shared" si="54"/>
        <v>9.3030000000000008</v>
      </c>
      <c r="J89" s="3">
        <f t="shared" si="54"/>
        <v>16.666599999999999</v>
      </c>
      <c r="K89" s="3">
        <f t="shared" si="54"/>
        <v>6.9349999999999996</v>
      </c>
      <c r="L89" s="3">
        <f t="shared" si="54"/>
        <v>7.7375999999999996</v>
      </c>
      <c r="M89" s="3">
        <f t="shared" si="54"/>
        <v>12.4444</v>
      </c>
      <c r="N89" s="3">
        <f t="shared" si="54"/>
        <v>10.604100000000001</v>
      </c>
      <c r="O89" s="3">
        <f t="shared" si="54"/>
        <v>1.9894000000000001</v>
      </c>
      <c r="P89" s="3">
        <f t="shared" si="54"/>
        <v>1.7929999999999999</v>
      </c>
      <c r="Q89" s="3">
        <f t="shared" si="54"/>
        <v>0.94140000000000001</v>
      </c>
      <c r="R89" s="3">
        <f t="shared" si="54"/>
        <v>0.54979999999999996</v>
      </c>
      <c r="S89" s="3">
        <f t="shared" si="54"/>
        <v>15.0556</v>
      </c>
      <c r="T89" s="3">
        <f t="shared" si="54"/>
        <v>11.8637</v>
      </c>
      <c r="U89" s="3">
        <f t="shared" si="54"/>
        <v>4.5388999999999999</v>
      </c>
      <c r="V89" s="3">
        <f t="shared" si="54"/>
        <v>2.7707999999999999</v>
      </c>
      <c r="W89" s="3">
        <f t="shared" si="54"/>
        <v>8.9091000000000005</v>
      </c>
      <c r="X89" s="3">
        <f t="shared" si="54"/>
        <v>12.260899999999999</v>
      </c>
      <c r="Y89" s="3">
        <f t="shared" si="54"/>
        <v>2.3714</v>
      </c>
      <c r="Z89" s="3">
        <f t="shared" si="54"/>
        <v>10.6</v>
      </c>
      <c r="AA89" s="3">
        <f t="shared" si="54"/>
        <v>7.3672000000000004</v>
      </c>
      <c r="AB89" s="3">
        <f t="shared" si="54"/>
        <v>5.1111000000000004</v>
      </c>
      <c r="AC89" s="3">
        <f t="shared" si="54"/>
        <v>5.5880000000000001</v>
      </c>
      <c r="AD89" s="3">
        <f t="shared" si="54"/>
        <v>20.1235</v>
      </c>
    </row>
    <row r="90" spans="1:30">
      <c r="A90" s="3"/>
      <c r="B90" s="3" t="s">
        <v>31</v>
      </c>
      <c r="C90" s="3" t="str">
        <f t="shared" ref="C90:AD90" si="55">IF(C75="","",IF(OR(((MAXA(C75:C79))&gt;(C71+C72)),((MINA(C75:C79))&lt;(C71+C73))),"NG","OK"))</f>
        <v>OK</v>
      </c>
      <c r="D90" s="3" t="str">
        <f t="shared" si="55"/>
        <v>OK</v>
      </c>
      <c r="E90" s="3" t="str">
        <f t="shared" si="55"/>
        <v>OK</v>
      </c>
      <c r="F90" s="3" t="str">
        <f t="shared" si="55"/>
        <v>OK</v>
      </c>
      <c r="G90" s="3" t="str">
        <f t="shared" si="55"/>
        <v>OK</v>
      </c>
      <c r="H90" s="3" t="str">
        <f t="shared" si="55"/>
        <v>OK</v>
      </c>
      <c r="I90" s="3" t="str">
        <f t="shared" si="55"/>
        <v>OK</v>
      </c>
      <c r="J90" s="3" t="str">
        <f t="shared" si="55"/>
        <v>OK</v>
      </c>
      <c r="K90" s="3" t="str">
        <f t="shared" si="55"/>
        <v>OK</v>
      </c>
      <c r="L90" s="3" t="str">
        <f t="shared" si="55"/>
        <v>OK</v>
      </c>
      <c r="M90" s="3" t="str">
        <f t="shared" si="55"/>
        <v>OK</v>
      </c>
      <c r="N90" s="3" t="str">
        <f t="shared" si="55"/>
        <v>OK</v>
      </c>
      <c r="O90" s="3" t="str">
        <f t="shared" si="55"/>
        <v>OK</v>
      </c>
      <c r="P90" s="3" t="str">
        <f t="shared" si="55"/>
        <v>OK</v>
      </c>
      <c r="Q90" s="3" t="str">
        <f t="shared" si="55"/>
        <v>OK</v>
      </c>
      <c r="R90" s="3" t="str">
        <f t="shared" si="55"/>
        <v>OK</v>
      </c>
      <c r="S90" s="3" t="str">
        <f t="shared" si="55"/>
        <v>OK</v>
      </c>
      <c r="T90" s="3" t="str">
        <f t="shared" si="55"/>
        <v>OK</v>
      </c>
      <c r="U90" s="3" t="str">
        <f t="shared" si="55"/>
        <v>OK</v>
      </c>
      <c r="V90" s="3" t="str">
        <f t="shared" si="55"/>
        <v>OK</v>
      </c>
      <c r="W90" s="3" t="str">
        <f t="shared" si="55"/>
        <v>OK</v>
      </c>
      <c r="X90" s="3" t="str">
        <f t="shared" si="55"/>
        <v>OK</v>
      </c>
      <c r="Y90" s="3" t="str">
        <f t="shared" si="55"/>
        <v>OK</v>
      </c>
      <c r="Z90" s="3" t="str">
        <f t="shared" si="55"/>
        <v>OK</v>
      </c>
      <c r="AA90" s="3" t="str">
        <f t="shared" si="55"/>
        <v>OK</v>
      </c>
      <c r="AB90" s="3" t="str">
        <f t="shared" si="55"/>
        <v>OK</v>
      </c>
      <c r="AC90" s="3" t="str">
        <f t="shared" si="55"/>
        <v>OK</v>
      </c>
      <c r="AD90" s="3" t="str">
        <f t="shared" si="55"/>
        <v>OK</v>
      </c>
    </row>
    <row r="91" spans="1:30">
      <c r="A91" s="3"/>
      <c r="B91" s="3" t="s">
        <v>30</v>
      </c>
      <c r="C91" s="3" t="str">
        <f>IF(C89="","",IF(OR(((MINA(C89))&lt;(1.67))),"NG","OK"))</f>
        <v>OK</v>
      </c>
      <c r="D91" s="3" t="str">
        <f t="shared" ref="D91:AD91" si="56">IF(D89="","",IF(OR(((MINA(D89))&lt;(1.67))),"NG","OK"))</f>
        <v>OK</v>
      </c>
      <c r="E91" s="3" t="str">
        <f t="shared" si="56"/>
        <v>OK</v>
      </c>
      <c r="F91" s="3" t="str">
        <f t="shared" si="56"/>
        <v>OK</v>
      </c>
      <c r="G91" s="3" t="str">
        <f t="shared" si="56"/>
        <v>OK</v>
      </c>
      <c r="H91" s="3" t="str">
        <f t="shared" si="56"/>
        <v>OK</v>
      </c>
      <c r="I91" s="3" t="str">
        <f t="shared" si="56"/>
        <v>OK</v>
      </c>
      <c r="J91" s="3" t="str">
        <f t="shared" si="56"/>
        <v>OK</v>
      </c>
      <c r="K91" s="3" t="str">
        <f t="shared" si="56"/>
        <v>OK</v>
      </c>
      <c r="L91" s="3" t="str">
        <f t="shared" si="56"/>
        <v>OK</v>
      </c>
      <c r="M91" s="3" t="str">
        <f t="shared" si="56"/>
        <v>OK</v>
      </c>
      <c r="N91" s="3" t="str">
        <f t="shared" si="56"/>
        <v>OK</v>
      </c>
      <c r="O91" s="3" t="str">
        <f t="shared" si="56"/>
        <v>OK</v>
      </c>
      <c r="P91" s="3" t="str">
        <f t="shared" si="56"/>
        <v>OK</v>
      </c>
      <c r="Q91" s="3" t="str">
        <f t="shared" si="56"/>
        <v>NG</v>
      </c>
      <c r="R91" s="3" t="str">
        <f t="shared" si="56"/>
        <v>NG</v>
      </c>
      <c r="S91" s="3" t="str">
        <f t="shared" si="56"/>
        <v>OK</v>
      </c>
      <c r="T91" s="3" t="str">
        <f t="shared" si="56"/>
        <v>OK</v>
      </c>
      <c r="U91" s="3" t="str">
        <f t="shared" si="56"/>
        <v>OK</v>
      </c>
      <c r="V91" s="3" t="str">
        <f t="shared" si="56"/>
        <v>OK</v>
      </c>
      <c r="W91" s="3" t="str">
        <f t="shared" si="56"/>
        <v>OK</v>
      </c>
      <c r="X91" s="3" t="str">
        <f t="shared" si="56"/>
        <v>OK</v>
      </c>
      <c r="Y91" s="3" t="str">
        <f t="shared" si="56"/>
        <v>OK</v>
      </c>
      <c r="Z91" s="3" t="str">
        <f t="shared" si="56"/>
        <v>OK</v>
      </c>
      <c r="AA91" s="3" t="str">
        <f t="shared" si="56"/>
        <v>OK</v>
      </c>
      <c r="AB91" s="3" t="str">
        <f t="shared" si="56"/>
        <v>OK</v>
      </c>
      <c r="AC91" s="3" t="str">
        <f t="shared" si="56"/>
        <v>OK</v>
      </c>
      <c r="AD91" s="3" t="str">
        <f t="shared" si="56"/>
        <v>OK</v>
      </c>
    </row>
    <row r="92" spans="1:30">
      <c r="A92" s="3"/>
      <c r="B92" s="3"/>
      <c r="C92" s="3"/>
      <c r="D92" s="29" t="s">
        <v>37</v>
      </c>
      <c r="E92" s="30" t="s">
        <v>39</v>
      </c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2"/>
      <c r="S92" s="39"/>
      <c r="T92" s="38"/>
      <c r="U92" s="39"/>
      <c r="V92" s="31"/>
      <c r="W92" s="31"/>
      <c r="X92" s="39"/>
      <c r="Y92" s="39"/>
      <c r="Z92" s="39"/>
      <c r="AA92" s="39"/>
      <c r="AB92" s="39"/>
      <c r="AC92" s="39"/>
      <c r="AD92" s="40"/>
    </row>
    <row r="93" spans="1:30">
      <c r="A93" s="3"/>
      <c r="B93" s="3"/>
      <c r="C93" s="3"/>
      <c r="D93" s="33" t="s">
        <v>38</v>
      </c>
      <c r="E93" s="34" t="s">
        <v>86</v>
      </c>
      <c r="F93" s="35"/>
      <c r="G93" s="35"/>
      <c r="H93" s="36"/>
      <c r="I93" s="35"/>
      <c r="J93" s="35"/>
      <c r="K93" s="35"/>
      <c r="L93" s="35"/>
      <c r="M93" s="35"/>
      <c r="N93" s="35"/>
      <c r="O93" s="35"/>
      <c r="P93" s="35"/>
      <c r="Q93" s="35"/>
      <c r="R93" s="37"/>
      <c r="S93" s="35"/>
      <c r="T93" s="35"/>
      <c r="U93" s="35"/>
      <c r="V93" s="35"/>
      <c r="W93" s="35"/>
      <c r="X93" s="41"/>
      <c r="Y93" s="41"/>
      <c r="Z93" s="41"/>
      <c r="AA93" s="41"/>
      <c r="AB93" s="41"/>
      <c r="AC93" s="41"/>
      <c r="AD93" s="42"/>
    </row>
    <row r="94" spans="1:30">
      <c r="A94" s="3"/>
      <c r="B94" s="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</row>
    <row r="95" spans="1:30">
      <c r="A95" s="218" t="s">
        <v>4</v>
      </c>
      <c r="B95" s="225"/>
      <c r="C95" s="243" t="s">
        <v>121</v>
      </c>
      <c r="D95" s="243" t="s">
        <v>122</v>
      </c>
      <c r="E95" s="241" t="s">
        <v>123</v>
      </c>
      <c r="F95" s="241" t="s">
        <v>124</v>
      </c>
      <c r="G95" s="241" t="s">
        <v>125</v>
      </c>
      <c r="H95" s="241" t="s">
        <v>126</v>
      </c>
      <c r="I95" s="246">
        <v>45</v>
      </c>
      <c r="J95" s="246">
        <v>46</v>
      </c>
      <c r="K95" s="246">
        <v>47</v>
      </c>
      <c r="L95" s="246">
        <v>48</v>
      </c>
      <c r="M95" s="241">
        <v>49</v>
      </c>
      <c r="N95" s="241">
        <v>50</v>
      </c>
      <c r="O95" s="241">
        <v>51</v>
      </c>
      <c r="P95" s="241">
        <v>52</v>
      </c>
      <c r="Q95" s="246">
        <v>53</v>
      </c>
      <c r="R95" s="244">
        <v>54</v>
      </c>
      <c r="S95" s="244">
        <v>55</v>
      </c>
      <c r="T95" s="243">
        <v>56</v>
      </c>
      <c r="U95" s="243">
        <v>57</v>
      </c>
      <c r="V95" s="241" t="s">
        <v>150</v>
      </c>
      <c r="W95" s="241" t="s">
        <v>151</v>
      </c>
      <c r="X95" s="244">
        <v>59</v>
      </c>
      <c r="Y95" s="207">
        <v>60</v>
      </c>
      <c r="Z95" s="207">
        <v>61</v>
      </c>
      <c r="AA95" s="207">
        <v>62</v>
      </c>
      <c r="AB95" s="207">
        <v>63</v>
      </c>
      <c r="AC95" s="207">
        <v>64</v>
      </c>
      <c r="AD95" s="207">
        <v>65</v>
      </c>
    </row>
    <row r="96" spans="1:30">
      <c r="A96" s="226"/>
      <c r="B96" s="227"/>
      <c r="C96" s="247"/>
      <c r="D96" s="247"/>
      <c r="E96" s="247"/>
      <c r="F96" s="247"/>
      <c r="G96" s="247"/>
      <c r="H96" s="247"/>
      <c r="I96" s="245"/>
      <c r="J96" s="245"/>
      <c r="K96" s="245"/>
      <c r="L96" s="245"/>
      <c r="M96" s="242"/>
      <c r="N96" s="242"/>
      <c r="O96" s="242"/>
      <c r="P96" s="242"/>
      <c r="Q96" s="245"/>
      <c r="R96" s="245"/>
      <c r="S96" s="245"/>
      <c r="T96" s="242"/>
      <c r="U96" s="242"/>
      <c r="V96" s="242"/>
      <c r="W96" s="242"/>
      <c r="X96" s="245"/>
      <c r="Y96" s="210"/>
      <c r="Z96" s="210"/>
      <c r="AA96" s="210"/>
      <c r="AB96" s="210"/>
      <c r="AC96" s="210"/>
      <c r="AD96" s="210"/>
    </row>
    <row r="97" spans="1:33">
      <c r="A97" s="211" t="s">
        <v>5</v>
      </c>
      <c r="B97" s="212"/>
      <c r="C97" s="14" t="s">
        <v>22</v>
      </c>
      <c r="D97" s="14" t="s">
        <v>22</v>
      </c>
      <c r="E97" s="14" t="s">
        <v>22</v>
      </c>
      <c r="F97" s="14" t="s">
        <v>22</v>
      </c>
      <c r="G97" s="14" t="s">
        <v>22</v>
      </c>
      <c r="H97" s="14" t="s">
        <v>22</v>
      </c>
      <c r="I97" s="14" t="s">
        <v>22</v>
      </c>
      <c r="J97" s="14" t="s">
        <v>22</v>
      </c>
      <c r="K97" s="14" t="s">
        <v>22</v>
      </c>
      <c r="L97" s="14" t="s">
        <v>22</v>
      </c>
      <c r="M97" s="14" t="s">
        <v>22</v>
      </c>
      <c r="N97" s="14" t="s">
        <v>22</v>
      </c>
      <c r="O97" s="14" t="s">
        <v>22</v>
      </c>
      <c r="P97" s="94" t="s">
        <v>22</v>
      </c>
      <c r="Q97" s="14" t="s">
        <v>22</v>
      </c>
      <c r="R97" s="14" t="s">
        <v>22</v>
      </c>
      <c r="S97" s="14" t="s">
        <v>22</v>
      </c>
      <c r="T97" s="14" t="s">
        <v>22</v>
      </c>
      <c r="U97" s="14" t="s">
        <v>149</v>
      </c>
      <c r="V97" s="14" t="s">
        <v>149</v>
      </c>
      <c r="W97" s="14" t="s">
        <v>149</v>
      </c>
      <c r="X97" s="14" t="s">
        <v>149</v>
      </c>
      <c r="Y97" s="14" t="s">
        <v>22</v>
      </c>
      <c r="Z97" s="14" t="s">
        <v>22</v>
      </c>
      <c r="AA97" s="14" t="s">
        <v>22</v>
      </c>
      <c r="AB97" s="14" t="s">
        <v>22</v>
      </c>
      <c r="AC97" s="14" t="s">
        <v>22</v>
      </c>
      <c r="AD97" s="14" t="s">
        <v>22</v>
      </c>
    </row>
    <row r="98" spans="1:33">
      <c r="A98" s="211" t="s">
        <v>6</v>
      </c>
      <c r="B98" s="212"/>
      <c r="C98" s="15">
        <v>12</v>
      </c>
      <c r="D98" s="15">
        <v>12</v>
      </c>
      <c r="E98" s="15">
        <v>4</v>
      </c>
      <c r="F98" s="15">
        <v>4</v>
      </c>
      <c r="G98" s="15">
        <v>10.3</v>
      </c>
      <c r="H98" s="15">
        <v>10.3</v>
      </c>
      <c r="I98" s="15">
        <v>7</v>
      </c>
      <c r="J98" s="15">
        <v>7</v>
      </c>
      <c r="K98" s="15">
        <v>7</v>
      </c>
      <c r="L98" s="15">
        <v>4.5999999999999996</v>
      </c>
      <c r="M98" s="15">
        <v>16.2</v>
      </c>
      <c r="N98" s="15">
        <v>6</v>
      </c>
      <c r="O98" s="15">
        <v>4.9000000000000004</v>
      </c>
      <c r="P98" s="15">
        <v>8.3000000000000007</v>
      </c>
      <c r="Q98" s="15">
        <v>18.95</v>
      </c>
      <c r="R98" s="15">
        <v>0.8</v>
      </c>
      <c r="S98" s="15">
        <v>4.5</v>
      </c>
      <c r="T98" s="15">
        <v>5.4</v>
      </c>
      <c r="U98" s="15">
        <v>7.37</v>
      </c>
      <c r="V98" s="15">
        <v>5.01</v>
      </c>
      <c r="W98" s="15">
        <v>5.01</v>
      </c>
      <c r="X98" s="15">
        <v>0.4</v>
      </c>
      <c r="Y98" s="15">
        <v>3.5</v>
      </c>
      <c r="Z98" s="15">
        <v>3.5</v>
      </c>
      <c r="AA98" s="15">
        <v>1.5</v>
      </c>
      <c r="AB98" s="15">
        <v>0.5</v>
      </c>
      <c r="AC98" s="15">
        <v>7</v>
      </c>
      <c r="AD98" s="15">
        <v>5</v>
      </c>
    </row>
    <row r="99" spans="1:33">
      <c r="A99" s="213" t="s">
        <v>7</v>
      </c>
      <c r="B99" s="17" t="s">
        <v>11</v>
      </c>
      <c r="C99" s="18">
        <v>0.17</v>
      </c>
      <c r="D99" s="18">
        <v>0.17</v>
      </c>
      <c r="E99" s="18">
        <v>0.12</v>
      </c>
      <c r="F99" s="18">
        <v>0.12</v>
      </c>
      <c r="G99" s="18">
        <v>0.17</v>
      </c>
      <c r="H99" s="18">
        <v>0.17</v>
      </c>
      <c r="I99" s="18">
        <v>0.14000000000000001</v>
      </c>
      <c r="J99" s="18">
        <v>0.14000000000000001</v>
      </c>
      <c r="K99" s="18">
        <v>0.14000000000000001</v>
      </c>
      <c r="L99" s="18">
        <v>0.12</v>
      </c>
      <c r="M99" s="18">
        <v>0.2</v>
      </c>
      <c r="N99" s="18">
        <v>0.12</v>
      </c>
      <c r="O99" s="18">
        <v>0.12</v>
      </c>
      <c r="P99" s="18">
        <v>0.14000000000000001</v>
      </c>
      <c r="Q99" s="18">
        <v>0.2</v>
      </c>
      <c r="R99" s="18">
        <v>0.1</v>
      </c>
      <c r="S99" s="18">
        <v>0.12</v>
      </c>
      <c r="T99" s="15">
        <v>0.12</v>
      </c>
      <c r="U99" s="18">
        <v>0.14000000000000001</v>
      </c>
      <c r="V99" s="18">
        <v>0.12</v>
      </c>
      <c r="W99" s="18">
        <v>0.12</v>
      </c>
      <c r="X99" s="18">
        <v>0.15</v>
      </c>
      <c r="Y99" s="18">
        <v>0.12</v>
      </c>
      <c r="Z99" s="18">
        <v>0.12</v>
      </c>
      <c r="AA99" s="18">
        <v>0.11</v>
      </c>
      <c r="AB99" s="18">
        <v>0.1</v>
      </c>
      <c r="AC99" s="18">
        <v>0.14000000000000001</v>
      </c>
      <c r="AD99" s="15">
        <v>0.12</v>
      </c>
    </row>
    <row r="100" spans="1:33">
      <c r="A100" s="214"/>
      <c r="B100" s="17" t="s">
        <v>12</v>
      </c>
      <c r="C100" s="18">
        <v>-0.17</v>
      </c>
      <c r="D100" s="18">
        <v>-0.17</v>
      </c>
      <c r="E100" s="18">
        <v>-0.12</v>
      </c>
      <c r="F100" s="18">
        <v>-0.12</v>
      </c>
      <c r="G100" s="18">
        <v>-0.17</v>
      </c>
      <c r="H100" s="18">
        <v>-0.17</v>
      </c>
      <c r="I100" s="18">
        <v>-0.14000000000000001</v>
      </c>
      <c r="J100" s="18">
        <v>-0.14000000000000001</v>
      </c>
      <c r="K100" s="18">
        <v>-0.14000000000000001</v>
      </c>
      <c r="L100" s="18">
        <v>-0.12</v>
      </c>
      <c r="M100" s="18">
        <v>-0.2</v>
      </c>
      <c r="N100" s="18">
        <v>-0.12</v>
      </c>
      <c r="O100" s="18">
        <v>-0.12</v>
      </c>
      <c r="P100" s="18">
        <v>-0.14000000000000001</v>
      </c>
      <c r="Q100" s="18">
        <v>-0.2</v>
      </c>
      <c r="R100" s="18">
        <v>-0.1</v>
      </c>
      <c r="S100" s="18">
        <v>-0.12</v>
      </c>
      <c r="T100" s="15">
        <v>-0.12</v>
      </c>
      <c r="U100" s="18">
        <v>-0.14000000000000001</v>
      </c>
      <c r="V100" s="18">
        <v>-0.12</v>
      </c>
      <c r="W100" s="18">
        <v>-0.12</v>
      </c>
      <c r="X100" s="18">
        <v>-0.15</v>
      </c>
      <c r="Y100" s="18">
        <v>-0.12</v>
      </c>
      <c r="Z100" s="18">
        <v>-0.12</v>
      </c>
      <c r="AA100" s="18">
        <v>-0.11</v>
      </c>
      <c r="AB100" s="18">
        <v>-0.1</v>
      </c>
      <c r="AC100" s="18">
        <v>-0.14000000000000001</v>
      </c>
      <c r="AD100" s="15">
        <v>-0.12</v>
      </c>
    </row>
    <row r="101" spans="1:33">
      <c r="A101" s="215" t="s">
        <v>8</v>
      </c>
      <c r="B101" s="216"/>
      <c r="C101" s="19">
        <f t="shared" ref="C101:AD101" si="57">IF(C98="","",(((C98+C99)+(C98+C100))/2))</f>
        <v>12</v>
      </c>
      <c r="D101" s="19">
        <f t="shared" si="57"/>
        <v>12</v>
      </c>
      <c r="E101" s="19">
        <f t="shared" si="57"/>
        <v>4</v>
      </c>
      <c r="F101" s="19">
        <f t="shared" si="57"/>
        <v>4</v>
      </c>
      <c r="G101" s="19">
        <f t="shared" si="57"/>
        <v>10.3</v>
      </c>
      <c r="H101" s="19">
        <f t="shared" si="57"/>
        <v>10.3</v>
      </c>
      <c r="I101" s="19">
        <f t="shared" si="57"/>
        <v>7</v>
      </c>
      <c r="J101" s="19">
        <f t="shared" si="57"/>
        <v>7</v>
      </c>
      <c r="K101" s="19">
        <f t="shared" si="57"/>
        <v>7</v>
      </c>
      <c r="L101" s="19">
        <f t="shared" si="57"/>
        <v>4.5999999999999996</v>
      </c>
      <c r="M101" s="19">
        <f t="shared" si="57"/>
        <v>16.2</v>
      </c>
      <c r="N101" s="19">
        <f t="shared" si="57"/>
        <v>6</v>
      </c>
      <c r="O101" s="19">
        <f t="shared" si="57"/>
        <v>4.9000000000000004</v>
      </c>
      <c r="P101" s="19">
        <f t="shared" si="57"/>
        <v>8.3000000000000007</v>
      </c>
      <c r="Q101" s="19">
        <f t="shared" si="57"/>
        <v>18.95</v>
      </c>
      <c r="R101" s="19">
        <f t="shared" si="57"/>
        <v>0.8</v>
      </c>
      <c r="S101" s="19">
        <f t="shared" si="57"/>
        <v>4.5</v>
      </c>
      <c r="T101" s="20">
        <f t="shared" si="57"/>
        <v>5.4</v>
      </c>
      <c r="U101" s="19">
        <f t="shared" si="57"/>
        <v>7.37</v>
      </c>
      <c r="V101" s="19">
        <f t="shared" si="57"/>
        <v>5.01</v>
      </c>
      <c r="W101" s="19">
        <f t="shared" si="57"/>
        <v>5.01</v>
      </c>
      <c r="X101" s="19">
        <f t="shared" si="57"/>
        <v>0.4</v>
      </c>
      <c r="Y101" s="19">
        <f t="shared" si="57"/>
        <v>3.5</v>
      </c>
      <c r="Z101" s="19">
        <f t="shared" si="57"/>
        <v>3.5</v>
      </c>
      <c r="AA101" s="19">
        <f t="shared" si="57"/>
        <v>1.5</v>
      </c>
      <c r="AB101" s="19">
        <f t="shared" si="57"/>
        <v>0.5</v>
      </c>
      <c r="AC101" s="19">
        <f t="shared" si="57"/>
        <v>7</v>
      </c>
      <c r="AD101" s="20">
        <f t="shared" si="57"/>
        <v>5</v>
      </c>
    </row>
    <row r="102" spans="1:33">
      <c r="A102" s="16" t="s">
        <v>32</v>
      </c>
      <c r="B102" s="21" t="s">
        <v>13</v>
      </c>
      <c r="C102" s="22">
        <v>12.01</v>
      </c>
      <c r="D102" s="22">
        <v>11.975</v>
      </c>
      <c r="E102" s="22">
        <v>3.9940000000000002</v>
      </c>
      <c r="F102" s="22">
        <v>3.9870000000000001</v>
      </c>
      <c r="G102" s="22">
        <v>10.326000000000001</v>
      </c>
      <c r="H102" s="22">
        <v>10.348000000000001</v>
      </c>
      <c r="I102" s="22">
        <v>7.0469999999999997</v>
      </c>
      <c r="J102" s="22">
        <v>7.0510000000000002</v>
      </c>
      <c r="K102" s="22">
        <v>7.0229999999999997</v>
      </c>
      <c r="L102" s="22">
        <v>4.5730000000000004</v>
      </c>
      <c r="M102" s="22">
        <v>16.192900000000002</v>
      </c>
      <c r="N102" s="22">
        <v>6.0898000000000003</v>
      </c>
      <c r="O102" s="22">
        <v>4.7946999999999997</v>
      </c>
      <c r="P102" s="22">
        <v>8.2981999999999996</v>
      </c>
      <c r="Q102" s="28">
        <v>19.071999999999999</v>
      </c>
      <c r="R102" s="22">
        <v>0.85699999999999998</v>
      </c>
      <c r="S102" s="22">
        <v>4.42</v>
      </c>
      <c r="T102" s="22">
        <v>5.3390000000000004</v>
      </c>
      <c r="U102" s="22">
        <v>7.3979999999999997</v>
      </c>
      <c r="V102" s="22">
        <v>5.0049999999999999</v>
      </c>
      <c r="W102" s="22">
        <v>5.0060000000000002</v>
      </c>
      <c r="X102" s="22">
        <v>0.40699999999999997</v>
      </c>
      <c r="Y102" s="22">
        <v>3.5030000000000001</v>
      </c>
      <c r="Z102" s="22">
        <v>3.4380000000000002</v>
      </c>
      <c r="AA102" s="22">
        <v>1.492</v>
      </c>
      <c r="AB102" s="22">
        <v>0.501</v>
      </c>
      <c r="AC102" s="22">
        <v>6.9977</v>
      </c>
      <c r="AD102" s="22">
        <v>5.05</v>
      </c>
      <c r="AF102" s="91"/>
      <c r="AG102" s="92"/>
    </row>
    <row r="103" spans="1:33">
      <c r="A103" s="16" t="s">
        <v>33</v>
      </c>
      <c r="B103" s="21" t="s">
        <v>13</v>
      </c>
      <c r="C103" s="22">
        <v>11.968999999999999</v>
      </c>
      <c r="D103" s="22">
        <v>11.975</v>
      </c>
      <c r="E103" s="22">
        <v>4.016</v>
      </c>
      <c r="F103" s="22">
        <v>3.9910000000000001</v>
      </c>
      <c r="G103" s="22">
        <v>10.33</v>
      </c>
      <c r="H103" s="22">
        <v>10.331</v>
      </c>
      <c r="I103" s="22">
        <v>7.0380000000000003</v>
      </c>
      <c r="J103" s="22">
        <v>7.0650000000000004</v>
      </c>
      <c r="K103" s="22">
        <v>7.0229999999999997</v>
      </c>
      <c r="L103" s="22">
        <v>4.5709999999999997</v>
      </c>
      <c r="M103" s="22">
        <v>16.1934</v>
      </c>
      <c r="N103" s="22">
        <v>6.0881999999999996</v>
      </c>
      <c r="O103" s="22">
        <v>4.8148999999999997</v>
      </c>
      <c r="P103" s="22">
        <v>8.2995999999999999</v>
      </c>
      <c r="Q103" s="28">
        <v>19.042999999999999</v>
      </c>
      <c r="R103" s="22">
        <v>0.85299999999999998</v>
      </c>
      <c r="S103" s="22">
        <v>4.4470000000000001</v>
      </c>
      <c r="T103" s="22">
        <v>5.3490000000000002</v>
      </c>
      <c r="U103" s="22">
        <v>7.3929999999999998</v>
      </c>
      <c r="V103" s="22">
        <v>5.0090000000000003</v>
      </c>
      <c r="W103" s="22">
        <v>5.0119999999999996</v>
      </c>
      <c r="X103" s="22">
        <v>0.41499999999999998</v>
      </c>
      <c r="Y103" s="22"/>
      <c r="Z103" s="22"/>
      <c r="AA103" s="22"/>
      <c r="AB103" s="22"/>
      <c r="AC103" s="22"/>
      <c r="AD103" s="22"/>
      <c r="AF103" s="91"/>
      <c r="AG103" s="92"/>
    </row>
    <row r="104" spans="1:33">
      <c r="A104" s="16" t="s">
        <v>34</v>
      </c>
      <c r="B104" s="21" t="s">
        <v>13</v>
      </c>
      <c r="C104" s="22">
        <v>11.999000000000001</v>
      </c>
      <c r="D104" s="22">
        <v>11.959</v>
      </c>
      <c r="E104" s="22">
        <v>3.9889999999999999</v>
      </c>
      <c r="F104" s="22">
        <v>3.9820000000000002</v>
      </c>
      <c r="G104" s="22">
        <v>10.340999999999999</v>
      </c>
      <c r="H104" s="22">
        <v>10.333</v>
      </c>
      <c r="I104" s="22">
        <v>7.0449999999999999</v>
      </c>
      <c r="J104" s="22">
        <v>7.0650000000000004</v>
      </c>
      <c r="K104" s="22">
        <v>7.0179999999999998</v>
      </c>
      <c r="L104" s="22">
        <v>4.5650000000000004</v>
      </c>
      <c r="M104" s="22">
        <v>16.194199999999999</v>
      </c>
      <c r="N104" s="22">
        <v>6.0856000000000003</v>
      </c>
      <c r="O104" s="22">
        <v>4.7998000000000003</v>
      </c>
      <c r="P104" s="22">
        <v>8.2959999999999994</v>
      </c>
      <c r="Q104" s="28">
        <v>19.036000000000001</v>
      </c>
      <c r="R104" s="22">
        <v>0.84099999999999997</v>
      </c>
      <c r="S104" s="22">
        <v>4.4329999999999998</v>
      </c>
      <c r="T104" s="22">
        <v>5.3470000000000004</v>
      </c>
      <c r="U104" s="22">
        <v>7.3929999999999998</v>
      </c>
      <c r="V104" s="22">
        <v>5.0010000000000003</v>
      </c>
      <c r="W104" s="22">
        <v>5.0199999999999996</v>
      </c>
      <c r="X104" s="22">
        <v>0.41299999999999998</v>
      </c>
      <c r="Y104" s="22"/>
      <c r="Z104" s="22"/>
      <c r="AA104" s="22"/>
      <c r="AB104" s="22"/>
      <c r="AC104" s="22"/>
      <c r="AD104" s="22"/>
      <c r="AF104" s="91"/>
      <c r="AG104" s="92"/>
    </row>
    <row r="105" spans="1:33">
      <c r="A105" s="16" t="s">
        <v>35</v>
      </c>
      <c r="B105" s="21" t="s">
        <v>13</v>
      </c>
      <c r="C105" s="22">
        <v>11.983000000000001</v>
      </c>
      <c r="D105" s="22">
        <v>11.983000000000001</v>
      </c>
      <c r="E105" s="22">
        <v>4.0019999999999998</v>
      </c>
      <c r="F105" s="22">
        <v>3.9929999999999999</v>
      </c>
      <c r="G105" s="22">
        <v>10.336</v>
      </c>
      <c r="H105" s="22">
        <v>10.321</v>
      </c>
      <c r="I105" s="22">
        <v>7.0449999999999999</v>
      </c>
      <c r="J105" s="22">
        <v>7.0579999999999998</v>
      </c>
      <c r="K105" s="22">
        <v>7.0279999999999996</v>
      </c>
      <c r="L105" s="22">
        <v>4.5730000000000004</v>
      </c>
      <c r="M105" s="22">
        <v>16.1953</v>
      </c>
      <c r="N105" s="22">
        <v>6.0873999999999997</v>
      </c>
      <c r="O105" s="22">
        <v>4.7957000000000001</v>
      </c>
      <c r="P105" s="22">
        <v>8.2967999999999993</v>
      </c>
      <c r="Q105" s="28">
        <v>19.036999999999999</v>
      </c>
      <c r="R105" s="22">
        <v>0.85599999999999998</v>
      </c>
      <c r="S105" s="22">
        <v>4.4359999999999999</v>
      </c>
      <c r="T105" s="22">
        <v>5.3479999999999999</v>
      </c>
      <c r="U105" s="22">
        <v>7.3940000000000001</v>
      </c>
      <c r="V105" s="22">
        <v>5.0010000000000003</v>
      </c>
      <c r="W105" s="22">
        <v>5.0170000000000003</v>
      </c>
      <c r="X105" s="22">
        <v>0.41699999999999998</v>
      </c>
      <c r="Y105" s="22"/>
      <c r="Z105" s="22"/>
      <c r="AA105" s="22"/>
      <c r="AB105" s="22"/>
      <c r="AC105" s="22"/>
      <c r="AD105" s="22"/>
      <c r="AF105" s="91"/>
      <c r="AG105" s="92"/>
    </row>
    <row r="106" spans="1:33">
      <c r="A106" s="16" t="s">
        <v>36</v>
      </c>
      <c r="B106" s="21" t="s">
        <v>13</v>
      </c>
      <c r="C106" s="22">
        <v>11.997</v>
      </c>
      <c r="D106" s="22">
        <v>11.968</v>
      </c>
      <c r="E106" s="22">
        <v>3.996</v>
      </c>
      <c r="F106" s="22">
        <v>3.9870000000000001</v>
      </c>
      <c r="G106" s="22">
        <v>10.342000000000001</v>
      </c>
      <c r="H106" s="22">
        <v>10.336</v>
      </c>
      <c r="I106" s="22">
        <v>7.0419999999999998</v>
      </c>
      <c r="J106" s="22">
        <v>7.0629999999999997</v>
      </c>
      <c r="K106" s="22">
        <v>7.016</v>
      </c>
      <c r="L106" s="22">
        <v>4.5659999999999998</v>
      </c>
      <c r="M106" s="22">
        <v>16.195799999999998</v>
      </c>
      <c r="N106" s="22">
        <v>6.0853999999999999</v>
      </c>
      <c r="O106" s="22">
        <v>4.7937000000000003</v>
      </c>
      <c r="P106" s="22">
        <v>8.2956000000000003</v>
      </c>
      <c r="Q106" s="28">
        <v>19.058</v>
      </c>
      <c r="R106" s="22">
        <v>0.84899999999999998</v>
      </c>
      <c r="S106" s="22">
        <v>4.4279999999999999</v>
      </c>
      <c r="T106" s="22">
        <v>5.351</v>
      </c>
      <c r="U106" s="22">
        <v>7.3979999999999997</v>
      </c>
      <c r="V106" s="22">
        <v>5.0060000000000002</v>
      </c>
      <c r="W106" s="22">
        <v>5.0090000000000003</v>
      </c>
      <c r="X106" s="22">
        <v>0.41199999999999998</v>
      </c>
      <c r="Y106" s="22"/>
      <c r="Z106" s="22"/>
      <c r="AA106" s="22"/>
      <c r="AB106" s="22"/>
      <c r="AC106" s="22"/>
      <c r="AD106" s="22"/>
      <c r="AF106" s="91"/>
      <c r="AG106" s="92"/>
    </row>
    <row r="107" spans="1:33">
      <c r="A107" s="213" t="s">
        <v>17</v>
      </c>
      <c r="B107" s="23" t="s">
        <v>18</v>
      </c>
      <c r="C107" s="24">
        <f t="shared" ref="C107:AD107" si="58">IF(C102="","",((MAXA(C102,C103,C104,C105,C106))-C101)/((C99-C100)/2))</f>
        <v>5.8823529411763449E-2</v>
      </c>
      <c r="D107" s="24">
        <f t="shared" si="58"/>
        <v>-9.9999999999996814E-2</v>
      </c>
      <c r="E107" s="24">
        <f t="shared" si="58"/>
        <v>0.13333333333333347</v>
      </c>
      <c r="F107" s="24">
        <f t="shared" si="58"/>
        <v>-5.8333333333334313E-2</v>
      </c>
      <c r="G107" s="24">
        <f t="shared" si="58"/>
        <v>0.24705882352941066</v>
      </c>
      <c r="H107" s="24">
        <f t="shared" si="58"/>
        <v>0.28235294117647081</v>
      </c>
      <c r="I107" s="24">
        <f t="shared" si="58"/>
        <v>0.33571428571428358</v>
      </c>
      <c r="J107" s="24">
        <f t="shared" si="58"/>
        <v>0.46428571428571702</v>
      </c>
      <c r="K107" s="24">
        <f t="shared" si="58"/>
        <v>0.19999999999999699</v>
      </c>
      <c r="L107" s="24">
        <f t="shared" si="58"/>
        <v>-0.22499999999999373</v>
      </c>
      <c r="M107" s="24">
        <f t="shared" si="58"/>
        <v>-2.1000000000004349E-2</v>
      </c>
      <c r="N107" s="24">
        <f t="shared" si="58"/>
        <v>0.74833333333333607</v>
      </c>
      <c r="O107" s="24">
        <f t="shared" si="58"/>
        <v>-0.70916666666667183</v>
      </c>
      <c r="P107" s="24">
        <f t="shared" si="58"/>
        <v>-2.8571428571488862E-3</v>
      </c>
      <c r="Q107" s="24">
        <f t="shared" si="58"/>
        <v>0.60999999999999943</v>
      </c>
      <c r="R107" s="24">
        <f t="shared" si="58"/>
        <v>0.5699999999999994</v>
      </c>
      <c r="S107" s="24">
        <f t="shared" si="58"/>
        <v>-0.44166666666666615</v>
      </c>
      <c r="T107" s="25">
        <f t="shared" si="58"/>
        <v>-0.40833333333333649</v>
      </c>
      <c r="U107" s="24">
        <f t="shared" si="58"/>
        <v>0.19999999999999699</v>
      </c>
      <c r="V107" s="24">
        <f t="shared" si="58"/>
        <v>-8.3333333333287154E-3</v>
      </c>
      <c r="W107" s="24">
        <f t="shared" si="58"/>
        <v>8.3333333333331566E-2</v>
      </c>
      <c r="X107" s="24">
        <f t="shared" si="58"/>
        <v>0.11333333333333306</v>
      </c>
      <c r="Y107" s="24">
        <f t="shared" si="58"/>
        <v>2.5000000000000949E-2</v>
      </c>
      <c r="Z107" s="24">
        <f t="shared" si="58"/>
        <v>-0.51666666666666528</v>
      </c>
      <c r="AA107" s="24">
        <f t="shared" si="58"/>
        <v>-7.2727272727272793E-2</v>
      </c>
      <c r="AB107" s="24">
        <f t="shared" si="58"/>
        <v>1.0000000000000009E-2</v>
      </c>
      <c r="AC107" s="24">
        <f t="shared" si="58"/>
        <v>-1.6428571428571202E-2</v>
      </c>
      <c r="AD107" s="25">
        <f t="shared" si="58"/>
        <v>0.41666666666666519</v>
      </c>
    </row>
    <row r="108" spans="1:33">
      <c r="A108" s="214"/>
      <c r="B108" s="23" t="s">
        <v>19</v>
      </c>
      <c r="C108" s="24">
        <f t="shared" ref="C108:AD108" si="59">IF(C102="","",((MINA(C102,C103,C104,C105,C106))-C101)/((C99-C100)/2))</f>
        <v>-0.18235294117647399</v>
      </c>
      <c r="D108" s="24">
        <f t="shared" si="59"/>
        <v>-0.24117647058823746</v>
      </c>
      <c r="E108" s="24">
        <f t="shared" si="59"/>
        <v>-9.1666666666667673E-2</v>
      </c>
      <c r="F108" s="24">
        <f t="shared" si="59"/>
        <v>-0.1499999999999983</v>
      </c>
      <c r="G108" s="24">
        <f t="shared" si="59"/>
        <v>0.15294117647058705</v>
      </c>
      <c r="H108" s="24">
        <f t="shared" si="59"/>
        <v>0.1235294117647001</v>
      </c>
      <c r="I108" s="24">
        <f t="shared" si="59"/>
        <v>0.27142857142857324</v>
      </c>
      <c r="J108" s="24">
        <f t="shared" si="59"/>
        <v>0.36428571428571538</v>
      </c>
      <c r="K108" s="24">
        <f t="shared" si="59"/>
        <v>0.11428571428571438</v>
      </c>
      <c r="L108" s="24">
        <f t="shared" si="59"/>
        <v>-0.29166666666666047</v>
      </c>
      <c r="M108" s="24">
        <f t="shared" si="59"/>
        <v>-3.5499999999988319E-2</v>
      </c>
      <c r="N108" s="24">
        <f t="shared" si="59"/>
        <v>0.711666666666666</v>
      </c>
      <c r="O108" s="24">
        <f t="shared" si="59"/>
        <v>-0.88583333333333392</v>
      </c>
      <c r="P108" s="24">
        <f t="shared" si="59"/>
        <v>-3.142857142857431E-2</v>
      </c>
      <c r="Q108" s="24">
        <f t="shared" si="59"/>
        <v>0.43000000000001037</v>
      </c>
      <c r="R108" s="24">
        <f t="shared" si="59"/>
        <v>0.40999999999999925</v>
      </c>
      <c r="S108" s="24">
        <f t="shared" si="59"/>
        <v>-0.6666666666666673</v>
      </c>
      <c r="T108" s="25">
        <f t="shared" si="59"/>
        <v>-0.50833333333333286</v>
      </c>
      <c r="U108" s="24">
        <f t="shared" si="59"/>
        <v>0.16428571428571204</v>
      </c>
      <c r="V108" s="24">
        <f t="shared" si="59"/>
        <v>-7.4999999999995445E-2</v>
      </c>
      <c r="W108" s="24">
        <f t="shared" si="59"/>
        <v>-3.3333333333329662E-2</v>
      </c>
      <c r="X108" s="24">
        <f t="shared" si="59"/>
        <v>4.6666666666666343E-2</v>
      </c>
      <c r="Y108" s="24">
        <f t="shared" si="59"/>
        <v>2.5000000000000949E-2</v>
      </c>
      <c r="Z108" s="24">
        <f t="shared" si="59"/>
        <v>-0.51666666666666528</v>
      </c>
      <c r="AA108" s="24">
        <f t="shared" si="59"/>
        <v>-7.2727272727272793E-2</v>
      </c>
      <c r="AB108" s="24">
        <f t="shared" si="59"/>
        <v>1.0000000000000009E-2</v>
      </c>
      <c r="AC108" s="24">
        <f t="shared" si="59"/>
        <v>-1.6428571428571202E-2</v>
      </c>
      <c r="AD108" s="25">
        <f t="shared" si="59"/>
        <v>0.41666666666666519</v>
      </c>
    </row>
    <row r="109" spans="1:33" ht="21">
      <c r="A109" s="205" t="s">
        <v>14</v>
      </c>
      <c r="B109" s="206"/>
      <c r="C109" s="26" t="str">
        <f t="shared" ref="C109:AD109" si="60">IF(C102="","",IF(OR((C107&gt;50%),(C108&lt;-50%)),"Measure More","OK"))</f>
        <v>OK</v>
      </c>
      <c r="D109" s="26" t="str">
        <f t="shared" si="60"/>
        <v>OK</v>
      </c>
      <c r="E109" s="26" t="str">
        <f t="shared" si="60"/>
        <v>OK</v>
      </c>
      <c r="F109" s="26" t="str">
        <f t="shared" si="60"/>
        <v>OK</v>
      </c>
      <c r="G109" s="26" t="str">
        <f t="shared" si="60"/>
        <v>OK</v>
      </c>
      <c r="H109" s="26" t="str">
        <f t="shared" si="60"/>
        <v>OK</v>
      </c>
      <c r="I109" s="26" t="str">
        <f t="shared" si="60"/>
        <v>OK</v>
      </c>
      <c r="J109" s="26" t="str">
        <f t="shared" si="60"/>
        <v>OK</v>
      </c>
      <c r="K109" s="26" t="str">
        <f t="shared" si="60"/>
        <v>OK</v>
      </c>
      <c r="L109" s="26" t="str">
        <f t="shared" si="60"/>
        <v>OK</v>
      </c>
      <c r="M109" s="26" t="str">
        <f t="shared" si="60"/>
        <v>OK</v>
      </c>
      <c r="N109" s="26" t="str">
        <f t="shared" si="60"/>
        <v>Measure More</v>
      </c>
      <c r="O109" s="26" t="str">
        <f t="shared" si="60"/>
        <v>Measure More</v>
      </c>
      <c r="P109" s="26" t="str">
        <f t="shared" si="60"/>
        <v>OK</v>
      </c>
      <c r="Q109" s="26" t="str">
        <f t="shared" si="60"/>
        <v>Measure More</v>
      </c>
      <c r="R109" s="26" t="str">
        <f t="shared" si="60"/>
        <v>Measure More</v>
      </c>
      <c r="S109" s="26" t="str">
        <f t="shared" si="60"/>
        <v>Measure More</v>
      </c>
      <c r="T109" s="27" t="str">
        <f t="shared" si="60"/>
        <v>Measure More</v>
      </c>
      <c r="U109" s="26" t="str">
        <f t="shared" si="60"/>
        <v>OK</v>
      </c>
      <c r="V109" s="26" t="str">
        <f t="shared" si="60"/>
        <v>OK</v>
      </c>
      <c r="W109" s="26" t="str">
        <f t="shared" si="60"/>
        <v>OK</v>
      </c>
      <c r="X109" s="26" t="str">
        <f t="shared" si="60"/>
        <v>OK</v>
      </c>
      <c r="Y109" s="26" t="str">
        <f t="shared" si="60"/>
        <v>OK</v>
      </c>
      <c r="Z109" s="26" t="str">
        <f t="shared" si="60"/>
        <v>Measure More</v>
      </c>
      <c r="AA109" s="26" t="str">
        <f t="shared" si="60"/>
        <v>OK</v>
      </c>
      <c r="AB109" s="26" t="str">
        <f t="shared" si="60"/>
        <v>OK</v>
      </c>
      <c r="AC109" s="26" t="str">
        <f t="shared" si="60"/>
        <v>OK</v>
      </c>
      <c r="AD109" s="27" t="str">
        <f t="shared" si="60"/>
        <v>OK</v>
      </c>
    </row>
    <row r="110" spans="1:33">
      <c r="A110" s="3"/>
      <c r="B110" s="3" t="s">
        <v>23</v>
      </c>
      <c r="C110" s="3">
        <f t="shared" ref="C110:AD110" si="61">IF(C102="","",MAXA(C102:C106))</f>
        <v>12.01</v>
      </c>
      <c r="D110" s="3">
        <f t="shared" si="61"/>
        <v>11.983000000000001</v>
      </c>
      <c r="E110" s="3">
        <f t="shared" si="61"/>
        <v>4.016</v>
      </c>
      <c r="F110" s="3">
        <f t="shared" si="61"/>
        <v>3.9929999999999999</v>
      </c>
      <c r="G110" s="3">
        <f t="shared" si="61"/>
        <v>10.342000000000001</v>
      </c>
      <c r="H110" s="3">
        <f t="shared" si="61"/>
        <v>10.348000000000001</v>
      </c>
      <c r="I110" s="3">
        <f t="shared" si="61"/>
        <v>7.0469999999999997</v>
      </c>
      <c r="J110" s="3">
        <f t="shared" si="61"/>
        <v>7.0650000000000004</v>
      </c>
      <c r="K110" s="3">
        <f t="shared" si="61"/>
        <v>7.0279999999999996</v>
      </c>
      <c r="L110" s="3">
        <f t="shared" si="61"/>
        <v>4.5730000000000004</v>
      </c>
      <c r="M110" s="3">
        <f t="shared" si="61"/>
        <v>16.195799999999998</v>
      </c>
      <c r="N110" s="3">
        <f t="shared" si="61"/>
        <v>6.0898000000000003</v>
      </c>
      <c r="O110" s="3">
        <f t="shared" si="61"/>
        <v>4.8148999999999997</v>
      </c>
      <c r="P110" s="3">
        <f t="shared" si="61"/>
        <v>8.2995999999999999</v>
      </c>
      <c r="Q110" s="3">
        <f t="shared" si="61"/>
        <v>19.071999999999999</v>
      </c>
      <c r="R110" s="3">
        <f t="shared" si="61"/>
        <v>0.85699999999999998</v>
      </c>
      <c r="S110" s="3">
        <f t="shared" si="61"/>
        <v>4.4470000000000001</v>
      </c>
      <c r="T110" s="3">
        <f t="shared" si="61"/>
        <v>5.351</v>
      </c>
      <c r="U110" s="3">
        <f t="shared" si="61"/>
        <v>7.3979999999999997</v>
      </c>
      <c r="V110" s="3">
        <f t="shared" si="61"/>
        <v>5.0090000000000003</v>
      </c>
      <c r="W110" s="3">
        <f t="shared" si="61"/>
        <v>5.0199999999999996</v>
      </c>
      <c r="X110" s="3">
        <f t="shared" si="61"/>
        <v>0.41699999999999998</v>
      </c>
      <c r="Y110" s="3">
        <f t="shared" si="61"/>
        <v>3.5030000000000001</v>
      </c>
      <c r="Z110" s="3">
        <f t="shared" si="61"/>
        <v>3.4380000000000002</v>
      </c>
      <c r="AA110" s="3">
        <f t="shared" si="61"/>
        <v>1.492</v>
      </c>
      <c r="AB110" s="3">
        <f t="shared" si="61"/>
        <v>0.501</v>
      </c>
      <c r="AC110" s="3">
        <f t="shared" si="61"/>
        <v>6.9977</v>
      </c>
      <c r="AD110" s="3">
        <f t="shared" si="61"/>
        <v>5.05</v>
      </c>
    </row>
    <row r="111" spans="1:33">
      <c r="A111" s="3"/>
      <c r="B111" s="3" t="s">
        <v>24</v>
      </c>
      <c r="C111" s="3">
        <f t="shared" ref="C111:AD111" si="62">IF(C102="","",MINA(C102:C106))</f>
        <v>11.968999999999999</v>
      </c>
      <c r="D111" s="3">
        <f t="shared" si="62"/>
        <v>11.959</v>
      </c>
      <c r="E111" s="3">
        <f t="shared" si="62"/>
        <v>3.9889999999999999</v>
      </c>
      <c r="F111" s="3">
        <f t="shared" si="62"/>
        <v>3.9820000000000002</v>
      </c>
      <c r="G111" s="3">
        <f t="shared" si="62"/>
        <v>10.326000000000001</v>
      </c>
      <c r="H111" s="3">
        <f t="shared" si="62"/>
        <v>10.321</v>
      </c>
      <c r="I111" s="3">
        <f t="shared" si="62"/>
        <v>7.0380000000000003</v>
      </c>
      <c r="J111" s="3">
        <f t="shared" si="62"/>
        <v>7.0510000000000002</v>
      </c>
      <c r="K111" s="3">
        <f t="shared" si="62"/>
        <v>7.016</v>
      </c>
      <c r="L111" s="3">
        <f t="shared" si="62"/>
        <v>4.5650000000000004</v>
      </c>
      <c r="M111" s="3">
        <f t="shared" si="62"/>
        <v>16.192900000000002</v>
      </c>
      <c r="N111" s="3">
        <f t="shared" si="62"/>
        <v>6.0853999999999999</v>
      </c>
      <c r="O111" s="3">
        <f t="shared" si="62"/>
        <v>4.7937000000000003</v>
      </c>
      <c r="P111" s="3">
        <f t="shared" si="62"/>
        <v>8.2956000000000003</v>
      </c>
      <c r="Q111" s="3">
        <f t="shared" si="62"/>
        <v>19.036000000000001</v>
      </c>
      <c r="R111" s="3">
        <f t="shared" si="62"/>
        <v>0.84099999999999997</v>
      </c>
      <c r="S111" s="3">
        <f t="shared" si="62"/>
        <v>4.42</v>
      </c>
      <c r="T111" s="3">
        <f t="shared" si="62"/>
        <v>5.3390000000000004</v>
      </c>
      <c r="U111" s="3">
        <f t="shared" si="62"/>
        <v>7.3929999999999998</v>
      </c>
      <c r="V111" s="3">
        <f t="shared" si="62"/>
        <v>5.0010000000000003</v>
      </c>
      <c r="W111" s="3">
        <f t="shared" si="62"/>
        <v>5.0060000000000002</v>
      </c>
      <c r="X111" s="3">
        <f t="shared" si="62"/>
        <v>0.40699999999999997</v>
      </c>
      <c r="Y111" s="3">
        <f t="shared" si="62"/>
        <v>3.5030000000000001</v>
      </c>
      <c r="Z111" s="3">
        <f t="shared" si="62"/>
        <v>3.4380000000000002</v>
      </c>
      <c r="AA111" s="3">
        <f t="shared" si="62"/>
        <v>1.492</v>
      </c>
      <c r="AB111" s="3">
        <f t="shared" si="62"/>
        <v>0.501</v>
      </c>
      <c r="AC111" s="3">
        <f t="shared" si="62"/>
        <v>6.9977</v>
      </c>
      <c r="AD111" s="3">
        <f t="shared" si="62"/>
        <v>5.05</v>
      </c>
    </row>
    <row r="112" spans="1:33">
      <c r="A112" s="3"/>
      <c r="B112" s="3" t="s">
        <v>25</v>
      </c>
      <c r="C112" s="3">
        <f t="shared" ref="C112:AD112" si="63">IF(C102="","",(C110-C111))</f>
        <v>4.1000000000000369E-2</v>
      </c>
      <c r="D112" s="3">
        <f t="shared" si="63"/>
        <v>2.4000000000000909E-2</v>
      </c>
      <c r="E112" s="3">
        <f t="shared" si="63"/>
        <v>2.7000000000000135E-2</v>
      </c>
      <c r="F112" s="3">
        <f t="shared" si="63"/>
        <v>1.0999999999999677E-2</v>
      </c>
      <c r="G112" s="3">
        <f t="shared" si="63"/>
        <v>1.6000000000000014E-2</v>
      </c>
      <c r="H112" s="3">
        <f t="shared" si="63"/>
        <v>2.7000000000001023E-2</v>
      </c>
      <c r="I112" s="3">
        <f t="shared" si="63"/>
        <v>8.9999999999994529E-3</v>
      </c>
      <c r="J112" s="3">
        <f t="shared" si="63"/>
        <v>1.4000000000000234E-2</v>
      </c>
      <c r="K112" s="3">
        <f t="shared" si="63"/>
        <v>1.1999999999999567E-2</v>
      </c>
      <c r="L112" s="3">
        <f t="shared" si="63"/>
        <v>8.0000000000000071E-3</v>
      </c>
      <c r="M112" s="3">
        <f t="shared" si="63"/>
        <v>2.899999999996794E-3</v>
      </c>
      <c r="N112" s="3">
        <f t="shared" si="63"/>
        <v>4.4000000000004036E-3</v>
      </c>
      <c r="O112" s="3">
        <f t="shared" si="63"/>
        <v>2.1199999999999442E-2</v>
      </c>
      <c r="P112" s="3">
        <f t="shared" si="63"/>
        <v>3.9999999999995595E-3</v>
      </c>
      <c r="Q112" s="3">
        <f t="shared" si="63"/>
        <v>3.5999999999997812E-2</v>
      </c>
      <c r="R112" s="3">
        <f t="shared" si="63"/>
        <v>1.6000000000000014E-2</v>
      </c>
      <c r="S112" s="3">
        <f t="shared" si="63"/>
        <v>2.7000000000000135E-2</v>
      </c>
      <c r="T112" s="3">
        <f t="shared" si="63"/>
        <v>1.1999999999999567E-2</v>
      </c>
      <c r="U112" s="3">
        <f t="shared" si="63"/>
        <v>4.9999999999998934E-3</v>
      </c>
      <c r="V112" s="3">
        <f t="shared" si="63"/>
        <v>8.0000000000000071E-3</v>
      </c>
      <c r="W112" s="3">
        <f t="shared" si="63"/>
        <v>1.3999999999999346E-2</v>
      </c>
      <c r="X112" s="3">
        <f t="shared" si="63"/>
        <v>1.0000000000000009E-2</v>
      </c>
      <c r="Y112" s="3">
        <f t="shared" si="63"/>
        <v>0</v>
      </c>
      <c r="Z112" s="3">
        <f t="shared" si="63"/>
        <v>0</v>
      </c>
      <c r="AA112" s="3">
        <f t="shared" si="63"/>
        <v>0</v>
      </c>
      <c r="AB112" s="3">
        <f t="shared" si="63"/>
        <v>0</v>
      </c>
      <c r="AC112" s="3">
        <f t="shared" si="63"/>
        <v>0</v>
      </c>
      <c r="AD112" s="3">
        <f t="shared" si="63"/>
        <v>0</v>
      </c>
    </row>
    <row r="113" spans="1:30">
      <c r="A113" s="3"/>
      <c r="B113" s="3" t="s">
        <v>26</v>
      </c>
      <c r="C113" s="3">
        <f t="shared" ref="C113:AD113" si="64">IF(C102="","",ROUND(AVERAGEA(C102:C106),4))</f>
        <v>11.9916</v>
      </c>
      <c r="D113" s="3">
        <f t="shared" si="64"/>
        <v>11.972</v>
      </c>
      <c r="E113" s="3">
        <f t="shared" si="64"/>
        <v>3.9994000000000001</v>
      </c>
      <c r="F113" s="3">
        <f t="shared" si="64"/>
        <v>3.988</v>
      </c>
      <c r="G113" s="3">
        <f t="shared" si="64"/>
        <v>10.335000000000001</v>
      </c>
      <c r="H113" s="3">
        <f t="shared" si="64"/>
        <v>10.3338</v>
      </c>
      <c r="I113" s="3">
        <f t="shared" si="64"/>
        <v>7.0434000000000001</v>
      </c>
      <c r="J113" s="3">
        <f t="shared" si="64"/>
        <v>7.0603999999999996</v>
      </c>
      <c r="K113" s="3">
        <f t="shared" si="64"/>
        <v>7.0216000000000003</v>
      </c>
      <c r="L113" s="3">
        <f t="shared" si="64"/>
        <v>4.5696000000000003</v>
      </c>
      <c r="M113" s="3">
        <f t="shared" si="64"/>
        <v>16.194299999999998</v>
      </c>
      <c r="N113" s="3">
        <f t="shared" si="64"/>
        <v>6.0872999999999999</v>
      </c>
      <c r="O113" s="3">
        <f t="shared" si="64"/>
        <v>4.7998000000000003</v>
      </c>
      <c r="P113" s="3">
        <f t="shared" si="64"/>
        <v>8.2972000000000001</v>
      </c>
      <c r="Q113" s="3">
        <f t="shared" si="64"/>
        <v>19.049199999999999</v>
      </c>
      <c r="R113" s="3">
        <f t="shared" si="64"/>
        <v>0.85119999999999996</v>
      </c>
      <c r="S113" s="3">
        <f t="shared" si="64"/>
        <v>4.4328000000000003</v>
      </c>
      <c r="T113" s="3">
        <f t="shared" si="64"/>
        <v>5.3468</v>
      </c>
      <c r="U113" s="3">
        <f t="shared" si="64"/>
        <v>7.3952</v>
      </c>
      <c r="V113" s="3">
        <f t="shared" si="64"/>
        <v>5.0044000000000004</v>
      </c>
      <c r="W113" s="3">
        <f t="shared" si="64"/>
        <v>5.0128000000000004</v>
      </c>
      <c r="X113" s="3">
        <f t="shared" si="64"/>
        <v>0.4128</v>
      </c>
      <c r="Y113" s="3">
        <f t="shared" si="64"/>
        <v>3.5030000000000001</v>
      </c>
      <c r="Z113" s="3">
        <f t="shared" si="64"/>
        <v>3.4380000000000002</v>
      </c>
      <c r="AA113" s="3">
        <f t="shared" si="64"/>
        <v>1.492</v>
      </c>
      <c r="AB113" s="3">
        <f t="shared" si="64"/>
        <v>0.501</v>
      </c>
      <c r="AC113" s="3">
        <f t="shared" si="64"/>
        <v>6.9977</v>
      </c>
      <c r="AD113" s="3">
        <f t="shared" si="64"/>
        <v>5.05</v>
      </c>
    </row>
    <row r="114" spans="1:30">
      <c r="A114" s="3"/>
      <c r="B114" s="3" t="s">
        <v>27</v>
      </c>
      <c r="C114" s="3">
        <f t="shared" ref="C114:AD114" si="65">IF(C102="","",ROUND(SQRT(COUNTA(C102:C106)/(COUNTA(C102:C106)-1))*STDEVPA(C102:C106),4))</f>
        <v>1.5900000000000001E-2</v>
      </c>
      <c r="D114" s="3">
        <f t="shared" si="65"/>
        <v>8.9999999999999993E-3</v>
      </c>
      <c r="E114" s="3">
        <f t="shared" si="65"/>
        <v>1.04E-2</v>
      </c>
      <c r="F114" s="3">
        <f t="shared" si="65"/>
        <v>4.1999999999999997E-3</v>
      </c>
      <c r="G114" s="3">
        <f t="shared" si="65"/>
        <v>6.8999999999999999E-3</v>
      </c>
      <c r="H114" s="3">
        <f t="shared" si="65"/>
        <v>9.7000000000000003E-3</v>
      </c>
      <c r="I114" s="3">
        <f t="shared" si="65"/>
        <v>3.5000000000000001E-3</v>
      </c>
      <c r="J114" s="3">
        <f t="shared" si="65"/>
        <v>6.0000000000000001E-3</v>
      </c>
      <c r="K114" s="3">
        <f t="shared" si="65"/>
        <v>4.7000000000000002E-3</v>
      </c>
      <c r="L114" s="3">
        <f t="shared" si="65"/>
        <v>3.8E-3</v>
      </c>
      <c r="M114" s="3">
        <f t="shared" si="65"/>
        <v>1.1999999999999999E-3</v>
      </c>
      <c r="N114" s="3">
        <f t="shared" si="65"/>
        <v>1.8E-3</v>
      </c>
      <c r="O114" s="3">
        <f t="shared" si="65"/>
        <v>8.8000000000000005E-3</v>
      </c>
      <c r="P114" s="3">
        <f t="shared" si="65"/>
        <v>1.6999999999999999E-3</v>
      </c>
      <c r="Q114" s="3">
        <f t="shared" si="65"/>
        <v>1.55E-2</v>
      </c>
      <c r="R114" s="3">
        <f t="shared" si="65"/>
        <v>6.4999999999999997E-3</v>
      </c>
      <c r="S114" s="3">
        <f t="shared" si="65"/>
        <v>0.01</v>
      </c>
      <c r="T114" s="3">
        <f t="shared" si="65"/>
        <v>4.5999999999999999E-3</v>
      </c>
      <c r="U114" s="3">
        <f t="shared" si="65"/>
        <v>2.5999999999999999E-3</v>
      </c>
      <c r="V114" s="3">
        <f t="shared" si="65"/>
        <v>3.3999999999999998E-3</v>
      </c>
      <c r="W114" s="3">
        <f t="shared" si="65"/>
        <v>5.7000000000000002E-3</v>
      </c>
      <c r="X114" s="3">
        <f t="shared" si="65"/>
        <v>3.8E-3</v>
      </c>
      <c r="Y114" s="3" t="e">
        <f t="shared" si="65"/>
        <v>#DIV/0!</v>
      </c>
      <c r="Z114" s="3" t="e">
        <f t="shared" si="65"/>
        <v>#DIV/0!</v>
      </c>
      <c r="AA114" s="3" t="e">
        <f t="shared" si="65"/>
        <v>#DIV/0!</v>
      </c>
      <c r="AB114" s="3" t="e">
        <f t="shared" si="65"/>
        <v>#DIV/0!</v>
      </c>
      <c r="AC114" s="3" t="e">
        <f t="shared" si="65"/>
        <v>#DIV/0!</v>
      </c>
      <c r="AD114" s="3" t="e">
        <f t="shared" si="65"/>
        <v>#DIV/0!</v>
      </c>
    </row>
    <row r="115" spans="1:30">
      <c r="A115" s="3"/>
      <c r="B115" s="3" t="s">
        <v>28</v>
      </c>
      <c r="C115" s="3">
        <f t="shared" ref="C115:AD115" si="66">IF(C102="","",ROUND((((C98+C99)-(C98+C100))/(6*C114)),4))</f>
        <v>3.5638999999999998</v>
      </c>
      <c r="D115" s="3">
        <f t="shared" si="66"/>
        <v>6.2962999999999996</v>
      </c>
      <c r="E115" s="3">
        <f t="shared" si="66"/>
        <v>3.8462000000000001</v>
      </c>
      <c r="F115" s="3">
        <f t="shared" si="66"/>
        <v>9.5237999999999996</v>
      </c>
      <c r="G115" s="3">
        <f t="shared" si="66"/>
        <v>8.2126000000000001</v>
      </c>
      <c r="H115" s="3">
        <f t="shared" si="66"/>
        <v>5.8418999999999999</v>
      </c>
      <c r="I115" s="3">
        <f t="shared" si="66"/>
        <v>13.333299999999999</v>
      </c>
      <c r="J115" s="3">
        <f t="shared" si="66"/>
        <v>7.7778</v>
      </c>
      <c r="K115" s="3">
        <f t="shared" si="66"/>
        <v>9.9291</v>
      </c>
      <c r="L115" s="3">
        <f t="shared" si="66"/>
        <v>10.526300000000001</v>
      </c>
      <c r="M115" s="3">
        <f t="shared" si="66"/>
        <v>55.555599999999998</v>
      </c>
      <c r="N115" s="3">
        <f t="shared" si="66"/>
        <v>22.222200000000001</v>
      </c>
      <c r="O115" s="3">
        <f t="shared" si="66"/>
        <v>4.5454999999999997</v>
      </c>
      <c r="P115" s="3">
        <f t="shared" si="66"/>
        <v>27.451000000000001</v>
      </c>
      <c r="Q115" s="3">
        <f t="shared" si="66"/>
        <v>4.3010999999999999</v>
      </c>
      <c r="R115" s="3">
        <f t="shared" si="66"/>
        <v>5.1281999999999996</v>
      </c>
      <c r="S115" s="3">
        <f t="shared" si="66"/>
        <v>4</v>
      </c>
      <c r="T115" s="3">
        <f t="shared" si="66"/>
        <v>8.6957000000000004</v>
      </c>
      <c r="U115" s="3">
        <f t="shared" si="66"/>
        <v>17.948699999999999</v>
      </c>
      <c r="V115" s="3">
        <f t="shared" si="66"/>
        <v>11.764699999999999</v>
      </c>
      <c r="W115" s="3">
        <f t="shared" si="66"/>
        <v>7.0175000000000001</v>
      </c>
      <c r="X115" s="3">
        <f t="shared" si="66"/>
        <v>13.1579</v>
      </c>
      <c r="Y115" s="3" t="e">
        <f t="shared" si="66"/>
        <v>#DIV/0!</v>
      </c>
      <c r="Z115" s="3" t="e">
        <f t="shared" si="66"/>
        <v>#DIV/0!</v>
      </c>
      <c r="AA115" s="3" t="e">
        <f t="shared" si="66"/>
        <v>#DIV/0!</v>
      </c>
      <c r="AB115" s="3" t="e">
        <f t="shared" si="66"/>
        <v>#DIV/0!</v>
      </c>
      <c r="AC115" s="3" t="e">
        <f t="shared" si="66"/>
        <v>#DIV/0!</v>
      </c>
      <c r="AD115" s="3" t="e">
        <f t="shared" si="66"/>
        <v>#DIV/0!</v>
      </c>
    </row>
    <row r="116" spans="1:30">
      <c r="A116" s="3"/>
      <c r="B116" s="3" t="s">
        <v>29</v>
      </c>
      <c r="C116" s="3">
        <f t="shared" ref="C116:AD116" si="67">IF(C102="","",ROUND((1-(ABS((((C98+C99)+(C98+C100))/2)-C113)/((C99-C100)/2)))*C115,4))</f>
        <v>3.3877999999999999</v>
      </c>
      <c r="D116" s="3">
        <f t="shared" si="67"/>
        <v>5.2592999999999996</v>
      </c>
      <c r="E116" s="3">
        <f t="shared" si="67"/>
        <v>3.827</v>
      </c>
      <c r="F116" s="3">
        <f t="shared" si="67"/>
        <v>8.5714000000000006</v>
      </c>
      <c r="G116" s="3">
        <f t="shared" si="67"/>
        <v>6.5217999999999998</v>
      </c>
      <c r="H116" s="3">
        <f t="shared" si="67"/>
        <v>4.6803999999999997</v>
      </c>
      <c r="I116" s="3">
        <f t="shared" si="67"/>
        <v>9.1999999999999993</v>
      </c>
      <c r="J116" s="3">
        <f t="shared" si="67"/>
        <v>4.4222000000000001</v>
      </c>
      <c r="K116" s="3">
        <f t="shared" si="67"/>
        <v>8.3971999999999998</v>
      </c>
      <c r="L116" s="3">
        <f t="shared" si="67"/>
        <v>7.8596000000000004</v>
      </c>
      <c r="M116" s="3">
        <f t="shared" si="67"/>
        <v>53.972299999999997</v>
      </c>
      <c r="N116" s="3">
        <f t="shared" si="67"/>
        <v>6.0555000000000003</v>
      </c>
      <c r="O116" s="3">
        <f t="shared" si="67"/>
        <v>0.75</v>
      </c>
      <c r="P116" s="3">
        <f t="shared" si="67"/>
        <v>26.902000000000001</v>
      </c>
      <c r="Q116" s="3">
        <f t="shared" si="67"/>
        <v>2.1678000000000002</v>
      </c>
      <c r="R116" s="3">
        <f t="shared" si="67"/>
        <v>2.5026000000000002</v>
      </c>
      <c r="S116" s="3">
        <f t="shared" si="67"/>
        <v>1.76</v>
      </c>
      <c r="T116" s="3">
        <f t="shared" si="67"/>
        <v>4.8406000000000002</v>
      </c>
      <c r="U116" s="3">
        <f t="shared" si="67"/>
        <v>14.7179</v>
      </c>
      <c r="V116" s="3">
        <f t="shared" si="67"/>
        <v>11.2157</v>
      </c>
      <c r="W116" s="3">
        <f t="shared" si="67"/>
        <v>6.8537999999999997</v>
      </c>
      <c r="X116" s="3">
        <f t="shared" si="67"/>
        <v>12.0351</v>
      </c>
      <c r="Y116" s="3" t="e">
        <f t="shared" si="67"/>
        <v>#DIV/0!</v>
      </c>
      <c r="Z116" s="3" t="e">
        <f t="shared" si="67"/>
        <v>#DIV/0!</v>
      </c>
      <c r="AA116" s="3" t="e">
        <f t="shared" si="67"/>
        <v>#DIV/0!</v>
      </c>
      <c r="AB116" s="3" t="e">
        <f t="shared" si="67"/>
        <v>#DIV/0!</v>
      </c>
      <c r="AC116" s="3" t="e">
        <f t="shared" si="67"/>
        <v>#DIV/0!</v>
      </c>
      <c r="AD116" s="3" t="e">
        <f t="shared" si="67"/>
        <v>#DIV/0!</v>
      </c>
    </row>
    <row r="117" spans="1:30">
      <c r="A117" s="3"/>
      <c r="B117" s="3" t="s">
        <v>31</v>
      </c>
      <c r="C117" s="3" t="str">
        <f t="shared" ref="C117:D117" si="68">IF(C102="","",IF(OR(((MAXA(C102:C106))&gt;(C98+C99)),((MINA(C102:C106))&lt;(C98+C100))),"NG","OK"))</f>
        <v>OK</v>
      </c>
      <c r="D117" s="3" t="str">
        <f t="shared" si="68"/>
        <v>OK</v>
      </c>
      <c r="E117" s="3" t="str">
        <f t="shared" ref="E117:K117" si="69">IF(E102="","",IF(OR(((MAXA(E102:E106))&gt;(E98+E99)),((MINA(E102:E106))&lt;(E98+E100))),"NG","OK"))</f>
        <v>OK</v>
      </c>
      <c r="F117" s="3" t="str">
        <f t="shared" si="69"/>
        <v>OK</v>
      </c>
      <c r="G117" s="3" t="str">
        <f t="shared" si="69"/>
        <v>OK</v>
      </c>
      <c r="H117" s="3" t="str">
        <f t="shared" si="69"/>
        <v>OK</v>
      </c>
      <c r="I117" s="3" t="str">
        <f t="shared" si="69"/>
        <v>OK</v>
      </c>
      <c r="J117" s="3" t="str">
        <f t="shared" si="69"/>
        <v>OK</v>
      </c>
      <c r="K117" s="3" t="str">
        <f t="shared" si="69"/>
        <v>OK</v>
      </c>
      <c r="L117" s="3" t="str">
        <f>IF(L102="","",IF(OR(((MAXA(L102:L106))&gt;(L98+L99)),((MINA(L102:L106))&lt;(L98+L100))),"NG","OK"))</f>
        <v>OK</v>
      </c>
      <c r="M117" s="3" t="str">
        <f t="shared" ref="M117:P117" si="70">IF(M102="","",IF(OR(((MAXA(M102:M106))&gt;(M98+M99)),((MINA(M102:M106))&lt;(M98+M100))),"NG","OK"))</f>
        <v>OK</v>
      </c>
      <c r="N117" s="3" t="str">
        <f t="shared" si="70"/>
        <v>OK</v>
      </c>
      <c r="O117" s="3" t="str">
        <f t="shared" si="70"/>
        <v>OK</v>
      </c>
      <c r="P117" s="3" t="str">
        <f t="shared" si="70"/>
        <v>OK</v>
      </c>
      <c r="Q117" s="3" t="str">
        <f t="shared" ref="Q117" si="71">IF(Q102="","",IF(OR(((MAXA(Q102:Q106))&gt;(Q98+Q99)),((MINA(Q102:Q106))&lt;(Q98+Q100))),"NG","OK"))</f>
        <v>OK</v>
      </c>
      <c r="R117" s="3" t="str">
        <f t="shared" ref="R117:X117" si="72">IF(R102="","",IF(OR(((MAXA(R102:R106))&gt;(R98+R99)),((MINA(R102:R106))&lt;(R98+R100))),"NG","OK"))</f>
        <v>OK</v>
      </c>
      <c r="S117" s="3" t="str">
        <f t="shared" si="72"/>
        <v>OK</v>
      </c>
      <c r="T117" s="3" t="str">
        <f t="shared" si="72"/>
        <v>OK</v>
      </c>
      <c r="U117" s="3" t="str">
        <f t="shared" si="72"/>
        <v>OK</v>
      </c>
      <c r="V117" s="3" t="str">
        <f t="shared" si="72"/>
        <v>OK</v>
      </c>
      <c r="W117" s="3" t="str">
        <f t="shared" si="72"/>
        <v>OK</v>
      </c>
      <c r="X117" s="3" t="str">
        <f t="shared" si="72"/>
        <v>OK</v>
      </c>
      <c r="Y117" s="3"/>
      <c r="Z117" s="3"/>
      <c r="AA117" s="3"/>
      <c r="AB117" s="3"/>
      <c r="AC117" s="3"/>
      <c r="AD117" s="3"/>
    </row>
    <row r="118" spans="1:30">
      <c r="A118" s="3"/>
      <c r="B118" s="3" t="s">
        <v>30</v>
      </c>
      <c r="C118" s="3" t="str">
        <f>IF(C116="","",IF(OR(((MINA(C116))&lt;(1.67))),"NG","OK"))</f>
        <v>OK</v>
      </c>
      <c r="D118" s="3" t="str">
        <f>IF(D116="","",IF(OR(((MINA(D116))&lt;(1.67))),"NG","OK"))</f>
        <v>OK</v>
      </c>
      <c r="E118" s="3" t="str">
        <f t="shared" ref="E118:K118" si="73">IF(E116="","",IF(OR(((MINA(E116))&lt;(1.67))),"NG","OK"))</f>
        <v>OK</v>
      </c>
      <c r="F118" s="3" t="str">
        <f t="shared" si="73"/>
        <v>OK</v>
      </c>
      <c r="G118" s="3" t="str">
        <f t="shared" si="73"/>
        <v>OK</v>
      </c>
      <c r="H118" s="3" t="str">
        <f t="shared" si="73"/>
        <v>OK</v>
      </c>
      <c r="I118" s="3" t="str">
        <f t="shared" si="73"/>
        <v>OK</v>
      </c>
      <c r="J118" s="3" t="str">
        <f t="shared" si="73"/>
        <v>OK</v>
      </c>
      <c r="K118" s="3" t="str">
        <f t="shared" si="73"/>
        <v>OK</v>
      </c>
      <c r="L118" s="3" t="str">
        <f>IF(L116="","",IF(OR(((MINA(L116))&lt;(1.67))),"NG","OK"))</f>
        <v>OK</v>
      </c>
      <c r="M118" s="3" t="str">
        <f t="shared" ref="M118:P118" si="74">IF(M116="","",IF(OR(((MINA(M116))&lt;(1.67))),"NG","OK"))</f>
        <v>OK</v>
      </c>
      <c r="N118" s="3" t="str">
        <f t="shared" si="74"/>
        <v>OK</v>
      </c>
      <c r="O118" s="3" t="str">
        <f t="shared" si="74"/>
        <v>NG</v>
      </c>
      <c r="P118" s="3" t="str">
        <f t="shared" si="74"/>
        <v>OK</v>
      </c>
      <c r="Q118" s="3" t="str">
        <f t="shared" ref="Q118" si="75">IF(Q116="","",IF(OR(((MINA(Q116))&lt;(1.67))),"NG","OK"))</f>
        <v>OK</v>
      </c>
      <c r="R118" s="3" t="str">
        <f t="shared" ref="R118:X118" si="76">IF(R116="","",IF(OR(((MINA(R116))&lt;(1.67))),"NG","OK"))</f>
        <v>OK</v>
      </c>
      <c r="S118" s="3" t="str">
        <f t="shared" si="76"/>
        <v>OK</v>
      </c>
      <c r="T118" s="3" t="str">
        <f t="shared" si="76"/>
        <v>OK</v>
      </c>
      <c r="U118" s="3" t="str">
        <f t="shared" si="76"/>
        <v>OK</v>
      </c>
      <c r="V118" s="3" t="str">
        <f t="shared" si="76"/>
        <v>OK</v>
      </c>
      <c r="W118" s="3" t="str">
        <f t="shared" si="76"/>
        <v>OK</v>
      </c>
      <c r="X118" s="3" t="str">
        <f t="shared" si="76"/>
        <v>OK</v>
      </c>
      <c r="Y118" s="3"/>
      <c r="Z118" s="3"/>
      <c r="AA118" s="3"/>
      <c r="AB118" s="3"/>
      <c r="AC118" s="3"/>
      <c r="AD118" s="3"/>
    </row>
    <row r="119" spans="1:30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93"/>
      <c r="R119" s="2"/>
      <c r="S119" s="2"/>
      <c r="T119" s="2"/>
      <c r="U119" s="3"/>
      <c r="V119" s="3"/>
      <c r="W119" s="3"/>
    </row>
    <row r="120" spans="1:30" ht="14.25" thickBot="1">
      <c r="A120" s="1"/>
      <c r="B120" s="1"/>
      <c r="C120" s="1"/>
      <c r="D120" s="1"/>
      <c r="E120" s="1"/>
      <c r="F120" s="1"/>
      <c r="G120" s="1"/>
      <c r="H120" s="4"/>
      <c r="I120" s="4"/>
      <c r="J120" s="232" t="s">
        <v>0</v>
      </c>
      <c r="K120" s="232"/>
      <c r="L120" s="232"/>
      <c r="M120" s="232"/>
      <c r="N120" s="4"/>
      <c r="O120" s="4"/>
      <c r="P120" s="5"/>
      <c r="Q120" s="93"/>
      <c r="R120" s="5"/>
      <c r="S120" s="5"/>
      <c r="T120" s="6"/>
      <c r="U120" s="3"/>
      <c r="V120" s="3"/>
      <c r="W120" s="3"/>
    </row>
    <row r="121" spans="1:30" ht="14.25" thickTop="1">
      <c r="A121" s="2"/>
      <c r="B121" s="2"/>
      <c r="C121" s="2"/>
      <c r="D121" s="2"/>
      <c r="E121" s="2"/>
      <c r="F121" s="1"/>
      <c r="G121" s="1"/>
      <c r="H121" s="2"/>
      <c r="I121" s="2"/>
      <c r="J121" s="2"/>
      <c r="K121" s="2"/>
      <c r="L121" s="2"/>
      <c r="M121" s="2"/>
      <c r="N121" s="2"/>
      <c r="O121" s="2"/>
      <c r="Q121" s="93"/>
      <c r="U121" s="3"/>
      <c r="V121" s="3"/>
      <c r="W121" s="3"/>
      <c r="Z121" s="2"/>
      <c r="AA121" s="7" t="s">
        <v>15</v>
      </c>
      <c r="AB121" s="233">
        <f>AB3</f>
        <v>45279</v>
      </c>
      <c r="AC121" s="233"/>
      <c r="AD121" s="233"/>
    </row>
    <row r="122" spans="1:30">
      <c r="A122" s="2"/>
      <c r="B122" s="2"/>
      <c r="C122" s="93"/>
      <c r="D122" s="2"/>
      <c r="E122" s="2"/>
      <c r="F122" s="1"/>
      <c r="G122" s="1"/>
      <c r="H122" s="2"/>
      <c r="I122" s="2"/>
      <c r="J122" s="2"/>
      <c r="K122" s="2"/>
      <c r="L122" s="2"/>
      <c r="M122" s="2"/>
      <c r="N122" s="2"/>
      <c r="O122" s="2"/>
      <c r="Q122" s="93"/>
      <c r="S122" s="97"/>
      <c r="U122" s="3"/>
      <c r="V122" s="3"/>
      <c r="W122" s="3"/>
      <c r="Z122" s="2"/>
      <c r="AA122" s="7" t="s">
        <v>16</v>
      </c>
      <c r="AB122" s="234">
        <f>AB121</f>
        <v>45279</v>
      </c>
      <c r="AC122" s="234"/>
      <c r="AD122" s="234"/>
    </row>
    <row r="123" spans="1:30">
      <c r="A123" s="1"/>
      <c r="B123" s="1"/>
      <c r="C123" s="1"/>
      <c r="D123" s="1"/>
      <c r="E123" s="1"/>
      <c r="F123" s="1"/>
      <c r="G123" s="1"/>
      <c r="H123" s="8"/>
      <c r="I123" s="8"/>
      <c r="J123" s="235" t="s">
        <v>9</v>
      </c>
      <c r="K123" s="235"/>
      <c r="L123" s="235"/>
      <c r="M123" s="235"/>
      <c r="N123" s="8"/>
      <c r="O123" s="8"/>
      <c r="Q123" s="93"/>
      <c r="S123" s="97"/>
      <c r="U123" s="3"/>
      <c r="V123" s="3"/>
      <c r="W123" s="3"/>
      <c r="Z123" s="2"/>
      <c r="AA123" s="2"/>
      <c r="AB123" s="9"/>
      <c r="AC123" s="9"/>
      <c r="AD123" s="9"/>
    </row>
    <row r="124" spans="1:30">
      <c r="A124" s="7" t="s">
        <v>10</v>
      </c>
      <c r="B124" s="10"/>
      <c r="C124" s="11"/>
      <c r="D124" s="236" t="str">
        <f>D65</f>
        <v>NY0690-P41-02</v>
      </c>
      <c r="E124" s="236"/>
      <c r="F124" s="236"/>
      <c r="G124" s="236"/>
      <c r="H124" s="2"/>
      <c r="I124" s="2"/>
      <c r="J124" s="12"/>
      <c r="K124" s="2"/>
      <c r="L124" s="2"/>
      <c r="M124" s="2"/>
      <c r="N124" s="2"/>
      <c r="O124" s="2"/>
      <c r="S124" s="97"/>
      <c r="U124" s="3"/>
      <c r="V124" s="3"/>
      <c r="W124" s="3"/>
      <c r="Z124" s="237" t="s">
        <v>1</v>
      </c>
      <c r="AA124" s="237"/>
      <c r="AB124" s="238" t="s">
        <v>20</v>
      </c>
      <c r="AC124" s="238"/>
      <c r="AD124" s="238"/>
    </row>
    <row r="125" spans="1:30">
      <c r="A125" s="7" t="s">
        <v>2</v>
      </c>
      <c r="B125" s="10"/>
      <c r="C125" s="13"/>
      <c r="D125" s="239" t="str">
        <f>D66</f>
        <v>battery cover</v>
      </c>
      <c r="E125" s="239"/>
      <c r="F125" s="239"/>
      <c r="G125" s="239"/>
      <c r="H125" s="2"/>
      <c r="I125" s="95"/>
      <c r="J125" s="100"/>
      <c r="K125" s="100"/>
      <c r="L125" s="2"/>
      <c r="M125" s="95"/>
      <c r="N125" s="2"/>
      <c r="O125" s="2"/>
      <c r="T125" s="97"/>
      <c r="U125" s="3"/>
      <c r="V125" s="3"/>
      <c r="W125" s="3"/>
      <c r="Z125" s="237" t="s">
        <v>3</v>
      </c>
      <c r="AA125" s="237"/>
      <c r="AB125" s="240" t="s">
        <v>21</v>
      </c>
      <c r="AC125" s="240"/>
      <c r="AD125" s="240"/>
    </row>
    <row r="126" spans="1:30">
      <c r="A126" s="1"/>
      <c r="B126" s="1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</row>
    <row r="127" spans="1:30">
      <c r="A127" s="218" t="s">
        <v>4</v>
      </c>
      <c r="B127" s="219"/>
      <c r="C127" s="207">
        <v>66</v>
      </c>
      <c r="D127" s="207" t="s">
        <v>153</v>
      </c>
      <c r="E127" s="207" t="s">
        <v>154</v>
      </c>
      <c r="F127" s="207" t="s">
        <v>131</v>
      </c>
      <c r="G127" s="207" t="s">
        <v>132</v>
      </c>
      <c r="H127" s="207" t="s">
        <v>133</v>
      </c>
      <c r="I127" s="207" t="s">
        <v>134</v>
      </c>
      <c r="J127" s="207" t="s">
        <v>135</v>
      </c>
      <c r="K127" s="207" t="s">
        <v>136</v>
      </c>
      <c r="L127" s="207" t="s">
        <v>137</v>
      </c>
      <c r="M127" s="207" t="s">
        <v>138</v>
      </c>
      <c r="N127" s="207" t="s">
        <v>139</v>
      </c>
      <c r="O127" s="207" t="s">
        <v>140</v>
      </c>
      <c r="P127" s="207" t="s">
        <v>141</v>
      </c>
      <c r="Q127" s="207" t="s">
        <v>142</v>
      </c>
      <c r="R127" s="228" t="s">
        <v>155</v>
      </c>
      <c r="S127" s="228" t="s">
        <v>156</v>
      </c>
      <c r="T127" s="209">
        <v>75</v>
      </c>
      <c r="U127" s="209">
        <v>76</v>
      </c>
      <c r="V127" s="209">
        <v>77</v>
      </c>
      <c r="W127" s="209">
        <v>78</v>
      </c>
      <c r="X127" s="209">
        <v>79</v>
      </c>
      <c r="Y127" s="209">
        <v>80</v>
      </c>
      <c r="Z127" s="209">
        <v>81</v>
      </c>
      <c r="AA127" s="209">
        <v>82</v>
      </c>
      <c r="AB127" s="209">
        <v>83</v>
      </c>
      <c r="AC127" s="209">
        <v>84</v>
      </c>
      <c r="AD127" s="209">
        <v>85</v>
      </c>
    </row>
    <row r="128" spans="1:30">
      <c r="A128" s="230"/>
      <c r="B128" s="231"/>
      <c r="C128" s="208"/>
      <c r="D128" s="208"/>
      <c r="E128" s="208"/>
      <c r="F128" s="208"/>
      <c r="G128" s="208"/>
      <c r="H128" s="208"/>
      <c r="I128" s="210"/>
      <c r="J128" s="208"/>
      <c r="K128" s="208"/>
      <c r="L128" s="208"/>
      <c r="M128" s="208"/>
      <c r="N128" s="208"/>
      <c r="O128" s="208"/>
      <c r="P128" s="210"/>
      <c r="Q128" s="210"/>
      <c r="R128" s="229"/>
      <c r="S128" s="229"/>
      <c r="T128" s="208"/>
      <c r="U128" s="208"/>
      <c r="V128" s="208"/>
      <c r="W128" s="208"/>
      <c r="X128" s="208"/>
      <c r="Y128" s="208"/>
      <c r="Z128" s="208"/>
      <c r="AA128" s="208"/>
      <c r="AB128" s="208"/>
      <c r="AC128" s="208"/>
      <c r="AD128" s="208"/>
    </row>
    <row r="129" spans="1:30">
      <c r="A129" s="218" t="s">
        <v>5</v>
      </c>
      <c r="B129" s="219"/>
      <c r="C129" s="14" t="s">
        <v>152</v>
      </c>
      <c r="D129" s="14" t="s">
        <v>192</v>
      </c>
      <c r="E129" s="14" t="s">
        <v>193</v>
      </c>
      <c r="F129" s="14" t="s">
        <v>87</v>
      </c>
      <c r="G129" s="14" t="s">
        <v>87</v>
      </c>
      <c r="H129" s="14" t="s">
        <v>87</v>
      </c>
      <c r="I129" s="14" t="s">
        <v>87</v>
      </c>
      <c r="J129" s="14" t="s">
        <v>22</v>
      </c>
      <c r="K129" s="14" t="s">
        <v>22</v>
      </c>
      <c r="L129" s="14" t="s">
        <v>87</v>
      </c>
      <c r="M129" s="14" t="s">
        <v>87</v>
      </c>
      <c r="N129" s="14" t="s">
        <v>87</v>
      </c>
      <c r="O129" s="14" t="s">
        <v>87</v>
      </c>
      <c r="P129" s="14" t="s">
        <v>87</v>
      </c>
      <c r="Q129" s="14" t="s">
        <v>87</v>
      </c>
      <c r="R129" s="14" t="s">
        <v>87</v>
      </c>
      <c r="S129" s="14" t="s">
        <v>87</v>
      </c>
      <c r="T129" s="14" t="s">
        <v>152</v>
      </c>
      <c r="U129" s="14" t="s">
        <v>157</v>
      </c>
      <c r="V129" s="14" t="s">
        <v>157</v>
      </c>
      <c r="W129" s="14" t="s">
        <v>87</v>
      </c>
      <c r="X129" s="14" t="s">
        <v>87</v>
      </c>
      <c r="Y129" s="14" t="s">
        <v>87</v>
      </c>
      <c r="Z129" s="14" t="s">
        <v>22</v>
      </c>
      <c r="AA129" s="14" t="s">
        <v>22</v>
      </c>
      <c r="AB129" s="14" t="s">
        <v>22</v>
      </c>
      <c r="AC129" s="14" t="s">
        <v>22</v>
      </c>
      <c r="AD129" s="14" t="s">
        <v>22</v>
      </c>
    </row>
    <row r="130" spans="1:30">
      <c r="A130" s="218" t="s">
        <v>6</v>
      </c>
      <c r="B130" s="219"/>
      <c r="C130" s="15">
        <v>110.8</v>
      </c>
      <c r="D130" s="15">
        <v>1.2</v>
      </c>
      <c r="E130" s="15">
        <v>1.2</v>
      </c>
      <c r="F130" s="15">
        <v>4</v>
      </c>
      <c r="G130" s="15">
        <v>4</v>
      </c>
      <c r="H130" s="15">
        <v>0.8</v>
      </c>
      <c r="I130" s="15">
        <v>0.8</v>
      </c>
      <c r="J130" s="15">
        <v>4</v>
      </c>
      <c r="K130" s="15">
        <v>4</v>
      </c>
      <c r="L130" s="15">
        <v>1</v>
      </c>
      <c r="M130" s="15">
        <v>1</v>
      </c>
      <c r="N130" s="15">
        <v>0.5</v>
      </c>
      <c r="O130" s="15">
        <v>0.5</v>
      </c>
      <c r="P130" s="15">
        <v>1</v>
      </c>
      <c r="Q130" s="15">
        <v>1</v>
      </c>
      <c r="R130" s="15">
        <v>0.4</v>
      </c>
      <c r="S130" s="15">
        <v>0.4</v>
      </c>
      <c r="T130" s="15">
        <v>597.70000000000005</v>
      </c>
      <c r="U130" s="15">
        <v>18.2</v>
      </c>
      <c r="V130" s="15">
        <v>9.3000000000000007</v>
      </c>
      <c r="W130" s="15">
        <v>15.5</v>
      </c>
      <c r="X130" s="15">
        <v>0.5</v>
      </c>
      <c r="Y130" s="15">
        <v>5.01</v>
      </c>
      <c r="Z130" s="15">
        <v>90</v>
      </c>
      <c r="AA130" s="15">
        <v>90</v>
      </c>
      <c r="AB130" s="15">
        <v>90</v>
      </c>
      <c r="AC130" s="15">
        <v>90</v>
      </c>
      <c r="AD130" s="15">
        <v>512.1</v>
      </c>
    </row>
    <row r="131" spans="1:30">
      <c r="A131" s="213" t="s">
        <v>7</v>
      </c>
      <c r="B131" s="17" t="s">
        <v>11</v>
      </c>
      <c r="C131" s="18">
        <v>0.6</v>
      </c>
      <c r="D131" s="18">
        <v>0.11</v>
      </c>
      <c r="E131" s="18">
        <v>0.11</v>
      </c>
      <c r="F131" s="18">
        <v>0.12</v>
      </c>
      <c r="G131" s="18">
        <v>0.12</v>
      </c>
      <c r="H131" s="18">
        <v>0.1</v>
      </c>
      <c r="I131" s="18">
        <v>0.1</v>
      </c>
      <c r="J131" s="18">
        <v>0.12</v>
      </c>
      <c r="K131" s="18">
        <v>0.12</v>
      </c>
      <c r="L131" s="18">
        <v>0.1</v>
      </c>
      <c r="M131" s="18">
        <v>0.1</v>
      </c>
      <c r="N131" s="18">
        <v>0.1</v>
      </c>
      <c r="O131" s="18">
        <v>0.1</v>
      </c>
      <c r="P131" s="18">
        <v>0.1</v>
      </c>
      <c r="Q131" s="18">
        <v>0.1</v>
      </c>
      <c r="R131" s="18">
        <v>0.1</v>
      </c>
      <c r="S131" s="18">
        <v>0.1</v>
      </c>
      <c r="T131" s="15">
        <v>2.8</v>
      </c>
      <c r="U131" s="18">
        <v>0.2</v>
      </c>
      <c r="V131" s="18">
        <v>0.14000000000000001</v>
      </c>
      <c r="W131" s="18">
        <v>0.2</v>
      </c>
      <c r="X131" s="18">
        <v>0.1</v>
      </c>
      <c r="Y131" s="18">
        <v>0.12</v>
      </c>
      <c r="Z131" s="18">
        <v>0.5</v>
      </c>
      <c r="AA131" s="18">
        <v>0.5</v>
      </c>
      <c r="AB131" s="18">
        <v>0.5</v>
      </c>
      <c r="AC131" s="18">
        <v>0.5</v>
      </c>
      <c r="AD131" s="15">
        <v>2.8</v>
      </c>
    </row>
    <row r="132" spans="1:30">
      <c r="A132" s="220"/>
      <c r="B132" s="17" t="s">
        <v>12</v>
      </c>
      <c r="C132" s="18">
        <v>-0.6</v>
      </c>
      <c r="D132" s="18">
        <v>-0.11</v>
      </c>
      <c r="E132" s="18">
        <v>-0.11</v>
      </c>
      <c r="F132" s="18">
        <v>-0.12</v>
      </c>
      <c r="G132" s="18">
        <v>-0.12</v>
      </c>
      <c r="H132" s="18">
        <v>-0.1</v>
      </c>
      <c r="I132" s="18">
        <v>-0.1</v>
      </c>
      <c r="J132" s="18">
        <v>-0.12</v>
      </c>
      <c r="K132" s="18">
        <v>-0.12</v>
      </c>
      <c r="L132" s="18">
        <v>-0.1</v>
      </c>
      <c r="M132" s="18">
        <v>-0.1</v>
      </c>
      <c r="N132" s="18">
        <v>-0.1</v>
      </c>
      <c r="O132" s="18">
        <v>-0.1</v>
      </c>
      <c r="P132" s="18">
        <v>-0.1</v>
      </c>
      <c r="Q132" s="18">
        <v>-0.1</v>
      </c>
      <c r="R132" s="18">
        <v>-0.1</v>
      </c>
      <c r="S132" s="18">
        <v>-0.1</v>
      </c>
      <c r="T132" s="15">
        <v>-2.8</v>
      </c>
      <c r="U132" s="18">
        <v>-0.2</v>
      </c>
      <c r="V132" s="18">
        <v>-0.14000000000000001</v>
      </c>
      <c r="W132" s="18">
        <v>-0.2</v>
      </c>
      <c r="X132" s="18">
        <v>-0.1</v>
      </c>
      <c r="Y132" s="18">
        <v>-0.12</v>
      </c>
      <c r="Z132" s="18">
        <v>-0.5</v>
      </c>
      <c r="AA132" s="18">
        <v>-0.5</v>
      </c>
      <c r="AB132" s="18">
        <v>-0.5</v>
      </c>
      <c r="AC132" s="18">
        <v>-0.5</v>
      </c>
      <c r="AD132" s="15">
        <v>-2.8</v>
      </c>
    </row>
    <row r="133" spans="1:30">
      <c r="A133" s="215" t="s">
        <v>8</v>
      </c>
      <c r="B133" s="221"/>
      <c r="C133" s="19">
        <f t="shared" ref="C133:AD133" si="77">IF(C130="","",(((C130+C131)+(C130+C132))/2))</f>
        <v>110.8</v>
      </c>
      <c r="D133" s="19">
        <f t="shared" si="77"/>
        <v>1.2</v>
      </c>
      <c r="E133" s="19">
        <f t="shared" si="77"/>
        <v>1.2</v>
      </c>
      <c r="F133" s="19">
        <f t="shared" si="77"/>
        <v>4</v>
      </c>
      <c r="G133" s="19">
        <f t="shared" si="77"/>
        <v>4</v>
      </c>
      <c r="H133" s="19">
        <f t="shared" si="77"/>
        <v>0.8</v>
      </c>
      <c r="I133" s="19">
        <f t="shared" si="77"/>
        <v>0.8</v>
      </c>
      <c r="J133" s="19">
        <f t="shared" si="77"/>
        <v>4</v>
      </c>
      <c r="K133" s="19">
        <f t="shared" si="77"/>
        <v>4</v>
      </c>
      <c r="L133" s="19">
        <f t="shared" si="77"/>
        <v>1</v>
      </c>
      <c r="M133" s="19">
        <f t="shared" si="77"/>
        <v>1</v>
      </c>
      <c r="N133" s="19">
        <f t="shared" si="77"/>
        <v>0.5</v>
      </c>
      <c r="O133" s="19">
        <f t="shared" si="77"/>
        <v>0.5</v>
      </c>
      <c r="P133" s="19">
        <f t="shared" si="77"/>
        <v>1</v>
      </c>
      <c r="Q133" s="19">
        <f t="shared" si="77"/>
        <v>1</v>
      </c>
      <c r="R133" s="19">
        <f t="shared" si="77"/>
        <v>0.4</v>
      </c>
      <c r="S133" s="19">
        <f t="shared" si="77"/>
        <v>0.4</v>
      </c>
      <c r="T133" s="20">
        <f t="shared" si="77"/>
        <v>597.70000000000005</v>
      </c>
      <c r="U133" s="19">
        <f t="shared" si="77"/>
        <v>18.2</v>
      </c>
      <c r="V133" s="19">
        <f t="shared" si="77"/>
        <v>9.3000000000000007</v>
      </c>
      <c r="W133" s="19">
        <f t="shared" si="77"/>
        <v>15.5</v>
      </c>
      <c r="X133" s="19">
        <f t="shared" si="77"/>
        <v>0.5</v>
      </c>
      <c r="Y133" s="19">
        <f t="shared" si="77"/>
        <v>5.01</v>
      </c>
      <c r="Z133" s="19">
        <f t="shared" si="77"/>
        <v>90</v>
      </c>
      <c r="AA133" s="19">
        <f t="shared" si="77"/>
        <v>90</v>
      </c>
      <c r="AB133" s="19">
        <f t="shared" si="77"/>
        <v>90</v>
      </c>
      <c r="AC133" s="19">
        <f t="shared" si="77"/>
        <v>90</v>
      </c>
      <c r="AD133" s="20">
        <f t="shared" si="77"/>
        <v>512.1</v>
      </c>
    </row>
    <row r="134" spans="1:30">
      <c r="A134" s="90" t="s">
        <v>32</v>
      </c>
      <c r="B134" s="21" t="s">
        <v>13</v>
      </c>
      <c r="C134" s="22">
        <v>110.77825999999999</v>
      </c>
      <c r="D134" s="22">
        <v>1.17</v>
      </c>
      <c r="E134" s="22">
        <v>1.1599999999999999</v>
      </c>
      <c r="F134" s="28">
        <v>4.0090000000000003</v>
      </c>
      <c r="G134" s="22">
        <v>4.0049999999999999</v>
      </c>
      <c r="H134" s="22">
        <v>0.89600000000000002</v>
      </c>
      <c r="I134" s="22">
        <v>0.89300000000000002</v>
      </c>
      <c r="J134" s="22">
        <v>3.9993999999999992</v>
      </c>
      <c r="K134" s="22">
        <v>3.9880000000000004</v>
      </c>
      <c r="L134" s="22">
        <v>1.018</v>
      </c>
      <c r="M134" s="22">
        <v>1.0129999999999999</v>
      </c>
      <c r="N134" s="22">
        <v>0.61599999999999999</v>
      </c>
      <c r="O134" s="22">
        <v>0.61799999999999999</v>
      </c>
      <c r="P134" s="22">
        <v>0.998</v>
      </c>
      <c r="Q134" s="22">
        <v>1.0069999999999999</v>
      </c>
      <c r="R134" s="28">
        <v>0.39800000000000002</v>
      </c>
      <c r="S134" s="22">
        <v>0.4</v>
      </c>
      <c r="T134" s="22">
        <v>597.97950000000003</v>
      </c>
      <c r="U134" s="22">
        <v>18.117000000000001</v>
      </c>
      <c r="V134" s="22">
        <v>9.3260000000000005</v>
      </c>
      <c r="W134" s="22">
        <v>15.494999999999999</v>
      </c>
      <c r="X134" s="22">
        <v>0.55600000000000005</v>
      </c>
      <c r="Y134" s="22">
        <v>5.0119999999999996</v>
      </c>
      <c r="Z134" s="22">
        <v>90.150700000000001</v>
      </c>
      <c r="AA134" s="22">
        <v>90.148899999999998</v>
      </c>
      <c r="AB134" s="22">
        <v>89.966099999999997</v>
      </c>
      <c r="AC134" s="22">
        <v>90.1464</v>
      </c>
      <c r="AD134" s="22">
        <v>512.19759999999997</v>
      </c>
    </row>
    <row r="135" spans="1:30">
      <c r="A135" s="90" t="s">
        <v>33</v>
      </c>
      <c r="B135" s="21" t="s">
        <v>13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>
        <v>90.152299999999997</v>
      </c>
      <c r="AA135" s="22">
        <v>90.072000000000003</v>
      </c>
      <c r="AB135" s="22">
        <v>90.012799999999999</v>
      </c>
      <c r="AC135" s="22">
        <v>90.1524</v>
      </c>
      <c r="AD135" s="22">
        <v>512.23889999999994</v>
      </c>
    </row>
    <row r="136" spans="1:30">
      <c r="A136" s="90" t="s">
        <v>34</v>
      </c>
      <c r="B136" s="21" t="s">
        <v>13</v>
      </c>
      <c r="C136" s="22"/>
      <c r="D136" s="22"/>
      <c r="E136" s="28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8"/>
      <c r="U136" s="22"/>
      <c r="V136" s="22"/>
      <c r="W136" s="22"/>
      <c r="X136" s="22"/>
      <c r="Y136" s="22"/>
      <c r="Z136" s="22">
        <v>90.157499999999999</v>
      </c>
      <c r="AA136" s="22">
        <v>90.135300000000001</v>
      </c>
      <c r="AB136" s="22">
        <v>89.962800000000001</v>
      </c>
      <c r="AC136" s="22">
        <v>90.146600000000007</v>
      </c>
      <c r="AD136" s="22">
        <v>512.21100000000001</v>
      </c>
    </row>
    <row r="137" spans="1:30">
      <c r="A137" s="90" t="s">
        <v>35</v>
      </c>
      <c r="B137" s="21" t="s">
        <v>13</v>
      </c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>
        <v>90.173699999999997</v>
      </c>
      <c r="AA137" s="22">
        <v>90.088800000000006</v>
      </c>
      <c r="AB137" s="22">
        <v>90.004400000000004</v>
      </c>
      <c r="AC137" s="22">
        <v>90.153099999999995</v>
      </c>
      <c r="AD137" s="22">
        <v>512.26009999999997</v>
      </c>
    </row>
    <row r="138" spans="1:30">
      <c r="A138" s="90" t="s">
        <v>36</v>
      </c>
      <c r="B138" s="21" t="s">
        <v>13</v>
      </c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>
        <v>90.161900000000003</v>
      </c>
      <c r="AA138" s="22">
        <v>90.155199999999994</v>
      </c>
      <c r="AB138" s="22">
        <v>89.9983</v>
      </c>
      <c r="AC138" s="22">
        <v>90.167000000000002</v>
      </c>
      <c r="AD138" s="22">
        <v>512.27650000000006</v>
      </c>
    </row>
    <row r="139" spans="1:30">
      <c r="A139" s="222" t="s">
        <v>17</v>
      </c>
      <c r="B139" s="23" t="s">
        <v>18</v>
      </c>
      <c r="C139" s="24">
        <f t="shared" ref="C139:AD139" si="78">IF(C134="","",((MAXA(C134,C135,C136,C137,C138))-C133)/((C131-C132)/2))</f>
        <v>-3.6233333333347183E-2</v>
      </c>
      <c r="D139" s="24">
        <f t="shared" si="78"/>
        <v>-0.27272727272727298</v>
      </c>
      <c r="E139" s="24">
        <f t="shared" si="78"/>
        <v>-0.36363636363636398</v>
      </c>
      <c r="F139" s="24">
        <f t="shared" si="78"/>
        <v>7.5000000000002842E-2</v>
      </c>
      <c r="G139" s="24">
        <f t="shared" si="78"/>
        <v>4.1666666666665783E-2</v>
      </c>
      <c r="H139" s="24">
        <f t="shared" si="78"/>
        <v>0.95999999999999974</v>
      </c>
      <c r="I139" s="24">
        <f t="shared" si="78"/>
        <v>0.92999999999999972</v>
      </c>
      <c r="J139" s="24">
        <f t="shared" si="78"/>
        <v>-5.0000000000068514E-3</v>
      </c>
      <c r="K139" s="24">
        <f t="shared" si="78"/>
        <v>-9.9999999999996397E-2</v>
      </c>
      <c r="L139" s="24">
        <f t="shared" si="78"/>
        <v>0.18000000000000016</v>
      </c>
      <c r="M139" s="24">
        <f t="shared" si="78"/>
        <v>0.12999999999999901</v>
      </c>
      <c r="N139" s="24">
        <f t="shared" si="78"/>
        <v>1.1599999999999999</v>
      </c>
      <c r="O139" s="24">
        <f t="shared" si="78"/>
        <v>1.18</v>
      </c>
      <c r="P139" s="24">
        <f t="shared" si="78"/>
        <v>-2.0000000000000018E-2</v>
      </c>
      <c r="Q139" s="24">
        <f t="shared" si="78"/>
        <v>6.9999999999998952E-2</v>
      </c>
      <c r="R139" s="24">
        <f t="shared" si="78"/>
        <v>-2.0000000000000018E-2</v>
      </c>
      <c r="S139" s="24">
        <f t="shared" si="78"/>
        <v>0</v>
      </c>
      <c r="T139" s="25">
        <f t="shared" si="78"/>
        <v>9.9821428571423051E-2</v>
      </c>
      <c r="U139" s="24">
        <f t="shared" si="78"/>
        <v>-0.41499999999999204</v>
      </c>
      <c r="V139" s="24">
        <f t="shared" si="78"/>
        <v>0.18571428571428428</v>
      </c>
      <c r="W139" s="24">
        <f t="shared" si="78"/>
        <v>-2.5000000000003908E-2</v>
      </c>
      <c r="X139" s="24">
        <f t="shared" si="78"/>
        <v>0.5600000000000005</v>
      </c>
      <c r="Y139" s="24">
        <f t="shared" si="78"/>
        <v>1.6666666666664831E-2</v>
      </c>
      <c r="Z139" s="24">
        <f t="shared" si="78"/>
        <v>0.34739999999999327</v>
      </c>
      <c r="AA139" s="24">
        <f t="shared" si="78"/>
        <v>0.31039999999998713</v>
      </c>
      <c r="AB139" s="24">
        <f t="shared" si="78"/>
        <v>2.5599999999997181E-2</v>
      </c>
      <c r="AC139" s="24">
        <f t="shared" si="78"/>
        <v>0.33400000000000318</v>
      </c>
      <c r="AD139" s="25">
        <f t="shared" si="78"/>
        <v>6.3035714285725977E-2</v>
      </c>
    </row>
    <row r="140" spans="1:30">
      <c r="A140" s="223"/>
      <c r="B140" s="23" t="s">
        <v>19</v>
      </c>
      <c r="C140" s="24">
        <f t="shared" ref="C140:AD140" si="79">IF(C134="","",((MINA(C134,C135,C136,C137,C138))-C133)/((C131-C132)/2))</f>
        <v>-3.6233333333347183E-2</v>
      </c>
      <c r="D140" s="24">
        <f t="shared" si="79"/>
        <v>-0.27272727272727298</v>
      </c>
      <c r="E140" s="24">
        <f t="shared" si="79"/>
        <v>-0.36363636363636398</v>
      </c>
      <c r="F140" s="24">
        <f t="shared" si="79"/>
        <v>7.5000000000002842E-2</v>
      </c>
      <c r="G140" s="24">
        <f t="shared" si="79"/>
        <v>4.1666666666665783E-2</v>
      </c>
      <c r="H140" s="24">
        <f t="shared" si="79"/>
        <v>0.95999999999999974</v>
      </c>
      <c r="I140" s="24">
        <f t="shared" si="79"/>
        <v>0.92999999999999972</v>
      </c>
      <c r="J140" s="24">
        <f t="shared" si="79"/>
        <v>-5.0000000000068514E-3</v>
      </c>
      <c r="K140" s="24">
        <f t="shared" si="79"/>
        <v>-9.9999999999996397E-2</v>
      </c>
      <c r="L140" s="24">
        <f t="shared" si="79"/>
        <v>0.18000000000000016</v>
      </c>
      <c r="M140" s="24">
        <f t="shared" si="79"/>
        <v>0.12999999999999901</v>
      </c>
      <c r="N140" s="24">
        <f t="shared" si="79"/>
        <v>1.1599999999999999</v>
      </c>
      <c r="O140" s="24">
        <f t="shared" si="79"/>
        <v>1.18</v>
      </c>
      <c r="P140" s="24">
        <f t="shared" si="79"/>
        <v>-2.0000000000000018E-2</v>
      </c>
      <c r="Q140" s="24">
        <f t="shared" si="79"/>
        <v>6.9999999999998952E-2</v>
      </c>
      <c r="R140" s="24">
        <f t="shared" si="79"/>
        <v>-2.0000000000000018E-2</v>
      </c>
      <c r="S140" s="24">
        <f t="shared" si="79"/>
        <v>0</v>
      </c>
      <c r="T140" s="25">
        <f t="shared" si="79"/>
        <v>9.9821428571423051E-2</v>
      </c>
      <c r="U140" s="24">
        <f t="shared" si="79"/>
        <v>-0.41499999999999204</v>
      </c>
      <c r="V140" s="24">
        <f t="shared" si="79"/>
        <v>0.18571428571428428</v>
      </c>
      <c r="W140" s="24">
        <f t="shared" si="79"/>
        <v>-2.5000000000003908E-2</v>
      </c>
      <c r="X140" s="24">
        <f t="shared" si="79"/>
        <v>0.5600000000000005</v>
      </c>
      <c r="Y140" s="24">
        <f t="shared" si="79"/>
        <v>1.6666666666664831E-2</v>
      </c>
      <c r="Z140" s="24">
        <f t="shared" si="79"/>
        <v>0.301400000000001</v>
      </c>
      <c r="AA140" s="24">
        <f t="shared" si="79"/>
        <v>0.14400000000000546</v>
      </c>
      <c r="AB140" s="24">
        <f t="shared" si="79"/>
        <v>-7.4399999999997135E-2</v>
      </c>
      <c r="AC140" s="24">
        <f t="shared" si="79"/>
        <v>0.29279999999999973</v>
      </c>
      <c r="AD140" s="25">
        <f t="shared" si="79"/>
        <v>3.4857142857122526E-2</v>
      </c>
    </row>
    <row r="141" spans="1:30" ht="21">
      <c r="A141" s="205" t="s">
        <v>14</v>
      </c>
      <c r="B141" s="224"/>
      <c r="C141" s="26" t="str">
        <f t="shared" ref="C141:AD141" si="80">IF(C134="","",IF(OR((C139&gt;50%),(C140&lt;-50%)),"Measure More","OK"))</f>
        <v>OK</v>
      </c>
      <c r="D141" s="26" t="str">
        <f t="shared" si="80"/>
        <v>OK</v>
      </c>
      <c r="E141" s="26" t="str">
        <f t="shared" si="80"/>
        <v>OK</v>
      </c>
      <c r="F141" s="26" t="str">
        <f t="shared" si="80"/>
        <v>OK</v>
      </c>
      <c r="G141" s="26" t="str">
        <f t="shared" si="80"/>
        <v>OK</v>
      </c>
      <c r="H141" s="26" t="str">
        <f t="shared" si="80"/>
        <v>Measure More</v>
      </c>
      <c r="I141" s="26" t="str">
        <f t="shared" si="80"/>
        <v>Measure More</v>
      </c>
      <c r="J141" s="26" t="str">
        <f t="shared" si="80"/>
        <v>OK</v>
      </c>
      <c r="K141" s="26" t="str">
        <f t="shared" si="80"/>
        <v>OK</v>
      </c>
      <c r="L141" s="26" t="str">
        <f t="shared" si="80"/>
        <v>OK</v>
      </c>
      <c r="M141" s="26" t="str">
        <f t="shared" si="80"/>
        <v>OK</v>
      </c>
      <c r="N141" s="26" t="str">
        <f t="shared" si="80"/>
        <v>Measure More</v>
      </c>
      <c r="O141" s="26" t="str">
        <f t="shared" si="80"/>
        <v>Measure More</v>
      </c>
      <c r="P141" s="26" t="str">
        <f t="shared" si="80"/>
        <v>OK</v>
      </c>
      <c r="Q141" s="26" t="str">
        <f t="shared" si="80"/>
        <v>OK</v>
      </c>
      <c r="R141" s="26" t="str">
        <f t="shared" si="80"/>
        <v>OK</v>
      </c>
      <c r="S141" s="26" t="str">
        <f t="shared" si="80"/>
        <v>OK</v>
      </c>
      <c r="T141" s="27" t="str">
        <f t="shared" si="80"/>
        <v>OK</v>
      </c>
      <c r="U141" s="26" t="str">
        <f t="shared" si="80"/>
        <v>OK</v>
      </c>
      <c r="V141" s="26" t="str">
        <f t="shared" si="80"/>
        <v>OK</v>
      </c>
      <c r="W141" s="26" t="str">
        <f t="shared" si="80"/>
        <v>OK</v>
      </c>
      <c r="X141" s="26" t="str">
        <f t="shared" si="80"/>
        <v>Measure More</v>
      </c>
      <c r="Y141" s="26" t="str">
        <f t="shared" si="80"/>
        <v>OK</v>
      </c>
      <c r="Z141" s="26" t="str">
        <f t="shared" si="80"/>
        <v>OK</v>
      </c>
      <c r="AA141" s="26" t="str">
        <f t="shared" si="80"/>
        <v>OK</v>
      </c>
      <c r="AB141" s="26" t="str">
        <f t="shared" si="80"/>
        <v>OK</v>
      </c>
      <c r="AC141" s="26" t="str">
        <f t="shared" si="80"/>
        <v>OK</v>
      </c>
      <c r="AD141" s="27" t="str">
        <f t="shared" si="80"/>
        <v>OK</v>
      </c>
    </row>
    <row r="142" spans="1:30">
      <c r="A142" s="3"/>
      <c r="B142" s="3" t="s">
        <v>23</v>
      </c>
      <c r="C142" s="3">
        <f t="shared" ref="C142:AD142" si="81">IF(C134="","",MAXA(C134:C138))</f>
        <v>110.77825999999999</v>
      </c>
      <c r="D142" s="3">
        <f t="shared" si="81"/>
        <v>1.17</v>
      </c>
      <c r="E142" s="3">
        <f t="shared" si="81"/>
        <v>1.1599999999999999</v>
      </c>
      <c r="F142" s="3">
        <f t="shared" si="81"/>
        <v>4.0090000000000003</v>
      </c>
      <c r="G142" s="3">
        <f t="shared" si="81"/>
        <v>4.0049999999999999</v>
      </c>
      <c r="H142" s="3">
        <f t="shared" si="81"/>
        <v>0.89600000000000002</v>
      </c>
      <c r="I142" s="3">
        <f t="shared" si="81"/>
        <v>0.89300000000000002</v>
      </c>
      <c r="J142" s="3">
        <f t="shared" si="81"/>
        <v>3.9993999999999992</v>
      </c>
      <c r="K142" s="3">
        <f t="shared" si="81"/>
        <v>3.9880000000000004</v>
      </c>
      <c r="L142" s="3">
        <f t="shared" si="81"/>
        <v>1.018</v>
      </c>
      <c r="M142" s="3">
        <f t="shared" si="81"/>
        <v>1.0129999999999999</v>
      </c>
      <c r="N142" s="3">
        <f t="shared" si="81"/>
        <v>0.61599999999999999</v>
      </c>
      <c r="O142" s="3">
        <f t="shared" si="81"/>
        <v>0.61799999999999999</v>
      </c>
      <c r="P142" s="3">
        <f t="shared" si="81"/>
        <v>0.998</v>
      </c>
      <c r="Q142" s="3">
        <f t="shared" si="81"/>
        <v>1.0069999999999999</v>
      </c>
      <c r="R142" s="3">
        <f t="shared" si="81"/>
        <v>0.39800000000000002</v>
      </c>
      <c r="S142" s="3">
        <f t="shared" si="81"/>
        <v>0.4</v>
      </c>
      <c r="T142" s="3">
        <f t="shared" si="81"/>
        <v>597.97950000000003</v>
      </c>
      <c r="U142" s="3">
        <f t="shared" si="81"/>
        <v>18.117000000000001</v>
      </c>
      <c r="V142" s="3">
        <f t="shared" si="81"/>
        <v>9.3260000000000005</v>
      </c>
      <c r="W142" s="3">
        <f t="shared" si="81"/>
        <v>15.494999999999999</v>
      </c>
      <c r="X142" s="3">
        <f t="shared" si="81"/>
        <v>0.55600000000000005</v>
      </c>
      <c r="Y142" s="3">
        <f t="shared" si="81"/>
        <v>5.0119999999999996</v>
      </c>
      <c r="Z142" s="3">
        <f t="shared" si="81"/>
        <v>90.173699999999997</v>
      </c>
      <c r="AA142" s="3">
        <f t="shared" si="81"/>
        <v>90.155199999999994</v>
      </c>
      <c r="AB142" s="3">
        <f t="shared" si="81"/>
        <v>90.012799999999999</v>
      </c>
      <c r="AC142" s="3">
        <f t="shared" si="81"/>
        <v>90.167000000000002</v>
      </c>
      <c r="AD142" s="3">
        <f t="shared" si="81"/>
        <v>512.27650000000006</v>
      </c>
    </row>
    <row r="143" spans="1:30">
      <c r="A143" s="3"/>
      <c r="B143" s="3" t="s">
        <v>24</v>
      </c>
      <c r="C143" s="3">
        <f t="shared" ref="C143:AD143" si="82">IF(C134="","",MINA(C134:C138))</f>
        <v>110.77825999999999</v>
      </c>
      <c r="D143" s="3">
        <f t="shared" si="82"/>
        <v>1.17</v>
      </c>
      <c r="E143" s="3">
        <f t="shared" si="82"/>
        <v>1.1599999999999999</v>
      </c>
      <c r="F143" s="3">
        <f t="shared" si="82"/>
        <v>4.0090000000000003</v>
      </c>
      <c r="G143" s="3">
        <f t="shared" si="82"/>
        <v>4.0049999999999999</v>
      </c>
      <c r="H143" s="3">
        <f t="shared" si="82"/>
        <v>0.89600000000000002</v>
      </c>
      <c r="I143" s="3">
        <f t="shared" si="82"/>
        <v>0.89300000000000002</v>
      </c>
      <c r="J143" s="3">
        <f t="shared" si="82"/>
        <v>3.9993999999999992</v>
      </c>
      <c r="K143" s="3">
        <f t="shared" si="82"/>
        <v>3.9880000000000004</v>
      </c>
      <c r="L143" s="3">
        <f t="shared" si="82"/>
        <v>1.018</v>
      </c>
      <c r="M143" s="3">
        <f t="shared" si="82"/>
        <v>1.0129999999999999</v>
      </c>
      <c r="N143" s="3">
        <f t="shared" si="82"/>
        <v>0.61599999999999999</v>
      </c>
      <c r="O143" s="3">
        <f t="shared" si="82"/>
        <v>0.61799999999999999</v>
      </c>
      <c r="P143" s="3">
        <f t="shared" si="82"/>
        <v>0.998</v>
      </c>
      <c r="Q143" s="3">
        <f t="shared" si="82"/>
        <v>1.0069999999999999</v>
      </c>
      <c r="R143" s="3">
        <f t="shared" si="82"/>
        <v>0.39800000000000002</v>
      </c>
      <c r="S143" s="3">
        <f t="shared" si="82"/>
        <v>0.4</v>
      </c>
      <c r="T143" s="3">
        <f t="shared" si="82"/>
        <v>597.97950000000003</v>
      </c>
      <c r="U143" s="3">
        <f t="shared" si="82"/>
        <v>18.117000000000001</v>
      </c>
      <c r="V143" s="3">
        <f t="shared" si="82"/>
        <v>9.3260000000000005</v>
      </c>
      <c r="W143" s="3">
        <f t="shared" si="82"/>
        <v>15.494999999999999</v>
      </c>
      <c r="X143" s="3">
        <f t="shared" si="82"/>
        <v>0.55600000000000005</v>
      </c>
      <c r="Y143" s="3">
        <f t="shared" si="82"/>
        <v>5.0119999999999996</v>
      </c>
      <c r="Z143" s="3">
        <f t="shared" si="82"/>
        <v>90.150700000000001</v>
      </c>
      <c r="AA143" s="3">
        <f t="shared" si="82"/>
        <v>90.072000000000003</v>
      </c>
      <c r="AB143" s="3">
        <f t="shared" si="82"/>
        <v>89.962800000000001</v>
      </c>
      <c r="AC143" s="3">
        <f t="shared" si="82"/>
        <v>90.1464</v>
      </c>
      <c r="AD143" s="3">
        <f t="shared" si="82"/>
        <v>512.19759999999997</v>
      </c>
    </row>
    <row r="144" spans="1:30">
      <c r="A144" s="3"/>
      <c r="B144" s="3" t="s">
        <v>25</v>
      </c>
      <c r="C144" s="3">
        <f t="shared" ref="C144:AD144" si="83">IF(C134="","",(C142-C143))</f>
        <v>0</v>
      </c>
      <c r="D144" s="3">
        <f t="shared" si="83"/>
        <v>0</v>
      </c>
      <c r="E144" s="3">
        <f t="shared" si="83"/>
        <v>0</v>
      </c>
      <c r="F144" s="3">
        <f t="shared" si="83"/>
        <v>0</v>
      </c>
      <c r="G144" s="3">
        <f t="shared" si="83"/>
        <v>0</v>
      </c>
      <c r="H144" s="3">
        <f t="shared" si="83"/>
        <v>0</v>
      </c>
      <c r="I144" s="3">
        <f t="shared" si="83"/>
        <v>0</v>
      </c>
      <c r="J144" s="3">
        <f t="shared" si="83"/>
        <v>0</v>
      </c>
      <c r="K144" s="3">
        <f t="shared" si="83"/>
        <v>0</v>
      </c>
      <c r="L144" s="3">
        <f t="shared" si="83"/>
        <v>0</v>
      </c>
      <c r="M144" s="3">
        <f t="shared" si="83"/>
        <v>0</v>
      </c>
      <c r="N144" s="3">
        <f t="shared" si="83"/>
        <v>0</v>
      </c>
      <c r="O144" s="3">
        <f t="shared" si="83"/>
        <v>0</v>
      </c>
      <c r="P144" s="3">
        <f t="shared" si="83"/>
        <v>0</v>
      </c>
      <c r="Q144" s="3">
        <f t="shared" si="83"/>
        <v>0</v>
      </c>
      <c r="R144" s="3">
        <f t="shared" si="83"/>
        <v>0</v>
      </c>
      <c r="S144" s="3">
        <f t="shared" si="83"/>
        <v>0</v>
      </c>
      <c r="T144" s="3">
        <f t="shared" si="83"/>
        <v>0</v>
      </c>
      <c r="U144" s="3">
        <f t="shared" si="83"/>
        <v>0</v>
      </c>
      <c r="V144" s="3">
        <f t="shared" si="83"/>
        <v>0</v>
      </c>
      <c r="W144" s="3">
        <f t="shared" si="83"/>
        <v>0</v>
      </c>
      <c r="X144" s="3">
        <f t="shared" si="83"/>
        <v>0</v>
      </c>
      <c r="Y144" s="3">
        <f t="shared" si="83"/>
        <v>0</v>
      </c>
      <c r="Z144" s="3">
        <f t="shared" si="83"/>
        <v>2.2999999999996135E-2</v>
      </c>
      <c r="AA144" s="3">
        <f t="shared" si="83"/>
        <v>8.3199999999990837E-2</v>
      </c>
      <c r="AB144" s="3">
        <f t="shared" si="83"/>
        <v>4.9999999999997158E-2</v>
      </c>
      <c r="AC144" s="3">
        <f t="shared" si="83"/>
        <v>2.0600000000001728E-2</v>
      </c>
      <c r="AD144" s="3">
        <f t="shared" si="83"/>
        <v>7.8900000000089676E-2</v>
      </c>
    </row>
    <row r="145" spans="1:30">
      <c r="A145" s="3"/>
      <c r="B145" s="3" t="s">
        <v>26</v>
      </c>
      <c r="C145" s="3">
        <f t="shared" ref="C145:AD145" si="84">IF(C134="","",ROUND(AVERAGEA(C134:C138),4))</f>
        <v>110.7783</v>
      </c>
      <c r="D145" s="3">
        <f t="shared" si="84"/>
        <v>1.17</v>
      </c>
      <c r="E145" s="3">
        <f t="shared" si="84"/>
        <v>1.1599999999999999</v>
      </c>
      <c r="F145" s="3">
        <f t="shared" si="84"/>
        <v>4.0090000000000003</v>
      </c>
      <c r="G145" s="3">
        <f t="shared" si="84"/>
        <v>4.0049999999999999</v>
      </c>
      <c r="H145" s="3">
        <f t="shared" si="84"/>
        <v>0.89600000000000002</v>
      </c>
      <c r="I145" s="3">
        <f t="shared" si="84"/>
        <v>0.89300000000000002</v>
      </c>
      <c r="J145" s="3">
        <f t="shared" si="84"/>
        <v>3.9994000000000001</v>
      </c>
      <c r="K145" s="3">
        <f t="shared" si="84"/>
        <v>3.988</v>
      </c>
      <c r="L145" s="3">
        <f t="shared" si="84"/>
        <v>1.018</v>
      </c>
      <c r="M145" s="3">
        <f t="shared" si="84"/>
        <v>1.0129999999999999</v>
      </c>
      <c r="N145" s="3">
        <f t="shared" si="84"/>
        <v>0.61599999999999999</v>
      </c>
      <c r="O145" s="3">
        <f t="shared" si="84"/>
        <v>0.61799999999999999</v>
      </c>
      <c r="P145" s="3">
        <f t="shared" si="84"/>
        <v>0.998</v>
      </c>
      <c r="Q145" s="3">
        <f t="shared" si="84"/>
        <v>1.0069999999999999</v>
      </c>
      <c r="R145" s="3">
        <f t="shared" si="84"/>
        <v>0.39800000000000002</v>
      </c>
      <c r="S145" s="3">
        <f t="shared" si="84"/>
        <v>0.4</v>
      </c>
      <c r="T145" s="3">
        <f t="shared" si="84"/>
        <v>597.97950000000003</v>
      </c>
      <c r="U145" s="3">
        <f t="shared" si="84"/>
        <v>18.117000000000001</v>
      </c>
      <c r="V145" s="3">
        <f t="shared" si="84"/>
        <v>9.3260000000000005</v>
      </c>
      <c r="W145" s="3">
        <f t="shared" si="84"/>
        <v>15.494999999999999</v>
      </c>
      <c r="X145" s="3">
        <f t="shared" si="84"/>
        <v>0.55600000000000005</v>
      </c>
      <c r="Y145" s="3">
        <f t="shared" si="84"/>
        <v>5.0119999999999996</v>
      </c>
      <c r="Z145" s="3">
        <f t="shared" si="84"/>
        <v>90.159199999999998</v>
      </c>
      <c r="AA145" s="3">
        <f t="shared" si="84"/>
        <v>90.12</v>
      </c>
      <c r="AB145" s="3">
        <f t="shared" si="84"/>
        <v>89.988900000000001</v>
      </c>
      <c r="AC145" s="3">
        <f t="shared" si="84"/>
        <v>90.153099999999995</v>
      </c>
      <c r="AD145" s="3">
        <f t="shared" si="84"/>
        <v>512.23680000000002</v>
      </c>
    </row>
    <row r="146" spans="1:30">
      <c r="A146" s="3"/>
      <c r="B146" s="3" t="s">
        <v>27</v>
      </c>
      <c r="C146" s="3" t="e">
        <f t="shared" ref="C146:AD146" si="85">IF(C134="","",ROUND(SQRT(COUNTA(C134:C138)/(COUNTA(C134:C138)-1))*STDEVPA(C134:C138),4))</f>
        <v>#DIV/0!</v>
      </c>
      <c r="D146" s="3" t="e">
        <f t="shared" si="85"/>
        <v>#DIV/0!</v>
      </c>
      <c r="E146" s="3" t="e">
        <f t="shared" si="85"/>
        <v>#DIV/0!</v>
      </c>
      <c r="F146" s="3" t="e">
        <f t="shared" si="85"/>
        <v>#DIV/0!</v>
      </c>
      <c r="G146" s="3" t="e">
        <f t="shared" si="85"/>
        <v>#DIV/0!</v>
      </c>
      <c r="H146" s="3" t="e">
        <f t="shared" si="85"/>
        <v>#DIV/0!</v>
      </c>
      <c r="I146" s="3" t="e">
        <f t="shared" si="85"/>
        <v>#DIV/0!</v>
      </c>
      <c r="J146" s="3" t="e">
        <f t="shared" si="85"/>
        <v>#DIV/0!</v>
      </c>
      <c r="K146" s="3" t="e">
        <f t="shared" si="85"/>
        <v>#DIV/0!</v>
      </c>
      <c r="L146" s="3" t="e">
        <f t="shared" si="85"/>
        <v>#DIV/0!</v>
      </c>
      <c r="M146" s="3" t="e">
        <f t="shared" si="85"/>
        <v>#DIV/0!</v>
      </c>
      <c r="N146" s="3" t="e">
        <f t="shared" si="85"/>
        <v>#DIV/0!</v>
      </c>
      <c r="O146" s="3" t="e">
        <f t="shared" si="85"/>
        <v>#DIV/0!</v>
      </c>
      <c r="P146" s="3" t="e">
        <f t="shared" si="85"/>
        <v>#DIV/0!</v>
      </c>
      <c r="Q146" s="3" t="e">
        <f t="shared" si="85"/>
        <v>#DIV/0!</v>
      </c>
      <c r="R146" s="3" t="e">
        <f t="shared" si="85"/>
        <v>#DIV/0!</v>
      </c>
      <c r="S146" s="3" t="e">
        <f t="shared" si="85"/>
        <v>#DIV/0!</v>
      </c>
      <c r="T146" s="3" t="e">
        <f t="shared" si="85"/>
        <v>#DIV/0!</v>
      </c>
      <c r="U146" s="3" t="e">
        <f t="shared" si="85"/>
        <v>#DIV/0!</v>
      </c>
      <c r="V146" s="3" t="e">
        <f t="shared" si="85"/>
        <v>#DIV/0!</v>
      </c>
      <c r="W146" s="3" t="e">
        <f t="shared" si="85"/>
        <v>#DIV/0!</v>
      </c>
      <c r="X146" s="3" t="e">
        <f t="shared" si="85"/>
        <v>#DIV/0!</v>
      </c>
      <c r="Y146" s="3" t="e">
        <f t="shared" si="85"/>
        <v>#DIV/0!</v>
      </c>
      <c r="Z146" s="3">
        <f t="shared" si="85"/>
        <v>9.1999999999999998E-3</v>
      </c>
      <c r="AA146" s="3">
        <f t="shared" si="85"/>
        <v>3.7400000000000003E-2</v>
      </c>
      <c r="AB146" s="3">
        <f t="shared" si="85"/>
        <v>2.29E-2</v>
      </c>
      <c r="AC146" s="3">
        <f t="shared" si="85"/>
        <v>8.3999999999999995E-3</v>
      </c>
      <c r="AD146" s="3">
        <f t="shared" si="85"/>
        <v>3.2899999999999999E-2</v>
      </c>
    </row>
    <row r="147" spans="1:30">
      <c r="A147" s="3"/>
      <c r="B147" s="3" t="s">
        <v>28</v>
      </c>
      <c r="C147" s="3" t="e">
        <f t="shared" ref="C147:AD147" si="86">IF(C134="","",ROUND((((C130+C131)-(C130+C132))/(6*C146)),4))</f>
        <v>#DIV/0!</v>
      </c>
      <c r="D147" s="3" t="e">
        <f t="shared" si="86"/>
        <v>#DIV/0!</v>
      </c>
      <c r="E147" s="3" t="e">
        <f t="shared" si="86"/>
        <v>#DIV/0!</v>
      </c>
      <c r="F147" s="3" t="e">
        <f t="shared" si="86"/>
        <v>#DIV/0!</v>
      </c>
      <c r="G147" s="3" t="e">
        <f t="shared" si="86"/>
        <v>#DIV/0!</v>
      </c>
      <c r="H147" s="3" t="e">
        <f t="shared" si="86"/>
        <v>#DIV/0!</v>
      </c>
      <c r="I147" s="3" t="e">
        <f t="shared" si="86"/>
        <v>#DIV/0!</v>
      </c>
      <c r="J147" s="3" t="e">
        <f t="shared" si="86"/>
        <v>#DIV/0!</v>
      </c>
      <c r="K147" s="3" t="e">
        <f t="shared" si="86"/>
        <v>#DIV/0!</v>
      </c>
      <c r="L147" s="3" t="e">
        <f t="shared" si="86"/>
        <v>#DIV/0!</v>
      </c>
      <c r="M147" s="3" t="e">
        <f t="shared" si="86"/>
        <v>#DIV/0!</v>
      </c>
      <c r="N147" s="3" t="e">
        <f t="shared" si="86"/>
        <v>#DIV/0!</v>
      </c>
      <c r="O147" s="3" t="e">
        <f t="shared" si="86"/>
        <v>#DIV/0!</v>
      </c>
      <c r="P147" s="3" t="e">
        <f t="shared" si="86"/>
        <v>#DIV/0!</v>
      </c>
      <c r="Q147" s="3" t="e">
        <f t="shared" si="86"/>
        <v>#DIV/0!</v>
      </c>
      <c r="R147" s="3" t="e">
        <f t="shared" si="86"/>
        <v>#DIV/0!</v>
      </c>
      <c r="S147" s="3" t="e">
        <f t="shared" si="86"/>
        <v>#DIV/0!</v>
      </c>
      <c r="T147" s="3" t="e">
        <f t="shared" si="86"/>
        <v>#DIV/0!</v>
      </c>
      <c r="U147" s="3" t="e">
        <f t="shared" si="86"/>
        <v>#DIV/0!</v>
      </c>
      <c r="V147" s="3" t="e">
        <f t="shared" si="86"/>
        <v>#DIV/0!</v>
      </c>
      <c r="W147" s="3" t="e">
        <f t="shared" si="86"/>
        <v>#DIV/0!</v>
      </c>
      <c r="X147" s="3" t="e">
        <f t="shared" si="86"/>
        <v>#DIV/0!</v>
      </c>
      <c r="Y147" s="3" t="e">
        <f t="shared" si="86"/>
        <v>#DIV/0!</v>
      </c>
      <c r="Z147" s="3">
        <f t="shared" si="86"/>
        <v>18.1159</v>
      </c>
      <c r="AA147" s="3">
        <f t="shared" si="86"/>
        <v>4.4562999999999997</v>
      </c>
      <c r="AB147" s="3">
        <f t="shared" si="86"/>
        <v>7.2779999999999996</v>
      </c>
      <c r="AC147" s="3">
        <f t="shared" si="86"/>
        <v>19.8413</v>
      </c>
      <c r="AD147" s="3">
        <f t="shared" si="86"/>
        <v>28.3688</v>
      </c>
    </row>
    <row r="148" spans="1:30">
      <c r="A148" s="3"/>
      <c r="B148" s="3" t="s">
        <v>29</v>
      </c>
      <c r="C148" s="3" t="e">
        <f t="shared" ref="C148:AD148" si="87">IF(C134="","",ROUND((1-(ABS((((C130+C131)+(C130+C132))/2)-C145)/((C131-C132)/2)))*C147,4))</f>
        <v>#DIV/0!</v>
      </c>
      <c r="D148" s="3" t="e">
        <f t="shared" si="87"/>
        <v>#DIV/0!</v>
      </c>
      <c r="E148" s="3" t="e">
        <f t="shared" si="87"/>
        <v>#DIV/0!</v>
      </c>
      <c r="F148" s="3" t="e">
        <f t="shared" si="87"/>
        <v>#DIV/0!</v>
      </c>
      <c r="G148" s="3" t="e">
        <f t="shared" si="87"/>
        <v>#DIV/0!</v>
      </c>
      <c r="H148" s="3" t="e">
        <f t="shared" si="87"/>
        <v>#DIV/0!</v>
      </c>
      <c r="I148" s="3" t="e">
        <f t="shared" si="87"/>
        <v>#DIV/0!</v>
      </c>
      <c r="J148" s="3" t="e">
        <f t="shared" si="87"/>
        <v>#DIV/0!</v>
      </c>
      <c r="K148" s="3" t="e">
        <f t="shared" si="87"/>
        <v>#DIV/0!</v>
      </c>
      <c r="L148" s="3" t="e">
        <f t="shared" si="87"/>
        <v>#DIV/0!</v>
      </c>
      <c r="M148" s="3" t="e">
        <f t="shared" si="87"/>
        <v>#DIV/0!</v>
      </c>
      <c r="N148" s="3" t="e">
        <f t="shared" si="87"/>
        <v>#DIV/0!</v>
      </c>
      <c r="O148" s="3" t="e">
        <f t="shared" si="87"/>
        <v>#DIV/0!</v>
      </c>
      <c r="P148" s="3" t="e">
        <f t="shared" si="87"/>
        <v>#DIV/0!</v>
      </c>
      <c r="Q148" s="3" t="e">
        <f t="shared" si="87"/>
        <v>#DIV/0!</v>
      </c>
      <c r="R148" s="3" t="e">
        <f t="shared" si="87"/>
        <v>#DIV/0!</v>
      </c>
      <c r="S148" s="3" t="e">
        <f t="shared" si="87"/>
        <v>#DIV/0!</v>
      </c>
      <c r="T148" s="3" t="e">
        <f t="shared" si="87"/>
        <v>#DIV/0!</v>
      </c>
      <c r="U148" s="3" t="e">
        <f t="shared" si="87"/>
        <v>#DIV/0!</v>
      </c>
      <c r="V148" s="3" t="e">
        <f t="shared" si="87"/>
        <v>#DIV/0!</v>
      </c>
      <c r="W148" s="3" t="e">
        <f t="shared" si="87"/>
        <v>#DIV/0!</v>
      </c>
      <c r="X148" s="3" t="e">
        <f t="shared" si="87"/>
        <v>#DIV/0!</v>
      </c>
      <c r="Y148" s="3" t="e">
        <f t="shared" si="87"/>
        <v>#DIV/0!</v>
      </c>
      <c r="Z148" s="3">
        <f t="shared" si="87"/>
        <v>12.347799999999999</v>
      </c>
      <c r="AA148" s="3">
        <f t="shared" si="87"/>
        <v>3.3868</v>
      </c>
      <c r="AB148" s="3">
        <f t="shared" si="87"/>
        <v>7.1163999999999996</v>
      </c>
      <c r="AC148" s="3">
        <f t="shared" si="87"/>
        <v>13.7659</v>
      </c>
      <c r="AD148" s="3">
        <f t="shared" si="87"/>
        <v>26.982800000000001</v>
      </c>
    </row>
    <row r="149" spans="1:30">
      <c r="A149" s="3"/>
      <c r="B149" s="3" t="s">
        <v>31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>
      <c r="A150" s="3"/>
      <c r="B150" s="3" t="s">
        <v>30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>
      <c r="A151" s="3"/>
      <c r="B151" s="3"/>
      <c r="C151" s="3"/>
      <c r="D151" s="29" t="s">
        <v>37</v>
      </c>
      <c r="E151" s="30" t="s">
        <v>39</v>
      </c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2"/>
      <c r="S151" s="39"/>
      <c r="T151" s="38"/>
      <c r="U151" s="39"/>
      <c r="V151" s="31"/>
      <c r="W151" s="31"/>
      <c r="X151" s="39"/>
      <c r="Y151" s="39"/>
      <c r="Z151" s="39"/>
      <c r="AA151" s="39"/>
      <c r="AB151" s="39"/>
      <c r="AC151" s="39"/>
      <c r="AD151" s="40"/>
    </row>
    <row r="152" spans="1:30">
      <c r="A152" s="3"/>
      <c r="B152" s="3"/>
      <c r="C152" s="3"/>
      <c r="D152" s="33" t="s">
        <v>38</v>
      </c>
      <c r="E152" s="34" t="s">
        <v>86</v>
      </c>
      <c r="F152" s="35"/>
      <c r="G152" s="35"/>
      <c r="H152" s="36"/>
      <c r="I152" s="35"/>
      <c r="J152" s="35"/>
      <c r="K152" s="35"/>
      <c r="L152" s="35"/>
      <c r="M152" s="35"/>
      <c r="N152" s="35"/>
      <c r="O152" s="35"/>
      <c r="P152" s="35"/>
      <c r="Q152" s="35"/>
      <c r="R152" s="37"/>
      <c r="S152" s="35"/>
      <c r="T152" s="35"/>
      <c r="U152" s="35"/>
      <c r="V152" s="35"/>
      <c r="W152" s="35"/>
      <c r="X152" s="41"/>
      <c r="Y152" s="41"/>
      <c r="Z152" s="41"/>
      <c r="AA152" s="41"/>
      <c r="AB152" s="41"/>
      <c r="AC152" s="41"/>
      <c r="AD152" s="42"/>
    </row>
    <row r="153" spans="1:30">
      <c r="A153" s="3"/>
      <c r="B153" s="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</row>
    <row r="154" spans="1:30">
      <c r="A154" s="218" t="s">
        <v>4</v>
      </c>
      <c r="B154" s="225"/>
      <c r="C154" s="209">
        <v>86</v>
      </c>
      <c r="D154" s="209">
        <v>87</v>
      </c>
      <c r="E154" s="209">
        <v>88</v>
      </c>
      <c r="F154" s="209">
        <v>89</v>
      </c>
      <c r="G154" s="209" t="s">
        <v>158</v>
      </c>
      <c r="H154" s="209" t="s">
        <v>144</v>
      </c>
      <c r="I154" s="209" t="s">
        <v>159</v>
      </c>
      <c r="J154" s="209" t="s">
        <v>160</v>
      </c>
      <c r="K154" s="209" t="s">
        <v>161</v>
      </c>
      <c r="L154" s="209" t="s">
        <v>162</v>
      </c>
      <c r="M154" s="209" t="s">
        <v>163</v>
      </c>
      <c r="N154" s="209" t="s">
        <v>164</v>
      </c>
      <c r="O154" s="209" t="s">
        <v>165</v>
      </c>
      <c r="P154" s="209" t="s">
        <v>166</v>
      </c>
      <c r="Q154" s="209" t="s">
        <v>167</v>
      </c>
      <c r="R154" s="209" t="s">
        <v>168</v>
      </c>
      <c r="S154" s="217" t="s">
        <v>169</v>
      </c>
      <c r="T154" s="217" t="s">
        <v>170</v>
      </c>
      <c r="U154" s="217" t="s">
        <v>171</v>
      </c>
      <c r="V154" s="217" t="s">
        <v>172</v>
      </c>
      <c r="W154" s="217" t="s">
        <v>173</v>
      </c>
      <c r="X154" s="217" t="s">
        <v>174</v>
      </c>
      <c r="Y154" s="209">
        <v>92</v>
      </c>
      <c r="Z154" s="209">
        <v>93</v>
      </c>
      <c r="AA154" s="207">
        <v>94</v>
      </c>
      <c r="AB154" s="207">
        <v>95</v>
      </c>
      <c r="AC154" s="207">
        <v>96</v>
      </c>
      <c r="AD154" s="209">
        <v>97</v>
      </c>
    </row>
    <row r="155" spans="1:30">
      <c r="A155" s="226"/>
      <c r="B155" s="227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 s="210"/>
      <c r="N155" s="210"/>
      <c r="O155" s="210"/>
      <c r="P155" s="210"/>
      <c r="Q155" s="210"/>
      <c r="R155" s="210"/>
      <c r="S155" s="210"/>
      <c r="T155" s="210"/>
      <c r="U155" s="210"/>
      <c r="V155" s="210"/>
      <c r="W155" s="210"/>
      <c r="X155" s="210"/>
      <c r="Y155" s="210"/>
      <c r="Z155" s="210"/>
      <c r="AA155" s="208"/>
      <c r="AB155" s="208"/>
      <c r="AC155" s="208"/>
      <c r="AD155" s="210"/>
    </row>
    <row r="156" spans="1:30">
      <c r="A156" s="211" t="s">
        <v>5</v>
      </c>
      <c r="B156" s="212"/>
      <c r="C156" s="14" t="s">
        <v>22</v>
      </c>
      <c r="D156" s="14" t="s">
        <v>22</v>
      </c>
      <c r="E156" s="14" t="s">
        <v>87</v>
      </c>
      <c r="F156" s="14" t="s">
        <v>87</v>
      </c>
      <c r="G156" s="14" t="s">
        <v>22</v>
      </c>
      <c r="H156" s="14" t="s">
        <v>22</v>
      </c>
      <c r="I156" s="14" t="s">
        <v>22</v>
      </c>
      <c r="J156" s="14" t="s">
        <v>22</v>
      </c>
      <c r="K156" s="14" t="s">
        <v>22</v>
      </c>
      <c r="L156" s="14" t="s">
        <v>22</v>
      </c>
      <c r="M156" s="14" t="s">
        <v>22</v>
      </c>
      <c r="N156" s="14" t="s">
        <v>22</v>
      </c>
      <c r="O156" s="14" t="s">
        <v>22</v>
      </c>
      <c r="P156" s="14" t="s">
        <v>22</v>
      </c>
      <c r="Q156" s="14" t="s">
        <v>22</v>
      </c>
      <c r="R156" s="14" t="s">
        <v>22</v>
      </c>
      <c r="S156" s="14" t="s">
        <v>22</v>
      </c>
      <c r="T156" s="14" t="s">
        <v>22</v>
      </c>
      <c r="U156" s="14" t="s">
        <v>22</v>
      </c>
      <c r="V156" s="14" t="s">
        <v>22</v>
      </c>
      <c r="W156" s="14" t="s">
        <v>22</v>
      </c>
      <c r="X156" s="14" t="s">
        <v>22</v>
      </c>
      <c r="Y156" s="14" t="s">
        <v>22</v>
      </c>
      <c r="Z156" s="14" t="s">
        <v>22</v>
      </c>
      <c r="AA156" s="14" t="s">
        <v>22</v>
      </c>
      <c r="AB156" s="14" t="s">
        <v>22</v>
      </c>
      <c r="AC156" s="14" t="s">
        <v>22</v>
      </c>
      <c r="AD156" s="14" t="s">
        <v>22</v>
      </c>
    </row>
    <row r="157" spans="1:30">
      <c r="A157" s="211" t="s">
        <v>6</v>
      </c>
      <c r="B157" s="212"/>
      <c r="C157" s="15">
        <v>24</v>
      </c>
      <c r="D157" s="15">
        <v>125.3</v>
      </c>
      <c r="E157" s="15">
        <v>4.47</v>
      </c>
      <c r="F157" s="15">
        <v>1</v>
      </c>
      <c r="G157" s="15">
        <v>2.1</v>
      </c>
      <c r="H157" s="15">
        <v>2.1</v>
      </c>
      <c r="I157" s="15">
        <v>2.1</v>
      </c>
      <c r="J157" s="15">
        <v>2.1</v>
      </c>
      <c r="K157" s="15">
        <v>2.1</v>
      </c>
      <c r="L157" s="15">
        <v>2.1</v>
      </c>
      <c r="M157" s="15">
        <v>2.1</v>
      </c>
      <c r="N157" s="15">
        <v>2.1</v>
      </c>
      <c r="O157" s="15">
        <v>2.1</v>
      </c>
      <c r="P157" s="15">
        <v>2.1</v>
      </c>
      <c r="Q157" s="15">
        <v>2.1</v>
      </c>
      <c r="R157" s="15">
        <v>2.1</v>
      </c>
      <c r="S157" s="15">
        <v>60</v>
      </c>
      <c r="T157" s="15">
        <v>60</v>
      </c>
      <c r="U157" s="15">
        <v>60</v>
      </c>
      <c r="V157" s="15">
        <v>60</v>
      </c>
      <c r="W157" s="15">
        <v>60</v>
      </c>
      <c r="X157" s="15">
        <v>60</v>
      </c>
      <c r="Y157" s="15">
        <v>29.9</v>
      </c>
      <c r="Z157" s="15">
        <v>30.5</v>
      </c>
      <c r="AA157" s="15">
        <v>27</v>
      </c>
      <c r="AB157" s="15">
        <v>150</v>
      </c>
      <c r="AC157" s="15">
        <v>19</v>
      </c>
      <c r="AD157" s="15">
        <v>1</v>
      </c>
    </row>
    <row r="158" spans="1:30">
      <c r="A158" s="213" t="s">
        <v>7</v>
      </c>
      <c r="B158" s="17" t="s">
        <v>11</v>
      </c>
      <c r="C158" s="18">
        <v>0.24</v>
      </c>
      <c r="D158" s="18">
        <v>0.75</v>
      </c>
      <c r="E158" s="18">
        <v>0.12</v>
      </c>
      <c r="F158" s="18">
        <v>0.1</v>
      </c>
      <c r="G158" s="18">
        <v>0.11</v>
      </c>
      <c r="H158" s="18">
        <v>0.11</v>
      </c>
      <c r="I158" s="18">
        <v>0.11</v>
      </c>
      <c r="J158" s="18">
        <v>0.11</v>
      </c>
      <c r="K158" s="18">
        <v>0.11</v>
      </c>
      <c r="L158" s="18">
        <v>0.11</v>
      </c>
      <c r="M158" s="18">
        <v>0.11</v>
      </c>
      <c r="N158" s="18">
        <v>0.11</v>
      </c>
      <c r="O158" s="18">
        <v>0.11</v>
      </c>
      <c r="P158" s="18">
        <v>0.11</v>
      </c>
      <c r="Q158" s="18">
        <v>0.11</v>
      </c>
      <c r="R158" s="18">
        <v>0.11</v>
      </c>
      <c r="S158" s="18">
        <v>0.5</v>
      </c>
      <c r="T158" s="15">
        <v>0.5</v>
      </c>
      <c r="U158" s="18">
        <v>0.5</v>
      </c>
      <c r="V158" s="18">
        <v>0.5</v>
      </c>
      <c r="W158" s="18">
        <v>0.5</v>
      </c>
      <c r="X158" s="18">
        <v>0.5</v>
      </c>
      <c r="Y158" s="18">
        <v>0.24</v>
      </c>
      <c r="Z158" s="18">
        <v>0.28000000000000003</v>
      </c>
      <c r="AA158" s="18">
        <v>0.24</v>
      </c>
      <c r="AB158" s="18">
        <v>0.5</v>
      </c>
      <c r="AC158" s="18">
        <v>0.2</v>
      </c>
      <c r="AD158" s="15">
        <v>0.1</v>
      </c>
    </row>
    <row r="159" spans="1:30">
      <c r="A159" s="214"/>
      <c r="B159" s="17" t="s">
        <v>12</v>
      </c>
      <c r="C159" s="18">
        <v>-0.24</v>
      </c>
      <c r="D159" s="18">
        <v>-0.75</v>
      </c>
      <c r="E159" s="18">
        <v>-0.12</v>
      </c>
      <c r="F159" s="18">
        <v>-0.1</v>
      </c>
      <c r="G159" s="18">
        <v>-0.11</v>
      </c>
      <c r="H159" s="18">
        <v>-0.11</v>
      </c>
      <c r="I159" s="18">
        <v>-0.11</v>
      </c>
      <c r="J159" s="18">
        <v>-0.11</v>
      </c>
      <c r="K159" s="18">
        <v>-0.11</v>
      </c>
      <c r="L159" s="18">
        <v>-0.11</v>
      </c>
      <c r="M159" s="18">
        <v>-0.11</v>
      </c>
      <c r="N159" s="18">
        <v>-0.11</v>
      </c>
      <c r="O159" s="18">
        <v>-0.11</v>
      </c>
      <c r="P159" s="18">
        <v>-0.11</v>
      </c>
      <c r="Q159" s="18">
        <v>-0.11</v>
      </c>
      <c r="R159" s="18">
        <v>-0.11</v>
      </c>
      <c r="S159" s="18">
        <v>-0.5</v>
      </c>
      <c r="T159" s="15">
        <v>-0.5</v>
      </c>
      <c r="U159" s="18">
        <v>-0.5</v>
      </c>
      <c r="V159" s="18">
        <v>-0.5</v>
      </c>
      <c r="W159" s="18">
        <v>-0.5</v>
      </c>
      <c r="X159" s="18">
        <v>-0.5</v>
      </c>
      <c r="Y159" s="18">
        <v>-0.24</v>
      </c>
      <c r="Z159" s="18">
        <v>-0.28000000000000003</v>
      </c>
      <c r="AA159" s="18">
        <v>-0.24</v>
      </c>
      <c r="AB159" s="18">
        <v>-0.5</v>
      </c>
      <c r="AC159" s="18">
        <v>-0.2</v>
      </c>
      <c r="AD159" s="15">
        <v>-0.1</v>
      </c>
    </row>
    <row r="160" spans="1:30">
      <c r="A160" s="215" t="s">
        <v>8</v>
      </c>
      <c r="B160" s="216"/>
      <c r="C160" s="19">
        <f t="shared" ref="C160:AD160" si="88">IF(C157="","",(((C157+C158)+(C157+C159))/2))</f>
        <v>24</v>
      </c>
      <c r="D160" s="19">
        <f t="shared" si="88"/>
        <v>125.3</v>
      </c>
      <c r="E160" s="19">
        <f t="shared" si="88"/>
        <v>4.47</v>
      </c>
      <c r="F160" s="19">
        <f t="shared" si="88"/>
        <v>1</v>
      </c>
      <c r="G160" s="19">
        <f t="shared" si="88"/>
        <v>2.1</v>
      </c>
      <c r="H160" s="19">
        <f t="shared" si="88"/>
        <v>2.1</v>
      </c>
      <c r="I160" s="19">
        <f t="shared" si="88"/>
        <v>2.1</v>
      </c>
      <c r="J160" s="19">
        <f t="shared" si="88"/>
        <v>2.1</v>
      </c>
      <c r="K160" s="19">
        <f t="shared" si="88"/>
        <v>2.1</v>
      </c>
      <c r="L160" s="19">
        <f t="shared" si="88"/>
        <v>2.1</v>
      </c>
      <c r="M160" s="19">
        <f t="shared" si="88"/>
        <v>2.1</v>
      </c>
      <c r="N160" s="19">
        <f t="shared" si="88"/>
        <v>2.1</v>
      </c>
      <c r="O160" s="19">
        <f t="shared" si="88"/>
        <v>2.1</v>
      </c>
      <c r="P160" s="19">
        <f t="shared" si="88"/>
        <v>2.1</v>
      </c>
      <c r="Q160" s="19">
        <f t="shared" si="88"/>
        <v>2.1</v>
      </c>
      <c r="R160" s="19">
        <f t="shared" si="88"/>
        <v>2.1</v>
      </c>
      <c r="S160" s="19">
        <f t="shared" si="88"/>
        <v>60</v>
      </c>
      <c r="T160" s="20">
        <f t="shared" si="88"/>
        <v>60</v>
      </c>
      <c r="U160" s="19">
        <f t="shared" si="88"/>
        <v>60</v>
      </c>
      <c r="V160" s="19">
        <f t="shared" si="88"/>
        <v>60</v>
      </c>
      <c r="W160" s="19">
        <f t="shared" si="88"/>
        <v>60</v>
      </c>
      <c r="X160" s="19">
        <f t="shared" si="88"/>
        <v>60</v>
      </c>
      <c r="Y160" s="19">
        <f t="shared" si="88"/>
        <v>29.9</v>
      </c>
      <c r="Z160" s="19">
        <f t="shared" si="88"/>
        <v>30.5</v>
      </c>
      <c r="AA160" s="19">
        <f t="shared" si="88"/>
        <v>27</v>
      </c>
      <c r="AB160" s="19">
        <f t="shared" si="88"/>
        <v>150</v>
      </c>
      <c r="AC160" s="19">
        <f t="shared" si="88"/>
        <v>19</v>
      </c>
      <c r="AD160" s="20">
        <f t="shared" si="88"/>
        <v>1</v>
      </c>
    </row>
    <row r="161" spans="1:30">
      <c r="A161" s="90" t="s">
        <v>32</v>
      </c>
      <c r="B161" s="21" t="s">
        <v>13</v>
      </c>
      <c r="C161" s="22">
        <v>24.1</v>
      </c>
      <c r="D161" s="22">
        <v>125.33</v>
      </c>
      <c r="E161" s="22">
        <v>4.4800000000000004</v>
      </c>
      <c r="F161" s="22">
        <v>0.96599999999999997</v>
      </c>
      <c r="G161" s="22">
        <v>2.0411000000000001</v>
      </c>
      <c r="H161" s="22">
        <v>2.0427</v>
      </c>
      <c r="I161" s="22">
        <v>2.0495999999999999</v>
      </c>
      <c r="J161" s="22">
        <v>2.0032000000000001</v>
      </c>
      <c r="K161" s="22">
        <v>2.0156999999999998</v>
      </c>
      <c r="L161" s="22">
        <v>2.0133000000000001</v>
      </c>
      <c r="M161" s="22">
        <v>2.0464000000000002</v>
      </c>
      <c r="N161" s="22">
        <v>2.0032000000000001</v>
      </c>
      <c r="O161" s="22">
        <v>2.0304000000000002</v>
      </c>
      <c r="P161" s="22">
        <v>2.0192000000000001</v>
      </c>
      <c r="Q161" s="22">
        <v>2.0796000000000001</v>
      </c>
      <c r="R161" s="22">
        <v>2.0459999999999998</v>
      </c>
      <c r="S161" s="22">
        <v>60.340899999999998</v>
      </c>
      <c r="T161" s="22">
        <v>60.206099999999999</v>
      </c>
      <c r="U161" s="22">
        <v>60.440800000000003</v>
      </c>
      <c r="V161" s="22">
        <v>60.325800000000001</v>
      </c>
      <c r="W161" s="22">
        <v>60.431399999999996</v>
      </c>
      <c r="X161" s="22">
        <v>60.472000000000001</v>
      </c>
      <c r="Y161" s="22">
        <v>29.454999999999998</v>
      </c>
      <c r="Z161" s="22">
        <v>30.41</v>
      </c>
      <c r="AA161" s="22">
        <v>27.001999999999999</v>
      </c>
      <c r="AB161" s="22">
        <v>150.142</v>
      </c>
      <c r="AC161" s="22">
        <v>19.041</v>
      </c>
      <c r="AD161" s="22">
        <v>1.026</v>
      </c>
    </row>
    <row r="162" spans="1:30">
      <c r="A162" s="90" t="s">
        <v>33</v>
      </c>
      <c r="B162" s="21" t="s">
        <v>13</v>
      </c>
      <c r="C162" s="22"/>
      <c r="D162" s="22"/>
      <c r="E162" s="22"/>
      <c r="F162" s="22"/>
      <c r="G162" s="22">
        <v>2.0777000000000001</v>
      </c>
      <c r="H162" s="22">
        <v>2.0848</v>
      </c>
      <c r="I162" s="22">
        <v>2.0535999999999999</v>
      </c>
      <c r="J162" s="22">
        <v>1.9939</v>
      </c>
      <c r="K162" s="22">
        <v>1.9995000000000001</v>
      </c>
      <c r="L162" s="22">
        <v>2.0274999999999999</v>
      </c>
      <c r="M162" s="22">
        <v>2.0377999999999998</v>
      </c>
      <c r="N162" s="22">
        <v>2.0021</v>
      </c>
      <c r="O162" s="22">
        <v>2.0272000000000001</v>
      </c>
      <c r="P162" s="22">
        <v>2.0264000000000002</v>
      </c>
      <c r="Q162" s="22">
        <v>2.0716999999999999</v>
      </c>
      <c r="R162" s="22">
        <v>2.0638999999999998</v>
      </c>
      <c r="S162" s="22">
        <v>60.389299999999999</v>
      </c>
      <c r="T162" s="22">
        <v>60.334699999999998</v>
      </c>
      <c r="U162" s="22">
        <v>60.442</v>
      </c>
      <c r="V162" s="22">
        <v>60.3093</v>
      </c>
      <c r="W162" s="22">
        <v>60.426200000000001</v>
      </c>
      <c r="X162" s="22">
        <v>60.252600000000001</v>
      </c>
      <c r="Y162" s="22"/>
      <c r="Z162" s="22"/>
      <c r="AA162" s="22"/>
      <c r="AB162" s="22"/>
      <c r="AC162" s="22"/>
      <c r="AD162" s="22"/>
    </row>
    <row r="163" spans="1:30">
      <c r="A163" s="90" t="s">
        <v>34</v>
      </c>
      <c r="B163" s="21" t="s">
        <v>13</v>
      </c>
      <c r="C163" s="22"/>
      <c r="D163" s="22"/>
      <c r="E163" s="22"/>
      <c r="F163" s="22"/>
      <c r="G163" s="22">
        <v>2.0764</v>
      </c>
      <c r="H163" s="22">
        <v>2.0527000000000002</v>
      </c>
      <c r="I163" s="22">
        <v>2.0329999999999999</v>
      </c>
      <c r="J163" s="22">
        <v>1.9964</v>
      </c>
      <c r="K163" s="22">
        <v>1.9998</v>
      </c>
      <c r="L163" s="22">
        <v>2.0074000000000001</v>
      </c>
      <c r="M163" s="22">
        <v>2.0413999999999999</v>
      </c>
      <c r="N163" s="22">
        <v>1.9965999999999999</v>
      </c>
      <c r="O163" s="22">
        <v>1.9964</v>
      </c>
      <c r="P163" s="22">
        <v>2.1282000000000001</v>
      </c>
      <c r="Q163" s="22">
        <v>2.0768</v>
      </c>
      <c r="R163" s="22">
        <v>2.0560999999999998</v>
      </c>
      <c r="S163" s="22">
        <v>60.321800000000003</v>
      </c>
      <c r="T163" s="22">
        <v>60.155200000000001</v>
      </c>
      <c r="U163" s="22">
        <v>60.425800000000002</v>
      </c>
      <c r="V163" s="22">
        <v>60.244500000000002</v>
      </c>
      <c r="W163" s="22">
        <v>60.064</v>
      </c>
      <c r="X163" s="22">
        <v>60.423900000000003</v>
      </c>
      <c r="Y163" s="22"/>
      <c r="Z163" s="22"/>
      <c r="AA163" s="22"/>
      <c r="AB163" s="22"/>
      <c r="AC163" s="22"/>
      <c r="AD163" s="22"/>
    </row>
    <row r="164" spans="1:30">
      <c r="A164" s="90" t="s">
        <v>35</v>
      </c>
      <c r="B164" s="21" t="s">
        <v>13</v>
      </c>
      <c r="C164" s="22"/>
      <c r="D164" s="22"/>
      <c r="E164" s="22"/>
      <c r="F164" s="22"/>
      <c r="G164" s="22">
        <v>2.0682999999999998</v>
      </c>
      <c r="H164" s="22">
        <v>2.0861000000000001</v>
      </c>
      <c r="I164" s="22">
        <v>2.0480999999999998</v>
      </c>
      <c r="J164" s="22">
        <v>2.0150000000000001</v>
      </c>
      <c r="K164" s="22">
        <v>2.0063</v>
      </c>
      <c r="L164" s="22">
        <v>2.0055000000000001</v>
      </c>
      <c r="M164" s="22">
        <v>2.0097</v>
      </c>
      <c r="N164" s="22">
        <v>1.9966999999999999</v>
      </c>
      <c r="O164" s="22">
        <v>2.0224000000000002</v>
      </c>
      <c r="P164" s="22">
        <v>2.1139999999999999</v>
      </c>
      <c r="Q164" s="22">
        <v>2.0899000000000001</v>
      </c>
      <c r="R164" s="22">
        <v>2.0609000000000002</v>
      </c>
      <c r="S164" s="22">
        <v>60.362699999999997</v>
      </c>
      <c r="T164" s="22">
        <v>60.320900000000002</v>
      </c>
      <c r="U164" s="22">
        <v>60.465699999999998</v>
      </c>
      <c r="V164" s="22">
        <v>60.319299999999998</v>
      </c>
      <c r="W164" s="22">
        <v>59.616199999999999</v>
      </c>
      <c r="X164" s="22">
        <v>60.332700000000003</v>
      </c>
      <c r="Y164" s="22"/>
      <c r="Z164" s="22"/>
      <c r="AA164" s="22"/>
      <c r="AB164" s="22"/>
      <c r="AC164" s="22"/>
      <c r="AD164" s="22"/>
    </row>
    <row r="165" spans="1:30">
      <c r="A165" s="90" t="s">
        <v>36</v>
      </c>
      <c r="B165" s="21" t="s">
        <v>13</v>
      </c>
      <c r="C165" s="22"/>
      <c r="D165" s="22"/>
      <c r="E165" s="22"/>
      <c r="F165" s="22"/>
      <c r="G165" s="22">
        <v>2.0987</v>
      </c>
      <c r="H165" s="22">
        <v>2.0703999999999998</v>
      </c>
      <c r="I165" s="22">
        <v>2.0246</v>
      </c>
      <c r="J165" s="22">
        <v>1.9863</v>
      </c>
      <c r="K165" s="22">
        <v>2.0240999999999998</v>
      </c>
      <c r="L165" s="22">
        <v>2.0135000000000001</v>
      </c>
      <c r="M165" s="22">
        <v>2.0243000000000002</v>
      </c>
      <c r="N165" s="22">
        <v>1.9981</v>
      </c>
      <c r="O165" s="22">
        <v>2.028</v>
      </c>
      <c r="P165" s="22">
        <v>2.1162999999999998</v>
      </c>
      <c r="Q165" s="22">
        <v>2.0908000000000002</v>
      </c>
      <c r="R165" s="22">
        <v>2.0497000000000001</v>
      </c>
      <c r="S165" s="22">
        <v>60.361499999999999</v>
      </c>
      <c r="T165" s="22">
        <v>60.317500000000003</v>
      </c>
      <c r="U165" s="22">
        <v>60.4863</v>
      </c>
      <c r="V165" s="22">
        <v>60.3416</v>
      </c>
      <c r="W165" s="22">
        <v>60.421100000000003</v>
      </c>
      <c r="X165" s="22">
        <v>60.307000000000002</v>
      </c>
      <c r="Y165" s="22"/>
      <c r="Z165" s="22"/>
      <c r="AA165" s="22"/>
      <c r="AB165" s="22"/>
      <c r="AC165" s="22"/>
      <c r="AD165" s="22"/>
    </row>
    <row r="166" spans="1:30">
      <c r="A166" s="213" t="s">
        <v>17</v>
      </c>
      <c r="B166" s="23" t="s">
        <v>18</v>
      </c>
      <c r="C166" s="24">
        <f>IF(C161="","",((MAXA(C161,C162,C163,C164,C165))-C160)/((C158-C159)/2))</f>
        <v>0.41666666666667262</v>
      </c>
      <c r="D166" s="24">
        <f t="shared" ref="D166:AD166" si="89">IF(D161="","",((MAXA(D161,D162,D163,D164,D165))-D160)/((D158-D159)/2))</f>
        <v>4.0000000000001514E-2</v>
      </c>
      <c r="E166" s="24">
        <f t="shared" si="89"/>
        <v>8.3333333333338963E-2</v>
      </c>
      <c r="F166" s="24">
        <f t="shared" si="89"/>
        <v>-0.3400000000000003</v>
      </c>
      <c r="G166" s="24">
        <f t="shared" si="89"/>
        <v>-1.1818181818182534E-2</v>
      </c>
      <c r="H166" s="24">
        <f t="shared" si="89"/>
        <v>-0.12636363636363657</v>
      </c>
      <c r="I166" s="24">
        <f t="shared" si="89"/>
        <v>-0.42181818181818381</v>
      </c>
      <c r="J166" s="24">
        <f t="shared" si="89"/>
        <v>-0.77272727272727237</v>
      </c>
      <c r="K166" s="24">
        <f t="shared" si="89"/>
        <v>-0.69000000000000272</v>
      </c>
      <c r="L166" s="24">
        <f t="shared" si="89"/>
        <v>-0.65909090909091117</v>
      </c>
      <c r="M166" s="24">
        <f t="shared" si="89"/>
        <v>-0.48727272727272608</v>
      </c>
      <c r="N166" s="24">
        <f t="shared" si="89"/>
        <v>-0.88</v>
      </c>
      <c r="O166" s="24">
        <f t="shared" si="89"/>
        <v>-0.63272727272727169</v>
      </c>
      <c r="P166" s="24">
        <f t="shared" si="89"/>
        <v>0.2563636363636364</v>
      </c>
      <c r="Q166" s="24">
        <f t="shared" si="89"/>
        <v>-8.3636363636362496E-2</v>
      </c>
      <c r="R166" s="24">
        <f t="shared" si="89"/>
        <v>-0.32818181818182041</v>
      </c>
      <c r="S166" s="24">
        <f t="shared" si="89"/>
        <v>0.77859999999999729</v>
      </c>
      <c r="T166" s="25">
        <f t="shared" si="89"/>
        <v>0.669399999999996</v>
      </c>
      <c r="U166" s="24">
        <f t="shared" si="89"/>
        <v>0.97259999999999991</v>
      </c>
      <c r="V166" s="24">
        <f t="shared" si="89"/>
        <v>0.68319999999999936</v>
      </c>
      <c r="W166" s="24">
        <f t="shared" si="89"/>
        <v>0.86279999999999291</v>
      </c>
      <c r="X166" s="24">
        <f t="shared" si="89"/>
        <v>0.94400000000000261</v>
      </c>
      <c r="Y166" s="24">
        <f t="shared" si="89"/>
        <v>-1.8541666666666679</v>
      </c>
      <c r="Z166" s="24">
        <f t="shared" si="89"/>
        <v>-0.3214285714285709</v>
      </c>
      <c r="AA166" s="24">
        <f t="shared" si="89"/>
        <v>8.3333333333287154E-3</v>
      </c>
      <c r="AB166" s="24">
        <f t="shared" si="89"/>
        <v>0.28399999999999181</v>
      </c>
      <c r="AC166" s="24">
        <f t="shared" si="89"/>
        <v>0.20500000000000185</v>
      </c>
      <c r="AD166" s="25">
        <f t="shared" si="89"/>
        <v>0.26000000000000023</v>
      </c>
    </row>
    <row r="167" spans="1:30">
      <c r="A167" s="214"/>
      <c r="B167" s="23" t="s">
        <v>19</v>
      </c>
      <c r="C167" s="24">
        <f t="shared" ref="C167:AD167" si="90">IF(C161="","",((MINA(C161,C162,C163,C164,C165))-C160)/((C158-C159)/2))</f>
        <v>0.41666666666667262</v>
      </c>
      <c r="D167" s="24">
        <f t="shared" si="90"/>
        <v>4.0000000000001514E-2</v>
      </c>
      <c r="E167" s="24">
        <f t="shared" si="90"/>
        <v>8.3333333333338963E-2</v>
      </c>
      <c r="F167" s="24">
        <f t="shared" si="90"/>
        <v>-0.3400000000000003</v>
      </c>
      <c r="G167" s="24">
        <f t="shared" si="90"/>
        <v>-0.53545454545454507</v>
      </c>
      <c r="H167" s="24">
        <f t="shared" si="90"/>
        <v>-0.5209090909090921</v>
      </c>
      <c r="I167" s="24">
        <f t="shared" si="90"/>
        <v>-0.68545454545454665</v>
      </c>
      <c r="J167" s="24">
        <f t="shared" si="90"/>
        <v>-1.0336363636363648</v>
      </c>
      <c r="K167" s="24">
        <f t="shared" si="90"/>
        <v>-0.91363636363636391</v>
      </c>
      <c r="L167" s="24">
        <f t="shared" si="90"/>
        <v>-0.85909090909090935</v>
      </c>
      <c r="M167" s="24">
        <f t="shared" si="90"/>
        <v>-0.82090909090909137</v>
      </c>
      <c r="N167" s="24">
        <f t="shared" si="90"/>
        <v>-0.94000000000000139</v>
      </c>
      <c r="O167" s="24">
        <f t="shared" si="90"/>
        <v>-0.94181818181818311</v>
      </c>
      <c r="P167" s="24">
        <f t="shared" si="90"/>
        <v>-0.73454545454545439</v>
      </c>
      <c r="Q167" s="24">
        <f t="shared" si="90"/>
        <v>-0.25727272727272921</v>
      </c>
      <c r="R167" s="24">
        <f t="shared" si="90"/>
        <v>-0.49090909090909335</v>
      </c>
      <c r="S167" s="24">
        <f t="shared" si="90"/>
        <v>0.64360000000000639</v>
      </c>
      <c r="T167" s="25">
        <f t="shared" si="90"/>
        <v>0.31040000000000134</v>
      </c>
      <c r="U167" s="24">
        <f t="shared" si="90"/>
        <v>0.8516000000000048</v>
      </c>
      <c r="V167" s="24">
        <f t="shared" si="90"/>
        <v>0.48900000000000432</v>
      </c>
      <c r="W167" s="24">
        <f t="shared" si="90"/>
        <v>-0.76760000000000161</v>
      </c>
      <c r="X167" s="24">
        <f t="shared" si="90"/>
        <v>0.50520000000000209</v>
      </c>
      <c r="Y167" s="24">
        <f t="shared" si="90"/>
        <v>-1.8541666666666679</v>
      </c>
      <c r="Z167" s="24">
        <f t="shared" si="90"/>
        <v>-0.3214285714285709</v>
      </c>
      <c r="AA167" s="24">
        <f t="shared" si="90"/>
        <v>8.3333333333287154E-3</v>
      </c>
      <c r="AB167" s="24">
        <f t="shared" si="90"/>
        <v>0.28399999999999181</v>
      </c>
      <c r="AC167" s="24">
        <f t="shared" si="90"/>
        <v>0.20500000000000185</v>
      </c>
      <c r="AD167" s="25">
        <f t="shared" si="90"/>
        <v>0.26000000000000023</v>
      </c>
    </row>
    <row r="168" spans="1:30" ht="21">
      <c r="A168" s="205" t="s">
        <v>14</v>
      </c>
      <c r="B168" s="206"/>
      <c r="C168" s="26" t="str">
        <f t="shared" ref="C168:AD168" si="91">IF(C161="","",IF(OR((C166&gt;50%),(C167&lt;-50%)),"Measure More","OK"))</f>
        <v>OK</v>
      </c>
      <c r="D168" s="26" t="str">
        <f t="shared" si="91"/>
        <v>OK</v>
      </c>
      <c r="E168" s="26" t="str">
        <f t="shared" si="91"/>
        <v>OK</v>
      </c>
      <c r="F168" s="26" t="str">
        <f t="shared" si="91"/>
        <v>OK</v>
      </c>
      <c r="G168" s="26" t="str">
        <f t="shared" si="91"/>
        <v>Measure More</v>
      </c>
      <c r="H168" s="26" t="str">
        <f t="shared" si="91"/>
        <v>Measure More</v>
      </c>
      <c r="I168" s="26" t="str">
        <f t="shared" si="91"/>
        <v>Measure More</v>
      </c>
      <c r="J168" s="26" t="str">
        <f t="shared" si="91"/>
        <v>Measure More</v>
      </c>
      <c r="K168" s="26" t="str">
        <f t="shared" si="91"/>
        <v>Measure More</v>
      </c>
      <c r="L168" s="26" t="str">
        <f t="shared" si="91"/>
        <v>Measure More</v>
      </c>
      <c r="M168" s="26" t="str">
        <f t="shared" si="91"/>
        <v>Measure More</v>
      </c>
      <c r="N168" s="26" t="str">
        <f t="shared" si="91"/>
        <v>Measure More</v>
      </c>
      <c r="O168" s="26" t="str">
        <f t="shared" si="91"/>
        <v>Measure More</v>
      </c>
      <c r="P168" s="26" t="str">
        <f t="shared" si="91"/>
        <v>Measure More</v>
      </c>
      <c r="Q168" s="26" t="str">
        <f t="shared" si="91"/>
        <v>OK</v>
      </c>
      <c r="R168" s="26" t="str">
        <f t="shared" si="91"/>
        <v>OK</v>
      </c>
      <c r="S168" s="26" t="str">
        <f t="shared" si="91"/>
        <v>Measure More</v>
      </c>
      <c r="T168" s="27" t="str">
        <f t="shared" si="91"/>
        <v>Measure More</v>
      </c>
      <c r="U168" s="26" t="str">
        <f t="shared" si="91"/>
        <v>Measure More</v>
      </c>
      <c r="V168" s="26" t="str">
        <f t="shared" si="91"/>
        <v>Measure More</v>
      </c>
      <c r="W168" s="26" t="str">
        <f t="shared" si="91"/>
        <v>Measure More</v>
      </c>
      <c r="X168" s="26" t="str">
        <f t="shared" si="91"/>
        <v>Measure More</v>
      </c>
      <c r="Y168" s="26" t="str">
        <f t="shared" si="91"/>
        <v>Measure More</v>
      </c>
      <c r="Z168" s="26" t="str">
        <f t="shared" si="91"/>
        <v>OK</v>
      </c>
      <c r="AA168" s="26" t="str">
        <f t="shared" si="91"/>
        <v>OK</v>
      </c>
      <c r="AB168" s="26" t="str">
        <f t="shared" si="91"/>
        <v>OK</v>
      </c>
      <c r="AC168" s="26" t="str">
        <f t="shared" si="91"/>
        <v>OK</v>
      </c>
      <c r="AD168" s="27" t="str">
        <f t="shared" si="91"/>
        <v>OK</v>
      </c>
    </row>
    <row r="169" spans="1:30">
      <c r="A169" s="3"/>
      <c r="B169" s="3" t="s">
        <v>23</v>
      </c>
      <c r="C169" s="3">
        <f t="shared" ref="C169:AD169" si="92">IF(C161="","",MAXA(C161:C165))</f>
        <v>24.1</v>
      </c>
      <c r="D169" s="3">
        <f t="shared" si="92"/>
        <v>125.33</v>
      </c>
      <c r="E169" s="3">
        <f t="shared" si="92"/>
        <v>4.4800000000000004</v>
      </c>
      <c r="F169" s="3">
        <f t="shared" si="92"/>
        <v>0.96599999999999997</v>
      </c>
      <c r="G169" s="3">
        <f t="shared" si="92"/>
        <v>2.0987</v>
      </c>
      <c r="H169" s="3">
        <f t="shared" si="92"/>
        <v>2.0861000000000001</v>
      </c>
      <c r="I169" s="3">
        <f t="shared" si="92"/>
        <v>2.0535999999999999</v>
      </c>
      <c r="J169" s="3">
        <f t="shared" si="92"/>
        <v>2.0150000000000001</v>
      </c>
      <c r="K169" s="3">
        <f t="shared" si="92"/>
        <v>2.0240999999999998</v>
      </c>
      <c r="L169" s="3">
        <f t="shared" si="92"/>
        <v>2.0274999999999999</v>
      </c>
      <c r="M169" s="3">
        <f t="shared" si="92"/>
        <v>2.0464000000000002</v>
      </c>
      <c r="N169" s="3">
        <f t="shared" si="92"/>
        <v>2.0032000000000001</v>
      </c>
      <c r="O169" s="3">
        <f t="shared" si="92"/>
        <v>2.0304000000000002</v>
      </c>
      <c r="P169" s="3">
        <f t="shared" si="92"/>
        <v>2.1282000000000001</v>
      </c>
      <c r="Q169" s="3">
        <f t="shared" si="92"/>
        <v>2.0908000000000002</v>
      </c>
      <c r="R169" s="3">
        <f t="shared" si="92"/>
        <v>2.0638999999999998</v>
      </c>
      <c r="S169" s="3">
        <f t="shared" si="92"/>
        <v>60.389299999999999</v>
      </c>
      <c r="T169" s="3">
        <f t="shared" si="92"/>
        <v>60.334699999999998</v>
      </c>
      <c r="U169" s="3">
        <f t="shared" si="92"/>
        <v>60.4863</v>
      </c>
      <c r="V169" s="3">
        <f t="shared" si="92"/>
        <v>60.3416</v>
      </c>
      <c r="W169" s="3">
        <f t="shared" si="92"/>
        <v>60.431399999999996</v>
      </c>
      <c r="X169" s="3">
        <f t="shared" si="92"/>
        <v>60.472000000000001</v>
      </c>
      <c r="Y169" s="3">
        <f t="shared" si="92"/>
        <v>29.454999999999998</v>
      </c>
      <c r="Z169" s="3">
        <f t="shared" si="92"/>
        <v>30.41</v>
      </c>
      <c r="AA169" s="3">
        <f t="shared" si="92"/>
        <v>27.001999999999999</v>
      </c>
      <c r="AB169" s="3">
        <f t="shared" si="92"/>
        <v>150.142</v>
      </c>
      <c r="AC169" s="3">
        <f t="shared" si="92"/>
        <v>19.041</v>
      </c>
      <c r="AD169" s="3">
        <f t="shared" si="92"/>
        <v>1.026</v>
      </c>
    </row>
    <row r="170" spans="1:30">
      <c r="A170" s="3"/>
      <c r="B170" s="3" t="s">
        <v>24</v>
      </c>
      <c r="C170" s="3">
        <f t="shared" ref="C170:AD170" si="93">IF(C161="","",MINA(C161:C165))</f>
        <v>24.1</v>
      </c>
      <c r="D170" s="3">
        <f t="shared" si="93"/>
        <v>125.33</v>
      </c>
      <c r="E170" s="3">
        <f t="shared" si="93"/>
        <v>4.4800000000000004</v>
      </c>
      <c r="F170" s="3">
        <f t="shared" si="93"/>
        <v>0.96599999999999997</v>
      </c>
      <c r="G170" s="3">
        <f t="shared" si="93"/>
        <v>2.0411000000000001</v>
      </c>
      <c r="H170" s="3">
        <f t="shared" si="93"/>
        <v>2.0427</v>
      </c>
      <c r="I170" s="3">
        <f t="shared" si="93"/>
        <v>2.0246</v>
      </c>
      <c r="J170" s="3">
        <f t="shared" si="93"/>
        <v>1.9863</v>
      </c>
      <c r="K170" s="3">
        <f t="shared" si="93"/>
        <v>1.9995000000000001</v>
      </c>
      <c r="L170" s="3">
        <f t="shared" si="93"/>
        <v>2.0055000000000001</v>
      </c>
      <c r="M170" s="3">
        <f t="shared" si="93"/>
        <v>2.0097</v>
      </c>
      <c r="N170" s="3">
        <f t="shared" si="93"/>
        <v>1.9965999999999999</v>
      </c>
      <c r="O170" s="3">
        <f t="shared" si="93"/>
        <v>1.9964</v>
      </c>
      <c r="P170" s="3">
        <f t="shared" si="93"/>
        <v>2.0192000000000001</v>
      </c>
      <c r="Q170" s="3">
        <f t="shared" si="93"/>
        <v>2.0716999999999999</v>
      </c>
      <c r="R170" s="3">
        <f t="shared" si="93"/>
        <v>2.0459999999999998</v>
      </c>
      <c r="S170" s="3">
        <f t="shared" si="93"/>
        <v>60.321800000000003</v>
      </c>
      <c r="T170" s="3">
        <f t="shared" si="93"/>
        <v>60.155200000000001</v>
      </c>
      <c r="U170" s="3">
        <f t="shared" si="93"/>
        <v>60.425800000000002</v>
      </c>
      <c r="V170" s="3">
        <f t="shared" si="93"/>
        <v>60.244500000000002</v>
      </c>
      <c r="W170" s="3">
        <f t="shared" si="93"/>
        <v>59.616199999999999</v>
      </c>
      <c r="X170" s="3">
        <f t="shared" si="93"/>
        <v>60.252600000000001</v>
      </c>
      <c r="Y170" s="3">
        <f t="shared" si="93"/>
        <v>29.454999999999998</v>
      </c>
      <c r="Z170" s="3">
        <f t="shared" si="93"/>
        <v>30.41</v>
      </c>
      <c r="AA170" s="3">
        <f t="shared" si="93"/>
        <v>27.001999999999999</v>
      </c>
      <c r="AB170" s="3">
        <f t="shared" si="93"/>
        <v>150.142</v>
      </c>
      <c r="AC170" s="3">
        <f t="shared" si="93"/>
        <v>19.041</v>
      </c>
      <c r="AD170" s="3">
        <f t="shared" si="93"/>
        <v>1.026</v>
      </c>
    </row>
    <row r="171" spans="1:30">
      <c r="A171" s="3"/>
      <c r="B171" s="3" t="s">
        <v>25</v>
      </c>
      <c r="C171" s="3">
        <f t="shared" ref="C171:AD171" si="94">IF(C161="","",(C169-C170))</f>
        <v>0</v>
      </c>
      <c r="D171" s="3">
        <f t="shared" si="94"/>
        <v>0</v>
      </c>
      <c r="E171" s="3">
        <f t="shared" si="94"/>
        <v>0</v>
      </c>
      <c r="F171" s="3">
        <f t="shared" si="94"/>
        <v>0</v>
      </c>
      <c r="G171" s="3">
        <f t="shared" si="94"/>
        <v>5.7599999999999874E-2</v>
      </c>
      <c r="H171" s="3">
        <f t="shared" si="94"/>
        <v>4.3400000000000105E-2</v>
      </c>
      <c r="I171" s="3">
        <f t="shared" si="94"/>
        <v>2.8999999999999915E-2</v>
      </c>
      <c r="J171" s="3">
        <f t="shared" si="94"/>
        <v>2.870000000000017E-2</v>
      </c>
      <c r="K171" s="3">
        <f t="shared" si="94"/>
        <v>2.4599999999999733E-2</v>
      </c>
      <c r="L171" s="3">
        <f t="shared" si="94"/>
        <v>2.1999999999999797E-2</v>
      </c>
      <c r="M171" s="3">
        <f t="shared" si="94"/>
        <v>3.6700000000000177E-2</v>
      </c>
      <c r="N171" s="3">
        <f t="shared" si="94"/>
        <v>6.6000000000001613E-3</v>
      </c>
      <c r="O171" s="3">
        <f t="shared" si="94"/>
        <v>3.4000000000000252E-2</v>
      </c>
      <c r="P171" s="3">
        <f t="shared" si="94"/>
        <v>0.10899999999999999</v>
      </c>
      <c r="Q171" s="3">
        <f t="shared" si="94"/>
        <v>1.9100000000000339E-2</v>
      </c>
      <c r="R171" s="3">
        <f t="shared" si="94"/>
        <v>1.7900000000000027E-2</v>
      </c>
      <c r="S171" s="3">
        <f t="shared" si="94"/>
        <v>6.7499999999995453E-2</v>
      </c>
      <c r="T171" s="3">
        <f t="shared" si="94"/>
        <v>0.17949999999999733</v>
      </c>
      <c r="U171" s="3">
        <f t="shared" si="94"/>
        <v>6.0499999999997556E-2</v>
      </c>
      <c r="V171" s="3">
        <f t="shared" si="94"/>
        <v>9.7099999999997522E-2</v>
      </c>
      <c r="W171" s="3">
        <f t="shared" si="94"/>
        <v>0.81519999999999726</v>
      </c>
      <c r="X171" s="3">
        <f t="shared" si="94"/>
        <v>0.21940000000000026</v>
      </c>
      <c r="Y171" s="3">
        <f t="shared" si="94"/>
        <v>0</v>
      </c>
      <c r="Z171" s="3">
        <f t="shared" si="94"/>
        <v>0</v>
      </c>
      <c r="AA171" s="3">
        <f t="shared" si="94"/>
        <v>0</v>
      </c>
      <c r="AB171" s="3">
        <f t="shared" si="94"/>
        <v>0</v>
      </c>
      <c r="AC171" s="3">
        <f t="shared" si="94"/>
        <v>0</v>
      </c>
      <c r="AD171" s="3">
        <f t="shared" si="94"/>
        <v>0</v>
      </c>
    </row>
    <row r="172" spans="1:30">
      <c r="A172" s="3"/>
      <c r="B172" s="3" t="s">
        <v>26</v>
      </c>
      <c r="C172" s="3">
        <f t="shared" ref="C172:AD172" si="95">IF(C161="","",ROUND(AVERAGEA(C161:C165),4))</f>
        <v>24.1</v>
      </c>
      <c r="D172" s="3">
        <f t="shared" si="95"/>
        <v>125.33</v>
      </c>
      <c r="E172" s="3">
        <f t="shared" si="95"/>
        <v>4.4800000000000004</v>
      </c>
      <c r="F172" s="3">
        <f t="shared" si="95"/>
        <v>0.96599999999999997</v>
      </c>
      <c r="G172" s="3">
        <f t="shared" si="95"/>
        <v>2.0724</v>
      </c>
      <c r="H172" s="3">
        <f t="shared" si="95"/>
        <v>2.0672999999999999</v>
      </c>
      <c r="I172" s="3">
        <f t="shared" si="95"/>
        <v>2.0417999999999998</v>
      </c>
      <c r="J172" s="3">
        <f t="shared" si="95"/>
        <v>1.9990000000000001</v>
      </c>
      <c r="K172" s="3">
        <f t="shared" si="95"/>
        <v>2.0091000000000001</v>
      </c>
      <c r="L172" s="3">
        <f t="shared" si="95"/>
        <v>2.0133999999999999</v>
      </c>
      <c r="M172" s="3">
        <f t="shared" si="95"/>
        <v>2.0318999999999998</v>
      </c>
      <c r="N172" s="3">
        <f t="shared" si="95"/>
        <v>1.9993000000000001</v>
      </c>
      <c r="O172" s="3">
        <f t="shared" si="95"/>
        <v>2.0209000000000001</v>
      </c>
      <c r="P172" s="3">
        <f t="shared" si="95"/>
        <v>2.0808</v>
      </c>
      <c r="Q172" s="3">
        <f t="shared" si="95"/>
        <v>2.0817999999999999</v>
      </c>
      <c r="R172" s="3">
        <f t="shared" si="95"/>
        <v>2.0552999999999999</v>
      </c>
      <c r="S172" s="3">
        <f t="shared" si="95"/>
        <v>60.355200000000004</v>
      </c>
      <c r="T172" s="3">
        <f t="shared" si="95"/>
        <v>60.2669</v>
      </c>
      <c r="U172" s="3">
        <f t="shared" si="95"/>
        <v>60.452100000000002</v>
      </c>
      <c r="V172" s="3">
        <f t="shared" si="95"/>
        <v>60.308100000000003</v>
      </c>
      <c r="W172" s="3">
        <f t="shared" si="95"/>
        <v>60.191800000000001</v>
      </c>
      <c r="X172" s="3">
        <f t="shared" si="95"/>
        <v>60.357599999999998</v>
      </c>
      <c r="Y172" s="3">
        <f t="shared" si="95"/>
        <v>29.454999999999998</v>
      </c>
      <c r="Z172" s="3">
        <f t="shared" si="95"/>
        <v>30.41</v>
      </c>
      <c r="AA172" s="3">
        <f t="shared" si="95"/>
        <v>27.001999999999999</v>
      </c>
      <c r="AB172" s="3">
        <f t="shared" si="95"/>
        <v>150.142</v>
      </c>
      <c r="AC172" s="3">
        <f t="shared" si="95"/>
        <v>19.041</v>
      </c>
      <c r="AD172" s="3">
        <f t="shared" si="95"/>
        <v>1.026</v>
      </c>
    </row>
    <row r="173" spans="1:30">
      <c r="A173" s="3"/>
      <c r="B173" s="3" t="s">
        <v>27</v>
      </c>
      <c r="C173" s="3" t="e">
        <f t="shared" ref="C173:AD173" si="96">IF(C161="","",ROUND(SQRT(COUNTA(C161:C165)/(COUNTA(C161:C165)-1))*STDEVPA(C161:C165),4))</f>
        <v>#DIV/0!</v>
      </c>
      <c r="D173" s="3" t="e">
        <f t="shared" si="96"/>
        <v>#DIV/0!</v>
      </c>
      <c r="E173" s="3" t="e">
        <f t="shared" si="96"/>
        <v>#DIV/0!</v>
      </c>
      <c r="F173" s="3" t="e">
        <f t="shared" si="96"/>
        <v>#DIV/0!</v>
      </c>
      <c r="G173" s="3">
        <f t="shared" si="96"/>
        <v>2.0799999999999999E-2</v>
      </c>
      <c r="H173" s="3">
        <f t="shared" si="96"/>
        <v>1.9300000000000001E-2</v>
      </c>
      <c r="I173" s="3">
        <f t="shared" si="96"/>
        <v>1.24E-2</v>
      </c>
      <c r="J173" s="3">
        <f t="shared" si="96"/>
        <v>1.0800000000000001E-2</v>
      </c>
      <c r="K173" s="3">
        <f t="shared" si="96"/>
        <v>1.0699999999999999E-2</v>
      </c>
      <c r="L173" s="3">
        <f t="shared" si="96"/>
        <v>8.6E-3</v>
      </c>
      <c r="M173" s="3">
        <f t="shared" si="96"/>
        <v>1.49E-2</v>
      </c>
      <c r="N173" s="3">
        <f t="shared" si="96"/>
        <v>3.0999999999999999E-3</v>
      </c>
      <c r="O173" s="3">
        <f t="shared" si="96"/>
        <v>1.4E-2</v>
      </c>
      <c r="P173" s="3">
        <f t="shared" si="96"/>
        <v>5.33E-2</v>
      </c>
      <c r="Q173" s="3">
        <f t="shared" si="96"/>
        <v>8.3000000000000001E-3</v>
      </c>
      <c r="R173" s="3">
        <f t="shared" si="96"/>
        <v>7.4999999999999997E-3</v>
      </c>
      <c r="S173" s="3">
        <f t="shared" si="96"/>
        <v>2.5399999999999999E-2</v>
      </c>
      <c r="T173" s="3">
        <f t="shared" si="96"/>
        <v>8.1000000000000003E-2</v>
      </c>
      <c r="U173" s="3">
        <f t="shared" si="96"/>
        <v>2.3900000000000001E-2</v>
      </c>
      <c r="V173" s="3">
        <f t="shared" si="96"/>
        <v>3.7400000000000003E-2</v>
      </c>
      <c r="W173" s="3">
        <f t="shared" si="96"/>
        <v>0.35799999999999998</v>
      </c>
      <c r="X173" s="3">
        <f t="shared" si="96"/>
        <v>8.8999999999999996E-2</v>
      </c>
      <c r="Y173" s="3" t="e">
        <f t="shared" si="96"/>
        <v>#DIV/0!</v>
      </c>
      <c r="Z173" s="3" t="e">
        <f t="shared" si="96"/>
        <v>#DIV/0!</v>
      </c>
      <c r="AA173" s="3" t="e">
        <f t="shared" si="96"/>
        <v>#DIV/0!</v>
      </c>
      <c r="AB173" s="3" t="e">
        <f t="shared" si="96"/>
        <v>#DIV/0!</v>
      </c>
      <c r="AC173" s="3" t="e">
        <f t="shared" si="96"/>
        <v>#DIV/0!</v>
      </c>
      <c r="AD173" s="3" t="e">
        <f t="shared" si="96"/>
        <v>#DIV/0!</v>
      </c>
    </row>
    <row r="174" spans="1:30">
      <c r="A174" s="3"/>
      <c r="B174" s="3" t="s">
        <v>28</v>
      </c>
      <c r="C174" s="3" t="e">
        <f t="shared" ref="C174:AD174" si="97">IF(C161="","",ROUND((((C157+C158)-(C157+C159))/(6*C173)),4))</f>
        <v>#DIV/0!</v>
      </c>
      <c r="D174" s="3" t="e">
        <f t="shared" si="97"/>
        <v>#DIV/0!</v>
      </c>
      <c r="E174" s="3" t="e">
        <f t="shared" si="97"/>
        <v>#DIV/0!</v>
      </c>
      <c r="F174" s="3" t="e">
        <f t="shared" si="97"/>
        <v>#DIV/0!</v>
      </c>
      <c r="G174" s="3">
        <f t="shared" si="97"/>
        <v>1.7627999999999999</v>
      </c>
      <c r="H174" s="3">
        <f t="shared" si="97"/>
        <v>1.8997999999999999</v>
      </c>
      <c r="I174" s="3">
        <f t="shared" si="97"/>
        <v>2.9569999999999999</v>
      </c>
      <c r="J174" s="3">
        <f t="shared" si="97"/>
        <v>3.3950999999999998</v>
      </c>
      <c r="K174" s="3">
        <f t="shared" si="97"/>
        <v>3.4268000000000001</v>
      </c>
      <c r="L174" s="3">
        <f t="shared" si="97"/>
        <v>4.2636000000000003</v>
      </c>
      <c r="M174" s="3">
        <f t="shared" si="97"/>
        <v>2.4609000000000001</v>
      </c>
      <c r="N174" s="3">
        <f t="shared" si="97"/>
        <v>11.827999999999999</v>
      </c>
      <c r="O174" s="3">
        <f t="shared" si="97"/>
        <v>2.6190000000000002</v>
      </c>
      <c r="P174" s="3">
        <f t="shared" si="97"/>
        <v>0.68789999999999996</v>
      </c>
      <c r="Q174" s="3">
        <f t="shared" si="97"/>
        <v>4.4177</v>
      </c>
      <c r="R174" s="3">
        <f t="shared" si="97"/>
        <v>4.8888999999999996</v>
      </c>
      <c r="S174" s="3">
        <f t="shared" si="97"/>
        <v>6.5617000000000001</v>
      </c>
      <c r="T174" s="3">
        <f t="shared" si="97"/>
        <v>2.0575999999999999</v>
      </c>
      <c r="U174" s="3">
        <f t="shared" si="97"/>
        <v>6.9734999999999996</v>
      </c>
      <c r="V174" s="3">
        <f t="shared" si="97"/>
        <v>4.4562999999999997</v>
      </c>
      <c r="W174" s="3">
        <f t="shared" si="97"/>
        <v>0.46550000000000002</v>
      </c>
      <c r="X174" s="3">
        <f t="shared" si="97"/>
        <v>1.8727</v>
      </c>
      <c r="Y174" s="3" t="e">
        <f t="shared" si="97"/>
        <v>#DIV/0!</v>
      </c>
      <c r="Z174" s="3" t="e">
        <f t="shared" si="97"/>
        <v>#DIV/0!</v>
      </c>
      <c r="AA174" s="3" t="e">
        <f t="shared" si="97"/>
        <v>#DIV/0!</v>
      </c>
      <c r="AB174" s="3" t="e">
        <f t="shared" si="97"/>
        <v>#DIV/0!</v>
      </c>
      <c r="AC174" s="3" t="e">
        <f t="shared" si="97"/>
        <v>#DIV/0!</v>
      </c>
      <c r="AD174" s="3" t="e">
        <f t="shared" si="97"/>
        <v>#DIV/0!</v>
      </c>
    </row>
    <row r="175" spans="1:30">
      <c r="A175" s="3"/>
      <c r="B175" s="3" t="s">
        <v>29</v>
      </c>
      <c r="C175" s="3" t="e">
        <f t="shared" ref="C175:AD175" si="98">IF(C161="","",ROUND((1-(ABS((((C157+C158)+(C157+C159))/2)-C172)/((C158-C159)/2)))*C174,4))</f>
        <v>#DIV/0!</v>
      </c>
      <c r="D175" s="3" t="e">
        <f t="shared" si="98"/>
        <v>#DIV/0!</v>
      </c>
      <c r="E175" s="3" t="e">
        <f t="shared" si="98"/>
        <v>#DIV/0!</v>
      </c>
      <c r="F175" s="3" t="e">
        <f t="shared" si="98"/>
        <v>#DIV/0!</v>
      </c>
      <c r="G175" s="3">
        <f t="shared" si="98"/>
        <v>1.3205</v>
      </c>
      <c r="H175" s="3">
        <f t="shared" si="98"/>
        <v>1.335</v>
      </c>
      <c r="I175" s="3">
        <f t="shared" si="98"/>
        <v>1.3925000000000001</v>
      </c>
      <c r="J175" s="3">
        <f t="shared" si="98"/>
        <v>0.27779999999999999</v>
      </c>
      <c r="K175" s="3">
        <f t="shared" si="98"/>
        <v>0.59499999999999997</v>
      </c>
      <c r="L175" s="3">
        <f t="shared" si="98"/>
        <v>0.90700000000000003</v>
      </c>
      <c r="M175" s="3">
        <f t="shared" si="98"/>
        <v>0.93740000000000001</v>
      </c>
      <c r="N175" s="3">
        <f t="shared" si="98"/>
        <v>1</v>
      </c>
      <c r="O175" s="3">
        <f t="shared" si="98"/>
        <v>0.73570000000000002</v>
      </c>
      <c r="P175" s="3">
        <f t="shared" si="98"/>
        <v>0.56779999999999997</v>
      </c>
      <c r="Q175" s="3">
        <f t="shared" si="98"/>
        <v>3.6867999999999999</v>
      </c>
      <c r="R175" s="3">
        <f t="shared" si="98"/>
        <v>2.9022000000000001</v>
      </c>
      <c r="S175" s="3">
        <f t="shared" si="98"/>
        <v>1.9003000000000001</v>
      </c>
      <c r="T175" s="3">
        <f t="shared" si="98"/>
        <v>0.95930000000000004</v>
      </c>
      <c r="U175" s="3">
        <f t="shared" si="98"/>
        <v>0.66810000000000003</v>
      </c>
      <c r="V175" s="3">
        <f t="shared" si="98"/>
        <v>1.7102999999999999</v>
      </c>
      <c r="W175" s="3">
        <f t="shared" si="98"/>
        <v>0.28689999999999999</v>
      </c>
      <c r="X175" s="3">
        <f t="shared" si="98"/>
        <v>0.5333</v>
      </c>
      <c r="Y175" s="3" t="e">
        <f t="shared" si="98"/>
        <v>#DIV/0!</v>
      </c>
      <c r="Z175" s="3" t="e">
        <f t="shared" si="98"/>
        <v>#DIV/0!</v>
      </c>
      <c r="AA175" s="3" t="e">
        <f t="shared" si="98"/>
        <v>#DIV/0!</v>
      </c>
      <c r="AB175" s="3" t="e">
        <f t="shared" si="98"/>
        <v>#DIV/0!</v>
      </c>
      <c r="AC175" s="3" t="e">
        <f t="shared" si="98"/>
        <v>#DIV/0!</v>
      </c>
      <c r="AD175" s="3" t="e">
        <f t="shared" si="98"/>
        <v>#DIV/0!</v>
      </c>
    </row>
    <row r="176" spans="1:30">
      <c r="A176" s="3"/>
      <c r="B176" s="3" t="s">
        <v>31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>
      <c r="A177" s="3"/>
      <c r="B177" s="3" t="s">
        <v>30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93"/>
      <c r="R178" s="2"/>
      <c r="S178" s="2"/>
      <c r="T178" s="2"/>
      <c r="U178" s="3"/>
      <c r="V178" s="3"/>
      <c r="W178" s="3"/>
    </row>
    <row r="179" spans="1:30" ht="14.25" thickBot="1">
      <c r="A179" s="1"/>
      <c r="B179" s="1"/>
      <c r="C179" s="1"/>
      <c r="D179" s="1"/>
      <c r="E179" s="1"/>
      <c r="F179" s="1"/>
      <c r="G179" s="1"/>
      <c r="H179" s="4"/>
      <c r="I179" s="4"/>
      <c r="J179" s="232" t="s">
        <v>0</v>
      </c>
      <c r="K179" s="232"/>
      <c r="L179" s="232"/>
      <c r="M179" s="232"/>
      <c r="N179" s="4"/>
      <c r="O179" s="4"/>
      <c r="P179" s="5"/>
      <c r="Q179" s="93"/>
      <c r="R179" s="5"/>
      <c r="S179" s="5"/>
      <c r="T179" s="6"/>
      <c r="U179" s="3"/>
      <c r="V179" s="3"/>
      <c r="W179" s="3"/>
    </row>
    <row r="180" spans="1:30" ht="14.25" thickTop="1">
      <c r="A180" s="2"/>
      <c r="B180" s="2"/>
      <c r="C180" s="2"/>
      <c r="D180" s="2"/>
      <c r="E180" s="2"/>
      <c r="F180" s="1"/>
      <c r="G180" s="1"/>
      <c r="H180" s="2"/>
      <c r="I180" s="2"/>
      <c r="J180" s="2"/>
      <c r="K180" s="2"/>
      <c r="L180" s="2"/>
      <c r="M180" s="2"/>
      <c r="N180" s="2"/>
      <c r="O180" s="2"/>
      <c r="Q180" s="93"/>
      <c r="U180" s="3"/>
      <c r="V180" s="3"/>
      <c r="W180" s="3"/>
      <c r="Z180" s="2"/>
      <c r="AA180" s="7" t="s">
        <v>15</v>
      </c>
      <c r="AB180" s="233">
        <f>AB121</f>
        <v>45279</v>
      </c>
      <c r="AC180" s="233"/>
      <c r="AD180" s="233"/>
    </row>
    <row r="181" spans="1:30">
      <c r="A181" s="2"/>
      <c r="B181" s="2"/>
      <c r="C181" s="2"/>
      <c r="D181" s="2"/>
      <c r="E181" s="2"/>
      <c r="F181" s="1"/>
      <c r="G181" s="1"/>
      <c r="H181" s="2"/>
      <c r="I181" s="2"/>
      <c r="J181" s="2"/>
      <c r="K181" s="2"/>
      <c r="L181" s="2"/>
      <c r="M181" s="2"/>
      <c r="N181" s="2"/>
      <c r="O181" s="2"/>
      <c r="Q181" s="93"/>
      <c r="U181" s="3"/>
      <c r="V181" s="3"/>
      <c r="W181" s="3"/>
      <c r="Z181" s="2"/>
      <c r="AA181" s="7" t="s">
        <v>16</v>
      </c>
      <c r="AB181" s="234">
        <f>AB180</f>
        <v>45279</v>
      </c>
      <c r="AC181" s="234"/>
      <c r="AD181" s="234"/>
    </row>
    <row r="182" spans="1:30">
      <c r="A182" s="1"/>
      <c r="B182" s="1"/>
      <c r="C182" s="1"/>
      <c r="D182" s="1"/>
      <c r="E182" s="1"/>
      <c r="F182" s="1"/>
      <c r="G182" s="1"/>
      <c r="H182" s="8"/>
      <c r="I182" s="8"/>
      <c r="J182" s="235" t="s">
        <v>9</v>
      </c>
      <c r="K182" s="235"/>
      <c r="L182" s="235"/>
      <c r="M182" s="235"/>
      <c r="N182" s="8"/>
      <c r="O182" s="8"/>
      <c r="Q182" s="93"/>
      <c r="U182" s="3"/>
      <c r="V182" s="3"/>
      <c r="W182" s="3"/>
      <c r="Z182" s="2"/>
      <c r="AA182" s="2"/>
      <c r="AB182" s="9"/>
      <c r="AC182" s="9"/>
      <c r="AD182" s="9"/>
    </row>
    <row r="183" spans="1:30">
      <c r="A183" s="7" t="s">
        <v>10</v>
      </c>
      <c r="B183" s="10"/>
      <c r="C183" s="11"/>
      <c r="D183" s="236" t="str">
        <f>D6</f>
        <v>NY0690-P41-02</v>
      </c>
      <c r="E183" s="236"/>
      <c r="F183" s="236"/>
      <c r="G183" s="236"/>
      <c r="H183" s="2"/>
      <c r="I183" s="2"/>
      <c r="J183" s="12"/>
      <c r="K183" s="2"/>
      <c r="L183" s="2"/>
      <c r="M183" s="2"/>
      <c r="N183" s="2"/>
      <c r="O183" s="2"/>
      <c r="U183" s="3"/>
      <c r="V183" s="3"/>
      <c r="W183" s="3"/>
      <c r="Z183" s="237" t="s">
        <v>1</v>
      </c>
      <c r="AA183" s="237"/>
      <c r="AB183" s="238" t="s">
        <v>20</v>
      </c>
      <c r="AC183" s="238"/>
      <c r="AD183" s="238"/>
    </row>
    <row r="184" spans="1:30">
      <c r="A184" s="7" t="s">
        <v>2</v>
      </c>
      <c r="B184" s="10"/>
      <c r="C184" s="13"/>
      <c r="D184" s="239" t="str">
        <f>D7</f>
        <v>battery cover</v>
      </c>
      <c r="E184" s="239"/>
      <c r="F184" s="239"/>
      <c r="G184" s="239"/>
      <c r="H184" s="2"/>
      <c r="I184" s="95"/>
      <c r="J184" s="12"/>
      <c r="K184" s="2"/>
      <c r="L184" s="2"/>
      <c r="M184" s="2"/>
      <c r="N184" s="2"/>
      <c r="O184" s="2"/>
      <c r="U184" s="3"/>
      <c r="V184" s="3"/>
      <c r="W184" s="3"/>
      <c r="Z184" s="237" t="s">
        <v>3</v>
      </c>
      <c r="AA184" s="237"/>
      <c r="AB184" s="240" t="s">
        <v>21</v>
      </c>
      <c r="AC184" s="240"/>
      <c r="AD184" s="240"/>
    </row>
    <row r="185" spans="1:30">
      <c r="A185" s="1"/>
      <c r="B185" s="1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</row>
    <row r="186" spans="1:30">
      <c r="A186" s="218" t="s">
        <v>4</v>
      </c>
      <c r="B186" s="219"/>
      <c r="C186" s="209">
        <v>98</v>
      </c>
      <c r="D186" s="209">
        <v>99</v>
      </c>
      <c r="E186" s="209">
        <v>100</v>
      </c>
      <c r="F186" s="209">
        <v>101</v>
      </c>
      <c r="G186" s="209">
        <v>102</v>
      </c>
      <c r="H186" s="209">
        <v>103</v>
      </c>
      <c r="I186" s="207" t="s">
        <v>175</v>
      </c>
      <c r="J186" s="207" t="s">
        <v>176</v>
      </c>
      <c r="K186" s="207" t="s">
        <v>177</v>
      </c>
      <c r="L186" s="207" t="s">
        <v>178</v>
      </c>
      <c r="M186" s="207" t="s">
        <v>179</v>
      </c>
      <c r="N186" s="207" t="s">
        <v>180</v>
      </c>
      <c r="O186" s="207" t="s">
        <v>181</v>
      </c>
      <c r="P186" s="207" t="s">
        <v>182</v>
      </c>
      <c r="Q186" s="207" t="s">
        <v>183</v>
      </c>
      <c r="R186" s="207" t="s">
        <v>184</v>
      </c>
      <c r="S186" s="207" t="s">
        <v>185</v>
      </c>
      <c r="T186" s="207" t="s">
        <v>186</v>
      </c>
      <c r="U186" s="207" t="s">
        <v>187</v>
      </c>
      <c r="V186" s="207" t="s">
        <v>188</v>
      </c>
      <c r="W186" s="207" t="s">
        <v>189</v>
      </c>
      <c r="X186" s="207" t="s">
        <v>190</v>
      </c>
      <c r="Y186" s="207">
        <v>105</v>
      </c>
      <c r="Z186" s="207">
        <v>106</v>
      </c>
      <c r="AA186" s="209">
        <v>107</v>
      </c>
      <c r="AB186" s="209">
        <v>108</v>
      </c>
      <c r="AC186" s="207">
        <v>109</v>
      </c>
      <c r="AD186" s="207">
        <v>110</v>
      </c>
    </row>
    <row r="187" spans="1:30">
      <c r="A187" s="230"/>
      <c r="B187" s="231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08"/>
      <c r="Z187" s="208"/>
      <c r="AA187" s="208"/>
      <c r="AB187" s="208"/>
      <c r="AC187" s="208"/>
      <c r="AD187" s="208"/>
    </row>
    <row r="188" spans="1:30">
      <c r="A188" s="218" t="s">
        <v>5</v>
      </c>
      <c r="B188" s="219"/>
      <c r="C188" s="14" t="s">
        <v>152</v>
      </c>
      <c r="D188" s="14" t="s">
        <v>87</v>
      </c>
      <c r="E188" s="14" t="s">
        <v>87</v>
      </c>
      <c r="F188" s="14" t="s">
        <v>87</v>
      </c>
      <c r="G188" s="14" t="s">
        <v>87</v>
      </c>
      <c r="H188" s="14" t="s">
        <v>87</v>
      </c>
      <c r="I188" s="14" t="s">
        <v>87</v>
      </c>
      <c r="J188" s="14" t="s">
        <v>87</v>
      </c>
      <c r="K188" s="14" t="s">
        <v>87</v>
      </c>
      <c r="L188" s="14" t="s">
        <v>87</v>
      </c>
      <c r="M188" s="14" t="s">
        <v>87</v>
      </c>
      <c r="N188" s="14" t="s">
        <v>87</v>
      </c>
      <c r="O188" s="14" t="s">
        <v>87</v>
      </c>
      <c r="P188" s="14" t="s">
        <v>87</v>
      </c>
      <c r="Q188" s="14" t="s">
        <v>87</v>
      </c>
      <c r="R188" s="14" t="s">
        <v>87</v>
      </c>
      <c r="S188" s="14" t="s">
        <v>87</v>
      </c>
      <c r="T188" s="14" t="s">
        <v>87</v>
      </c>
      <c r="U188" s="14" t="s">
        <v>87</v>
      </c>
      <c r="V188" s="14" t="s">
        <v>87</v>
      </c>
      <c r="W188" s="14" t="s">
        <v>87</v>
      </c>
      <c r="X188" s="14" t="s">
        <v>87</v>
      </c>
      <c r="Y188" s="14" t="s">
        <v>87</v>
      </c>
      <c r="Z188" s="14" t="s">
        <v>87</v>
      </c>
      <c r="AA188" s="14" t="s">
        <v>40</v>
      </c>
      <c r="AB188" s="14" t="s">
        <v>40</v>
      </c>
      <c r="AC188" s="14" t="s">
        <v>145</v>
      </c>
      <c r="AD188" s="14" t="s">
        <v>143</v>
      </c>
    </row>
    <row r="189" spans="1:30">
      <c r="A189" s="218" t="s">
        <v>6</v>
      </c>
      <c r="B189" s="219"/>
      <c r="C189" s="15">
        <v>2</v>
      </c>
      <c r="D189" s="15">
        <v>0.2</v>
      </c>
      <c r="E189" s="15">
        <v>0.2</v>
      </c>
      <c r="F189" s="15">
        <v>0.2</v>
      </c>
      <c r="G189" s="15">
        <v>0.2</v>
      </c>
      <c r="H189" s="15">
        <v>0.2</v>
      </c>
      <c r="I189" s="15">
        <v>0.15</v>
      </c>
      <c r="J189" s="15">
        <v>0.15</v>
      </c>
      <c r="K189" s="15">
        <v>0.15</v>
      </c>
      <c r="L189" s="15">
        <v>0.15</v>
      </c>
      <c r="M189" s="15">
        <v>0.15</v>
      </c>
      <c r="N189" s="15">
        <v>0.15</v>
      </c>
      <c r="O189" s="15">
        <v>0.15</v>
      </c>
      <c r="P189" s="15">
        <v>0.15</v>
      </c>
      <c r="Q189" s="15">
        <v>0.15</v>
      </c>
      <c r="R189" s="15">
        <v>0.15</v>
      </c>
      <c r="S189" s="15">
        <v>0.15</v>
      </c>
      <c r="T189" s="15">
        <v>0.15</v>
      </c>
      <c r="U189" s="15">
        <v>0.15</v>
      </c>
      <c r="V189" s="15">
        <v>0.15</v>
      </c>
      <c r="W189" s="15">
        <v>0.15</v>
      </c>
      <c r="X189" s="15">
        <v>0.15</v>
      </c>
      <c r="Y189" s="15">
        <v>0.15</v>
      </c>
      <c r="Z189" s="15">
        <v>0.2</v>
      </c>
      <c r="AA189" s="15">
        <v>1</v>
      </c>
      <c r="AB189" s="15">
        <v>4.9000000000000004</v>
      </c>
      <c r="AC189" s="15">
        <v>67.5</v>
      </c>
      <c r="AD189" s="15">
        <v>0.2</v>
      </c>
    </row>
    <row r="190" spans="1:30">
      <c r="A190" s="213" t="s">
        <v>7</v>
      </c>
      <c r="B190" s="17" t="s">
        <v>11</v>
      </c>
      <c r="C190" s="18">
        <v>0.11</v>
      </c>
      <c r="D190" s="18">
        <v>0.1</v>
      </c>
      <c r="E190" s="18">
        <v>0.1</v>
      </c>
      <c r="F190" s="18">
        <v>0.1</v>
      </c>
      <c r="G190" s="18">
        <v>0.1</v>
      </c>
      <c r="H190" s="18">
        <v>0.1</v>
      </c>
      <c r="I190" s="18">
        <v>0.1</v>
      </c>
      <c r="J190" s="18">
        <v>0.1</v>
      </c>
      <c r="K190" s="18">
        <v>0.1</v>
      </c>
      <c r="L190" s="18">
        <v>0.1</v>
      </c>
      <c r="M190" s="18">
        <v>0.1</v>
      </c>
      <c r="N190" s="18">
        <v>0.1</v>
      </c>
      <c r="O190" s="18">
        <v>0.1</v>
      </c>
      <c r="P190" s="18">
        <v>0.1</v>
      </c>
      <c r="Q190" s="18">
        <v>0.1</v>
      </c>
      <c r="R190" s="18">
        <v>0.1</v>
      </c>
      <c r="S190" s="18">
        <v>0.1</v>
      </c>
      <c r="T190" s="15">
        <v>0.1</v>
      </c>
      <c r="U190" s="18">
        <v>0.1</v>
      </c>
      <c r="V190" s="18">
        <v>0.1</v>
      </c>
      <c r="W190" s="18">
        <v>0.1</v>
      </c>
      <c r="X190" s="18">
        <v>0.1</v>
      </c>
      <c r="Y190" s="18">
        <v>0.1</v>
      </c>
      <c r="Z190" s="18">
        <v>0.1</v>
      </c>
      <c r="AA190" s="18">
        <v>0.1</v>
      </c>
      <c r="AB190" s="18">
        <v>0.12</v>
      </c>
      <c r="AC190" s="18">
        <v>0.4</v>
      </c>
      <c r="AD190" s="15">
        <v>0.1</v>
      </c>
    </row>
    <row r="191" spans="1:30">
      <c r="A191" s="220"/>
      <c r="B191" s="17" t="s">
        <v>12</v>
      </c>
      <c r="C191" s="18">
        <v>-0.11</v>
      </c>
      <c r="D191" s="18">
        <v>-0.1</v>
      </c>
      <c r="E191" s="18">
        <v>-0.1</v>
      </c>
      <c r="F191" s="18">
        <v>-0.1</v>
      </c>
      <c r="G191" s="18">
        <v>-0.1</v>
      </c>
      <c r="H191" s="18">
        <v>-0.1</v>
      </c>
      <c r="I191" s="18">
        <v>-0.1</v>
      </c>
      <c r="J191" s="18">
        <v>-0.1</v>
      </c>
      <c r="K191" s="18">
        <v>-0.1</v>
      </c>
      <c r="L191" s="18">
        <v>-0.1</v>
      </c>
      <c r="M191" s="18">
        <v>-0.1</v>
      </c>
      <c r="N191" s="18">
        <v>-0.1</v>
      </c>
      <c r="O191" s="18">
        <v>-0.1</v>
      </c>
      <c r="P191" s="18">
        <v>-0.1</v>
      </c>
      <c r="Q191" s="18">
        <v>-0.1</v>
      </c>
      <c r="R191" s="18">
        <v>-0.1</v>
      </c>
      <c r="S191" s="18">
        <v>-0.1</v>
      </c>
      <c r="T191" s="15">
        <v>-0.1</v>
      </c>
      <c r="U191" s="18">
        <v>-0.1</v>
      </c>
      <c r="V191" s="18">
        <v>-0.1</v>
      </c>
      <c r="W191" s="18">
        <v>-0.1</v>
      </c>
      <c r="X191" s="18">
        <v>-0.1</v>
      </c>
      <c r="Y191" s="18">
        <v>-0.1</v>
      </c>
      <c r="Z191" s="18">
        <v>-0.1</v>
      </c>
      <c r="AA191" s="18">
        <v>-0.1</v>
      </c>
      <c r="AB191" s="18">
        <v>-0.12</v>
      </c>
      <c r="AC191" s="18">
        <v>-0.4</v>
      </c>
      <c r="AD191" s="15">
        <v>-0.1</v>
      </c>
    </row>
    <row r="192" spans="1:30">
      <c r="A192" s="215" t="s">
        <v>8</v>
      </c>
      <c r="B192" s="221"/>
      <c r="C192" s="19">
        <f t="shared" ref="C192:AD192" si="99">IF(C189="","",(((C189+C190)+(C189+C191))/2))</f>
        <v>2</v>
      </c>
      <c r="D192" s="19">
        <f t="shared" si="99"/>
        <v>0.2</v>
      </c>
      <c r="E192" s="19">
        <f t="shared" si="99"/>
        <v>0.2</v>
      </c>
      <c r="F192" s="19">
        <f t="shared" si="99"/>
        <v>0.2</v>
      </c>
      <c r="G192" s="19">
        <f t="shared" si="99"/>
        <v>0.2</v>
      </c>
      <c r="H192" s="19">
        <f t="shared" si="99"/>
        <v>0.2</v>
      </c>
      <c r="I192" s="19">
        <f t="shared" si="99"/>
        <v>0.15</v>
      </c>
      <c r="J192" s="19">
        <f t="shared" si="99"/>
        <v>0.15</v>
      </c>
      <c r="K192" s="19">
        <f t="shared" si="99"/>
        <v>0.15</v>
      </c>
      <c r="L192" s="19">
        <f t="shared" si="99"/>
        <v>0.15</v>
      </c>
      <c r="M192" s="19">
        <f t="shared" si="99"/>
        <v>0.15</v>
      </c>
      <c r="N192" s="19">
        <f t="shared" si="99"/>
        <v>0.15</v>
      </c>
      <c r="O192" s="19">
        <f t="shared" si="99"/>
        <v>0.15</v>
      </c>
      <c r="P192" s="19">
        <f t="shared" si="99"/>
        <v>0.15</v>
      </c>
      <c r="Q192" s="19">
        <f t="shared" si="99"/>
        <v>0.15</v>
      </c>
      <c r="R192" s="19">
        <f t="shared" si="99"/>
        <v>0.15</v>
      </c>
      <c r="S192" s="19">
        <f t="shared" si="99"/>
        <v>0.15</v>
      </c>
      <c r="T192" s="20">
        <f t="shared" si="99"/>
        <v>0.15</v>
      </c>
      <c r="U192" s="19">
        <f t="shared" si="99"/>
        <v>0.15</v>
      </c>
      <c r="V192" s="19">
        <f t="shared" si="99"/>
        <v>0.15</v>
      </c>
      <c r="W192" s="19">
        <f t="shared" si="99"/>
        <v>0.15</v>
      </c>
      <c r="X192" s="19">
        <f t="shared" si="99"/>
        <v>0.15</v>
      </c>
      <c r="Y192" s="19">
        <f t="shared" si="99"/>
        <v>0.15</v>
      </c>
      <c r="Z192" s="19">
        <f t="shared" si="99"/>
        <v>0.2</v>
      </c>
      <c r="AA192" s="19">
        <f t="shared" si="99"/>
        <v>1</v>
      </c>
      <c r="AB192" s="19">
        <f t="shared" si="99"/>
        <v>4.9000000000000004</v>
      </c>
      <c r="AC192" s="19">
        <f t="shared" si="99"/>
        <v>67.5</v>
      </c>
      <c r="AD192" s="20">
        <f t="shared" si="99"/>
        <v>0.2</v>
      </c>
    </row>
    <row r="193" spans="1:30">
      <c r="A193" s="96" t="s">
        <v>32</v>
      </c>
      <c r="B193" s="21" t="s">
        <v>13</v>
      </c>
      <c r="C193" s="22">
        <v>1.915</v>
      </c>
      <c r="D193" s="22">
        <v>0.186</v>
      </c>
      <c r="E193" s="22">
        <v>0.16600000000000001</v>
      </c>
      <c r="F193" s="28">
        <v>0.16300000000000001</v>
      </c>
      <c r="G193" s="22">
        <v>0.157</v>
      </c>
      <c r="H193" s="22">
        <v>0.151</v>
      </c>
      <c r="I193" s="22">
        <v>0.13500000000000001</v>
      </c>
      <c r="J193" s="22">
        <v>0.121</v>
      </c>
      <c r="K193" s="22">
        <v>0.16300000000000001</v>
      </c>
      <c r="L193" s="22">
        <v>0.13</v>
      </c>
      <c r="M193" s="22">
        <v>0.16800000000000001</v>
      </c>
      <c r="N193" s="22">
        <v>0.16400000000000001</v>
      </c>
      <c r="O193" s="22">
        <v>0.152</v>
      </c>
      <c r="P193" s="22">
        <v>0.155</v>
      </c>
      <c r="Q193" s="22">
        <v>0.14699999999999999</v>
      </c>
      <c r="R193" s="28">
        <v>0.13500000000000001</v>
      </c>
      <c r="S193" s="22">
        <v>0.16800000000000001</v>
      </c>
      <c r="T193" s="22">
        <v>0.151</v>
      </c>
      <c r="U193" s="22">
        <v>0.16200000000000001</v>
      </c>
      <c r="V193" s="22">
        <v>0.158</v>
      </c>
      <c r="W193" s="22">
        <v>0.14399999999999999</v>
      </c>
      <c r="X193" s="22">
        <v>0.14399999999999999</v>
      </c>
      <c r="Y193" s="22">
        <v>0.114</v>
      </c>
      <c r="Z193" s="22">
        <v>0.19500000000000001</v>
      </c>
      <c r="AA193" s="22">
        <v>1.081</v>
      </c>
      <c r="AB193" s="22">
        <v>4.8789999999999996</v>
      </c>
      <c r="AC193" s="22">
        <v>67.444999999999993</v>
      </c>
      <c r="AD193" s="22">
        <v>0.16700000000000001</v>
      </c>
    </row>
    <row r="194" spans="1:30">
      <c r="A194" s="96" t="s">
        <v>33</v>
      </c>
      <c r="B194" s="21" t="s">
        <v>13</v>
      </c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</row>
    <row r="195" spans="1:30">
      <c r="A195" s="96" t="s">
        <v>34</v>
      </c>
      <c r="B195" s="21" t="s">
        <v>13</v>
      </c>
      <c r="C195" s="22"/>
      <c r="D195" s="22"/>
      <c r="E195" s="28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8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</row>
    <row r="196" spans="1:30">
      <c r="A196" s="96" t="s">
        <v>35</v>
      </c>
      <c r="B196" s="21" t="s">
        <v>13</v>
      </c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</row>
    <row r="197" spans="1:30">
      <c r="A197" s="96" t="s">
        <v>36</v>
      </c>
      <c r="B197" s="21" t="s">
        <v>13</v>
      </c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</row>
    <row r="198" spans="1:30">
      <c r="A198" s="222" t="s">
        <v>17</v>
      </c>
      <c r="B198" s="23" t="s">
        <v>18</v>
      </c>
      <c r="C198" s="24">
        <f>IF(C193="","",((MAXA(C193,C194,C195,C196,C197))-C192)/((C190-C191)/2))</f>
        <v>-0.77272727272727237</v>
      </c>
      <c r="D198" s="24">
        <f t="shared" ref="D198:AD198" si="100">IF(D193="","",((MAXA(D193,D194,D195,D196,D197))-D192)/((D190-D191)/2))</f>
        <v>-0.14000000000000012</v>
      </c>
      <c r="E198" s="24">
        <f t="shared" si="100"/>
        <v>-0.34</v>
      </c>
      <c r="F198" s="24">
        <f t="shared" si="100"/>
        <v>-0.37000000000000005</v>
      </c>
      <c r="G198" s="24">
        <f t="shared" si="100"/>
        <v>-0.4300000000000001</v>
      </c>
      <c r="H198" s="24">
        <f t="shared" si="100"/>
        <v>-0.49000000000000016</v>
      </c>
      <c r="I198" s="24">
        <f t="shared" si="100"/>
        <v>-0.14999999999999986</v>
      </c>
      <c r="J198" s="24">
        <f t="shared" si="100"/>
        <v>-0.28999999999999998</v>
      </c>
      <c r="K198" s="24">
        <f t="shared" si="100"/>
        <v>0.13000000000000012</v>
      </c>
      <c r="L198" s="24">
        <f>IF(L193="","",((MAXA(L193,L194,L195,L196,L197))-L192)/((L190-L191)/2))</f>
        <v>-0.1999999999999999</v>
      </c>
      <c r="M198" s="24">
        <f t="shared" si="100"/>
        <v>0.18000000000000016</v>
      </c>
      <c r="N198" s="24">
        <f t="shared" si="100"/>
        <v>0.14000000000000012</v>
      </c>
      <c r="O198" s="24">
        <f t="shared" si="100"/>
        <v>2.0000000000000018E-2</v>
      </c>
      <c r="P198" s="24">
        <f t="shared" si="100"/>
        <v>5.0000000000000044E-2</v>
      </c>
      <c r="Q198" s="24">
        <f t="shared" si="100"/>
        <v>-3.0000000000000027E-2</v>
      </c>
      <c r="R198" s="24">
        <f t="shared" si="100"/>
        <v>-0.14999999999999986</v>
      </c>
      <c r="S198" s="24">
        <f t="shared" si="100"/>
        <v>0.18000000000000016</v>
      </c>
      <c r="T198" s="25">
        <f t="shared" si="100"/>
        <v>1.0000000000000009E-2</v>
      </c>
      <c r="U198" s="24">
        <f t="shared" si="100"/>
        <v>0.12000000000000011</v>
      </c>
      <c r="V198" s="24">
        <f t="shared" si="100"/>
        <v>8.0000000000000071E-2</v>
      </c>
      <c r="W198" s="24">
        <f t="shared" si="100"/>
        <v>-6.0000000000000053E-2</v>
      </c>
      <c r="X198" s="24">
        <f t="shared" si="100"/>
        <v>-6.0000000000000053E-2</v>
      </c>
      <c r="Y198" s="24">
        <f t="shared" si="100"/>
        <v>-0.35999999999999988</v>
      </c>
      <c r="Z198" s="24">
        <f t="shared" si="100"/>
        <v>-5.0000000000000044E-2</v>
      </c>
      <c r="AA198" s="24">
        <f t="shared" si="100"/>
        <v>0.80999999999999961</v>
      </c>
      <c r="AB198" s="24">
        <f t="shared" si="100"/>
        <v>-0.17500000000000665</v>
      </c>
      <c r="AC198" s="24">
        <f t="shared" si="100"/>
        <v>-0.13750000000001705</v>
      </c>
      <c r="AD198" s="25">
        <f t="shared" si="100"/>
        <v>-0.33</v>
      </c>
    </row>
    <row r="199" spans="1:30">
      <c r="A199" s="223"/>
      <c r="B199" s="23" t="s">
        <v>19</v>
      </c>
      <c r="C199" s="24">
        <f t="shared" ref="C199:AD199" si="101">IF(C193="","",((MINA(C193,C194,C195,C196,C197))-C192)/((C190-C191)/2))</f>
        <v>-0.77272727272727237</v>
      </c>
      <c r="D199" s="24">
        <f t="shared" si="101"/>
        <v>-0.14000000000000012</v>
      </c>
      <c r="E199" s="24">
        <f t="shared" si="101"/>
        <v>-0.34</v>
      </c>
      <c r="F199" s="24">
        <f t="shared" si="101"/>
        <v>-0.37000000000000005</v>
      </c>
      <c r="G199" s="24">
        <f t="shared" si="101"/>
        <v>-0.4300000000000001</v>
      </c>
      <c r="H199" s="24">
        <f t="shared" si="101"/>
        <v>-0.49000000000000016</v>
      </c>
      <c r="I199" s="24">
        <f t="shared" si="101"/>
        <v>-0.14999999999999986</v>
      </c>
      <c r="J199" s="24">
        <f t="shared" si="101"/>
        <v>-0.28999999999999998</v>
      </c>
      <c r="K199" s="24">
        <f t="shared" si="101"/>
        <v>0.13000000000000012</v>
      </c>
      <c r="L199" s="24">
        <f t="shared" si="101"/>
        <v>-0.1999999999999999</v>
      </c>
      <c r="M199" s="24">
        <f t="shared" si="101"/>
        <v>0.18000000000000016</v>
      </c>
      <c r="N199" s="24">
        <f t="shared" si="101"/>
        <v>0.14000000000000012</v>
      </c>
      <c r="O199" s="24">
        <f t="shared" si="101"/>
        <v>2.0000000000000018E-2</v>
      </c>
      <c r="P199" s="24">
        <f t="shared" si="101"/>
        <v>5.0000000000000044E-2</v>
      </c>
      <c r="Q199" s="24">
        <f t="shared" si="101"/>
        <v>-3.0000000000000027E-2</v>
      </c>
      <c r="R199" s="24">
        <f t="shared" si="101"/>
        <v>-0.14999999999999986</v>
      </c>
      <c r="S199" s="24">
        <f t="shared" si="101"/>
        <v>0.18000000000000016</v>
      </c>
      <c r="T199" s="25">
        <f t="shared" si="101"/>
        <v>1.0000000000000009E-2</v>
      </c>
      <c r="U199" s="24">
        <f t="shared" si="101"/>
        <v>0.12000000000000011</v>
      </c>
      <c r="V199" s="24">
        <f t="shared" si="101"/>
        <v>8.0000000000000071E-2</v>
      </c>
      <c r="W199" s="24">
        <f t="shared" si="101"/>
        <v>-6.0000000000000053E-2</v>
      </c>
      <c r="X199" s="24">
        <f t="shared" si="101"/>
        <v>-6.0000000000000053E-2</v>
      </c>
      <c r="Y199" s="24">
        <f t="shared" si="101"/>
        <v>-0.35999999999999988</v>
      </c>
      <c r="Z199" s="24">
        <f t="shared" si="101"/>
        <v>-5.0000000000000044E-2</v>
      </c>
      <c r="AA199" s="24">
        <f t="shared" si="101"/>
        <v>0.80999999999999961</v>
      </c>
      <c r="AB199" s="24">
        <f t="shared" si="101"/>
        <v>-0.17500000000000665</v>
      </c>
      <c r="AC199" s="24">
        <f t="shared" si="101"/>
        <v>-0.13750000000001705</v>
      </c>
      <c r="AD199" s="25">
        <f t="shared" si="101"/>
        <v>-0.33</v>
      </c>
    </row>
    <row r="200" spans="1:30" ht="21">
      <c r="A200" s="205" t="s">
        <v>14</v>
      </c>
      <c r="B200" s="224"/>
      <c r="C200" s="26" t="str">
        <f t="shared" ref="C200:AD200" si="102">IF(C193="","",IF(OR((C198&gt;50%),(C199&lt;-50%)),"Measure More","OK"))</f>
        <v>Measure More</v>
      </c>
      <c r="D200" s="26" t="str">
        <f t="shared" si="102"/>
        <v>OK</v>
      </c>
      <c r="E200" s="26" t="str">
        <f t="shared" si="102"/>
        <v>OK</v>
      </c>
      <c r="F200" s="26" t="str">
        <f t="shared" si="102"/>
        <v>OK</v>
      </c>
      <c r="G200" s="26" t="str">
        <f t="shared" si="102"/>
        <v>OK</v>
      </c>
      <c r="H200" s="26" t="str">
        <f t="shared" si="102"/>
        <v>OK</v>
      </c>
      <c r="I200" s="26" t="str">
        <f t="shared" si="102"/>
        <v>OK</v>
      </c>
      <c r="J200" s="26" t="str">
        <f t="shared" si="102"/>
        <v>OK</v>
      </c>
      <c r="K200" s="26" t="str">
        <f t="shared" si="102"/>
        <v>OK</v>
      </c>
      <c r="L200" s="26" t="str">
        <f t="shared" si="102"/>
        <v>OK</v>
      </c>
      <c r="M200" s="26" t="str">
        <f t="shared" si="102"/>
        <v>OK</v>
      </c>
      <c r="N200" s="26" t="str">
        <f t="shared" si="102"/>
        <v>OK</v>
      </c>
      <c r="O200" s="26" t="str">
        <f t="shared" si="102"/>
        <v>OK</v>
      </c>
      <c r="P200" s="26" t="str">
        <f t="shared" si="102"/>
        <v>OK</v>
      </c>
      <c r="Q200" s="26" t="str">
        <f t="shared" si="102"/>
        <v>OK</v>
      </c>
      <c r="R200" s="26" t="str">
        <f t="shared" si="102"/>
        <v>OK</v>
      </c>
      <c r="S200" s="26" t="str">
        <f t="shared" si="102"/>
        <v>OK</v>
      </c>
      <c r="T200" s="27" t="str">
        <f t="shared" si="102"/>
        <v>OK</v>
      </c>
      <c r="U200" s="26" t="str">
        <f t="shared" si="102"/>
        <v>OK</v>
      </c>
      <c r="V200" s="26" t="str">
        <f t="shared" si="102"/>
        <v>OK</v>
      </c>
      <c r="W200" s="26" t="str">
        <f t="shared" si="102"/>
        <v>OK</v>
      </c>
      <c r="X200" s="26" t="str">
        <f t="shared" si="102"/>
        <v>OK</v>
      </c>
      <c r="Y200" s="26" t="str">
        <f t="shared" si="102"/>
        <v>OK</v>
      </c>
      <c r="Z200" s="26" t="str">
        <f t="shared" si="102"/>
        <v>OK</v>
      </c>
      <c r="AA200" s="26" t="str">
        <f t="shared" si="102"/>
        <v>Measure More</v>
      </c>
      <c r="AB200" s="26" t="str">
        <f t="shared" si="102"/>
        <v>OK</v>
      </c>
      <c r="AC200" s="26" t="str">
        <f t="shared" si="102"/>
        <v>OK</v>
      </c>
      <c r="AD200" s="27" t="str">
        <f t="shared" si="102"/>
        <v>OK</v>
      </c>
    </row>
    <row r="201" spans="1:30">
      <c r="A201" s="3"/>
      <c r="B201" s="3" t="s">
        <v>23</v>
      </c>
      <c r="C201" s="3">
        <f t="shared" ref="C201:AD201" si="103">IF(C193="","",MAXA(C193:C197))</f>
        <v>1.915</v>
      </c>
      <c r="D201" s="3">
        <f t="shared" si="103"/>
        <v>0.186</v>
      </c>
      <c r="E201" s="3">
        <f t="shared" si="103"/>
        <v>0.16600000000000001</v>
      </c>
      <c r="F201" s="3">
        <f t="shared" si="103"/>
        <v>0.16300000000000001</v>
      </c>
      <c r="G201" s="3">
        <f t="shared" si="103"/>
        <v>0.157</v>
      </c>
      <c r="H201" s="3">
        <f t="shared" si="103"/>
        <v>0.151</v>
      </c>
      <c r="I201" s="3">
        <f t="shared" si="103"/>
        <v>0.13500000000000001</v>
      </c>
      <c r="J201" s="3">
        <f t="shared" si="103"/>
        <v>0.121</v>
      </c>
      <c r="K201" s="3">
        <f t="shared" si="103"/>
        <v>0.16300000000000001</v>
      </c>
      <c r="L201" s="3">
        <f t="shared" si="103"/>
        <v>0.13</v>
      </c>
      <c r="M201" s="3">
        <f t="shared" si="103"/>
        <v>0.16800000000000001</v>
      </c>
      <c r="N201" s="3">
        <f t="shared" si="103"/>
        <v>0.16400000000000001</v>
      </c>
      <c r="O201" s="3">
        <f t="shared" si="103"/>
        <v>0.152</v>
      </c>
      <c r="P201" s="3">
        <f t="shared" si="103"/>
        <v>0.155</v>
      </c>
      <c r="Q201" s="3">
        <f t="shared" si="103"/>
        <v>0.14699999999999999</v>
      </c>
      <c r="R201" s="3">
        <f t="shared" si="103"/>
        <v>0.13500000000000001</v>
      </c>
      <c r="S201" s="3">
        <f t="shared" si="103"/>
        <v>0.16800000000000001</v>
      </c>
      <c r="T201" s="3">
        <f t="shared" si="103"/>
        <v>0.151</v>
      </c>
      <c r="U201" s="3">
        <f t="shared" si="103"/>
        <v>0.16200000000000001</v>
      </c>
      <c r="V201" s="3">
        <f t="shared" si="103"/>
        <v>0.158</v>
      </c>
      <c r="W201" s="3">
        <f t="shared" si="103"/>
        <v>0.14399999999999999</v>
      </c>
      <c r="X201" s="3">
        <f t="shared" si="103"/>
        <v>0.14399999999999999</v>
      </c>
      <c r="Y201" s="3">
        <f t="shared" si="103"/>
        <v>0.114</v>
      </c>
      <c r="Z201" s="3">
        <f t="shared" si="103"/>
        <v>0.19500000000000001</v>
      </c>
      <c r="AA201" s="3">
        <f t="shared" si="103"/>
        <v>1.081</v>
      </c>
      <c r="AB201" s="3">
        <f t="shared" si="103"/>
        <v>4.8789999999999996</v>
      </c>
      <c r="AC201" s="3">
        <f t="shared" si="103"/>
        <v>67.444999999999993</v>
      </c>
      <c r="AD201" s="3">
        <f t="shared" si="103"/>
        <v>0.16700000000000001</v>
      </c>
    </row>
    <row r="202" spans="1:30">
      <c r="A202" s="3"/>
      <c r="B202" s="3" t="s">
        <v>24</v>
      </c>
      <c r="C202" s="3">
        <f t="shared" ref="C202:AD202" si="104">IF(C193="","",MINA(C193:C197))</f>
        <v>1.915</v>
      </c>
      <c r="D202" s="3">
        <f t="shared" si="104"/>
        <v>0.186</v>
      </c>
      <c r="E202" s="3">
        <f t="shared" si="104"/>
        <v>0.16600000000000001</v>
      </c>
      <c r="F202" s="3">
        <f t="shared" si="104"/>
        <v>0.16300000000000001</v>
      </c>
      <c r="G202" s="3">
        <f t="shared" si="104"/>
        <v>0.157</v>
      </c>
      <c r="H202" s="3">
        <f t="shared" si="104"/>
        <v>0.151</v>
      </c>
      <c r="I202" s="3">
        <f t="shared" si="104"/>
        <v>0.13500000000000001</v>
      </c>
      <c r="J202" s="3">
        <f t="shared" si="104"/>
        <v>0.121</v>
      </c>
      <c r="K202" s="3">
        <f t="shared" si="104"/>
        <v>0.16300000000000001</v>
      </c>
      <c r="L202" s="3">
        <f t="shared" si="104"/>
        <v>0.13</v>
      </c>
      <c r="M202" s="3">
        <f t="shared" si="104"/>
        <v>0.16800000000000001</v>
      </c>
      <c r="N202" s="3">
        <f t="shared" si="104"/>
        <v>0.16400000000000001</v>
      </c>
      <c r="O202" s="3">
        <f t="shared" si="104"/>
        <v>0.152</v>
      </c>
      <c r="P202" s="3">
        <f t="shared" si="104"/>
        <v>0.155</v>
      </c>
      <c r="Q202" s="3">
        <f t="shared" si="104"/>
        <v>0.14699999999999999</v>
      </c>
      <c r="R202" s="3">
        <f t="shared" si="104"/>
        <v>0.13500000000000001</v>
      </c>
      <c r="S202" s="3">
        <f t="shared" si="104"/>
        <v>0.16800000000000001</v>
      </c>
      <c r="T202" s="3">
        <f t="shared" si="104"/>
        <v>0.151</v>
      </c>
      <c r="U202" s="3">
        <f t="shared" si="104"/>
        <v>0.16200000000000001</v>
      </c>
      <c r="V202" s="3">
        <f t="shared" si="104"/>
        <v>0.158</v>
      </c>
      <c r="W202" s="3">
        <f t="shared" si="104"/>
        <v>0.14399999999999999</v>
      </c>
      <c r="X202" s="3">
        <f t="shared" si="104"/>
        <v>0.14399999999999999</v>
      </c>
      <c r="Y202" s="3">
        <f t="shared" si="104"/>
        <v>0.114</v>
      </c>
      <c r="Z202" s="3">
        <f t="shared" si="104"/>
        <v>0.19500000000000001</v>
      </c>
      <c r="AA202" s="3">
        <f t="shared" si="104"/>
        <v>1.081</v>
      </c>
      <c r="AB202" s="3">
        <f t="shared" si="104"/>
        <v>4.8789999999999996</v>
      </c>
      <c r="AC202" s="3">
        <f t="shared" si="104"/>
        <v>67.444999999999993</v>
      </c>
      <c r="AD202" s="3">
        <f t="shared" si="104"/>
        <v>0.16700000000000001</v>
      </c>
    </row>
    <row r="203" spans="1:30">
      <c r="A203" s="3"/>
      <c r="B203" s="3" t="s">
        <v>25</v>
      </c>
      <c r="C203" s="3">
        <f t="shared" ref="C203:AD203" si="105">IF(C193="","",(C201-C202))</f>
        <v>0</v>
      </c>
      <c r="D203" s="3">
        <f t="shared" si="105"/>
        <v>0</v>
      </c>
      <c r="E203" s="3">
        <f t="shared" si="105"/>
        <v>0</v>
      </c>
      <c r="F203" s="3">
        <f t="shared" si="105"/>
        <v>0</v>
      </c>
      <c r="G203" s="3">
        <f t="shared" si="105"/>
        <v>0</v>
      </c>
      <c r="H203" s="3">
        <f t="shared" si="105"/>
        <v>0</v>
      </c>
      <c r="I203" s="3">
        <f t="shared" si="105"/>
        <v>0</v>
      </c>
      <c r="J203" s="3">
        <f t="shared" si="105"/>
        <v>0</v>
      </c>
      <c r="K203" s="3">
        <f t="shared" si="105"/>
        <v>0</v>
      </c>
      <c r="L203" s="3">
        <f t="shared" si="105"/>
        <v>0</v>
      </c>
      <c r="M203" s="3">
        <f t="shared" si="105"/>
        <v>0</v>
      </c>
      <c r="N203" s="3">
        <f t="shared" si="105"/>
        <v>0</v>
      </c>
      <c r="O203" s="3">
        <f t="shared" si="105"/>
        <v>0</v>
      </c>
      <c r="P203" s="3">
        <f t="shared" si="105"/>
        <v>0</v>
      </c>
      <c r="Q203" s="3">
        <f t="shared" si="105"/>
        <v>0</v>
      </c>
      <c r="R203" s="3">
        <f t="shared" si="105"/>
        <v>0</v>
      </c>
      <c r="S203" s="3">
        <f t="shared" si="105"/>
        <v>0</v>
      </c>
      <c r="T203" s="3">
        <f t="shared" si="105"/>
        <v>0</v>
      </c>
      <c r="U203" s="3">
        <f t="shared" si="105"/>
        <v>0</v>
      </c>
      <c r="V203" s="3">
        <f t="shared" si="105"/>
        <v>0</v>
      </c>
      <c r="W203" s="3">
        <f t="shared" si="105"/>
        <v>0</v>
      </c>
      <c r="X203" s="3">
        <f t="shared" si="105"/>
        <v>0</v>
      </c>
      <c r="Y203" s="3">
        <f t="shared" si="105"/>
        <v>0</v>
      </c>
      <c r="Z203" s="3">
        <f t="shared" si="105"/>
        <v>0</v>
      </c>
      <c r="AA203" s="3">
        <f t="shared" si="105"/>
        <v>0</v>
      </c>
      <c r="AB203" s="3">
        <f t="shared" si="105"/>
        <v>0</v>
      </c>
      <c r="AC203" s="3">
        <f t="shared" si="105"/>
        <v>0</v>
      </c>
      <c r="AD203" s="3">
        <f t="shared" si="105"/>
        <v>0</v>
      </c>
    </row>
    <row r="204" spans="1:30">
      <c r="A204" s="3"/>
      <c r="B204" s="3" t="s">
        <v>26</v>
      </c>
      <c r="C204" s="3">
        <f t="shared" ref="C204:AD204" si="106">IF(C193="","",ROUND(AVERAGEA(C193:C197),4))</f>
        <v>1.915</v>
      </c>
      <c r="D204" s="3">
        <f t="shared" si="106"/>
        <v>0.186</v>
      </c>
      <c r="E204" s="3">
        <f t="shared" si="106"/>
        <v>0.16600000000000001</v>
      </c>
      <c r="F204" s="3">
        <f t="shared" si="106"/>
        <v>0.16300000000000001</v>
      </c>
      <c r="G204" s="3">
        <f t="shared" si="106"/>
        <v>0.157</v>
      </c>
      <c r="H204" s="3">
        <f t="shared" si="106"/>
        <v>0.151</v>
      </c>
      <c r="I204" s="3">
        <f t="shared" si="106"/>
        <v>0.13500000000000001</v>
      </c>
      <c r="J204" s="3">
        <f t="shared" si="106"/>
        <v>0.121</v>
      </c>
      <c r="K204" s="3">
        <f t="shared" si="106"/>
        <v>0.16300000000000001</v>
      </c>
      <c r="L204" s="3">
        <f t="shared" si="106"/>
        <v>0.13</v>
      </c>
      <c r="M204" s="3">
        <f t="shared" si="106"/>
        <v>0.16800000000000001</v>
      </c>
      <c r="N204" s="3">
        <f t="shared" si="106"/>
        <v>0.16400000000000001</v>
      </c>
      <c r="O204" s="3">
        <f t="shared" si="106"/>
        <v>0.152</v>
      </c>
      <c r="P204" s="3">
        <f t="shared" si="106"/>
        <v>0.155</v>
      </c>
      <c r="Q204" s="3">
        <f t="shared" si="106"/>
        <v>0.14699999999999999</v>
      </c>
      <c r="R204" s="3">
        <f t="shared" si="106"/>
        <v>0.13500000000000001</v>
      </c>
      <c r="S204" s="3">
        <f t="shared" si="106"/>
        <v>0.16800000000000001</v>
      </c>
      <c r="T204" s="3">
        <f t="shared" si="106"/>
        <v>0.151</v>
      </c>
      <c r="U204" s="3">
        <f t="shared" si="106"/>
        <v>0.16200000000000001</v>
      </c>
      <c r="V204" s="3">
        <f t="shared" si="106"/>
        <v>0.158</v>
      </c>
      <c r="W204" s="3">
        <f t="shared" si="106"/>
        <v>0.14399999999999999</v>
      </c>
      <c r="X204" s="3">
        <f t="shared" si="106"/>
        <v>0.14399999999999999</v>
      </c>
      <c r="Y204" s="3">
        <f t="shared" si="106"/>
        <v>0.114</v>
      </c>
      <c r="Z204" s="3">
        <f t="shared" si="106"/>
        <v>0.19500000000000001</v>
      </c>
      <c r="AA204" s="3">
        <f t="shared" si="106"/>
        <v>1.081</v>
      </c>
      <c r="AB204" s="3">
        <f t="shared" si="106"/>
        <v>4.8789999999999996</v>
      </c>
      <c r="AC204" s="3">
        <f t="shared" si="106"/>
        <v>67.444999999999993</v>
      </c>
      <c r="AD204" s="3">
        <f t="shared" si="106"/>
        <v>0.16700000000000001</v>
      </c>
    </row>
    <row r="205" spans="1:30">
      <c r="A205" s="3"/>
      <c r="B205" s="3" t="s">
        <v>27</v>
      </c>
      <c r="C205" s="3" t="e">
        <f t="shared" ref="C205:AD205" si="107">IF(C193="","",ROUND(SQRT(COUNTA(C193:C197)/(COUNTA(C193:C197)-1))*STDEVPA(C193:C197),4))</f>
        <v>#DIV/0!</v>
      </c>
      <c r="D205" s="3" t="e">
        <f t="shared" si="107"/>
        <v>#DIV/0!</v>
      </c>
      <c r="E205" s="3" t="e">
        <f t="shared" si="107"/>
        <v>#DIV/0!</v>
      </c>
      <c r="F205" s="3" t="e">
        <f t="shared" si="107"/>
        <v>#DIV/0!</v>
      </c>
      <c r="G205" s="3" t="e">
        <f t="shared" si="107"/>
        <v>#DIV/0!</v>
      </c>
      <c r="H205" s="3" t="e">
        <f t="shared" si="107"/>
        <v>#DIV/0!</v>
      </c>
      <c r="I205" s="3" t="e">
        <f t="shared" si="107"/>
        <v>#DIV/0!</v>
      </c>
      <c r="J205" s="3" t="e">
        <f t="shared" si="107"/>
        <v>#DIV/0!</v>
      </c>
      <c r="K205" s="3" t="e">
        <f t="shared" si="107"/>
        <v>#DIV/0!</v>
      </c>
      <c r="L205" s="3" t="e">
        <f t="shared" si="107"/>
        <v>#DIV/0!</v>
      </c>
      <c r="M205" s="3" t="e">
        <f t="shared" si="107"/>
        <v>#DIV/0!</v>
      </c>
      <c r="N205" s="3" t="e">
        <f t="shared" si="107"/>
        <v>#DIV/0!</v>
      </c>
      <c r="O205" s="3" t="e">
        <f t="shared" si="107"/>
        <v>#DIV/0!</v>
      </c>
      <c r="P205" s="3" t="e">
        <f t="shared" si="107"/>
        <v>#DIV/0!</v>
      </c>
      <c r="Q205" s="3" t="e">
        <f t="shared" si="107"/>
        <v>#DIV/0!</v>
      </c>
      <c r="R205" s="3" t="e">
        <f t="shared" si="107"/>
        <v>#DIV/0!</v>
      </c>
      <c r="S205" s="3" t="e">
        <f t="shared" si="107"/>
        <v>#DIV/0!</v>
      </c>
      <c r="T205" s="3" t="e">
        <f t="shared" si="107"/>
        <v>#DIV/0!</v>
      </c>
      <c r="U205" s="3" t="e">
        <f t="shared" si="107"/>
        <v>#DIV/0!</v>
      </c>
      <c r="V205" s="3" t="e">
        <f t="shared" si="107"/>
        <v>#DIV/0!</v>
      </c>
      <c r="W205" s="3" t="e">
        <f t="shared" si="107"/>
        <v>#DIV/0!</v>
      </c>
      <c r="X205" s="3" t="e">
        <f t="shared" si="107"/>
        <v>#DIV/0!</v>
      </c>
      <c r="Y205" s="3" t="e">
        <f t="shared" si="107"/>
        <v>#DIV/0!</v>
      </c>
      <c r="Z205" s="3" t="e">
        <f t="shared" si="107"/>
        <v>#DIV/0!</v>
      </c>
      <c r="AA205" s="3" t="e">
        <f t="shared" si="107"/>
        <v>#DIV/0!</v>
      </c>
      <c r="AB205" s="3" t="e">
        <f t="shared" si="107"/>
        <v>#DIV/0!</v>
      </c>
      <c r="AC205" s="3" t="e">
        <f t="shared" si="107"/>
        <v>#DIV/0!</v>
      </c>
      <c r="AD205" s="3" t="e">
        <f t="shared" si="107"/>
        <v>#DIV/0!</v>
      </c>
    </row>
    <row r="206" spans="1:30">
      <c r="A206" s="3"/>
      <c r="B206" s="3" t="s">
        <v>28</v>
      </c>
      <c r="C206" s="3" t="e">
        <f t="shared" ref="C206:AD206" si="108">IF(C193="","",ROUND((((C189+C190)-(C189+C191))/(6*C205)),4))</f>
        <v>#DIV/0!</v>
      </c>
      <c r="D206" s="3" t="e">
        <f t="shared" si="108"/>
        <v>#DIV/0!</v>
      </c>
      <c r="E206" s="3" t="e">
        <f t="shared" si="108"/>
        <v>#DIV/0!</v>
      </c>
      <c r="F206" s="3" t="e">
        <f t="shared" si="108"/>
        <v>#DIV/0!</v>
      </c>
      <c r="G206" s="3" t="e">
        <f t="shared" si="108"/>
        <v>#DIV/0!</v>
      </c>
      <c r="H206" s="3" t="e">
        <f t="shared" si="108"/>
        <v>#DIV/0!</v>
      </c>
      <c r="I206" s="3" t="e">
        <f t="shared" si="108"/>
        <v>#DIV/0!</v>
      </c>
      <c r="J206" s="3" t="e">
        <f t="shared" si="108"/>
        <v>#DIV/0!</v>
      </c>
      <c r="K206" s="3" t="e">
        <f t="shared" si="108"/>
        <v>#DIV/0!</v>
      </c>
      <c r="L206" s="3" t="e">
        <f t="shared" si="108"/>
        <v>#DIV/0!</v>
      </c>
      <c r="M206" s="3" t="e">
        <f t="shared" si="108"/>
        <v>#DIV/0!</v>
      </c>
      <c r="N206" s="3" t="e">
        <f t="shared" si="108"/>
        <v>#DIV/0!</v>
      </c>
      <c r="O206" s="3" t="e">
        <f t="shared" si="108"/>
        <v>#DIV/0!</v>
      </c>
      <c r="P206" s="3" t="e">
        <f t="shared" si="108"/>
        <v>#DIV/0!</v>
      </c>
      <c r="Q206" s="3" t="e">
        <f t="shared" si="108"/>
        <v>#DIV/0!</v>
      </c>
      <c r="R206" s="3" t="e">
        <f t="shared" si="108"/>
        <v>#DIV/0!</v>
      </c>
      <c r="S206" s="3" t="e">
        <f t="shared" si="108"/>
        <v>#DIV/0!</v>
      </c>
      <c r="T206" s="3" t="e">
        <f t="shared" si="108"/>
        <v>#DIV/0!</v>
      </c>
      <c r="U206" s="3" t="e">
        <f t="shared" si="108"/>
        <v>#DIV/0!</v>
      </c>
      <c r="V206" s="3" t="e">
        <f t="shared" si="108"/>
        <v>#DIV/0!</v>
      </c>
      <c r="W206" s="3" t="e">
        <f t="shared" si="108"/>
        <v>#DIV/0!</v>
      </c>
      <c r="X206" s="3" t="e">
        <f t="shared" si="108"/>
        <v>#DIV/0!</v>
      </c>
      <c r="Y206" s="3" t="e">
        <f t="shared" si="108"/>
        <v>#DIV/0!</v>
      </c>
      <c r="Z206" s="3" t="e">
        <f t="shared" si="108"/>
        <v>#DIV/0!</v>
      </c>
      <c r="AA206" s="3" t="e">
        <f t="shared" si="108"/>
        <v>#DIV/0!</v>
      </c>
      <c r="AB206" s="3" t="e">
        <f t="shared" si="108"/>
        <v>#DIV/0!</v>
      </c>
      <c r="AC206" s="3" t="e">
        <f t="shared" si="108"/>
        <v>#DIV/0!</v>
      </c>
      <c r="AD206" s="3" t="e">
        <f t="shared" si="108"/>
        <v>#DIV/0!</v>
      </c>
    </row>
    <row r="207" spans="1:30">
      <c r="A207" s="3"/>
      <c r="B207" s="3" t="s">
        <v>29</v>
      </c>
      <c r="C207" s="3" t="e">
        <f t="shared" ref="C207:AD207" si="109">IF(C193="","",ROUND((1-(ABS((((C189+C190)+(C189+C191))/2)-C204)/((C190-C191)/2)))*C206,4))</f>
        <v>#DIV/0!</v>
      </c>
      <c r="D207" s="3" t="e">
        <f t="shared" si="109"/>
        <v>#DIV/0!</v>
      </c>
      <c r="E207" s="3" t="e">
        <f t="shared" si="109"/>
        <v>#DIV/0!</v>
      </c>
      <c r="F207" s="3" t="e">
        <f t="shared" si="109"/>
        <v>#DIV/0!</v>
      </c>
      <c r="G207" s="3" t="e">
        <f t="shared" si="109"/>
        <v>#DIV/0!</v>
      </c>
      <c r="H207" s="3" t="e">
        <f t="shared" si="109"/>
        <v>#DIV/0!</v>
      </c>
      <c r="I207" s="3" t="e">
        <f t="shared" si="109"/>
        <v>#DIV/0!</v>
      </c>
      <c r="J207" s="3" t="e">
        <f t="shared" si="109"/>
        <v>#DIV/0!</v>
      </c>
      <c r="K207" s="3" t="e">
        <f t="shared" si="109"/>
        <v>#DIV/0!</v>
      </c>
      <c r="L207" s="3" t="e">
        <f t="shared" si="109"/>
        <v>#DIV/0!</v>
      </c>
      <c r="M207" s="3" t="e">
        <f t="shared" si="109"/>
        <v>#DIV/0!</v>
      </c>
      <c r="N207" s="3" t="e">
        <f t="shared" si="109"/>
        <v>#DIV/0!</v>
      </c>
      <c r="O207" s="3" t="e">
        <f t="shared" si="109"/>
        <v>#DIV/0!</v>
      </c>
      <c r="P207" s="3" t="e">
        <f t="shared" si="109"/>
        <v>#DIV/0!</v>
      </c>
      <c r="Q207" s="3" t="e">
        <f t="shared" si="109"/>
        <v>#DIV/0!</v>
      </c>
      <c r="R207" s="3" t="e">
        <f t="shared" si="109"/>
        <v>#DIV/0!</v>
      </c>
      <c r="S207" s="3" t="e">
        <f t="shared" si="109"/>
        <v>#DIV/0!</v>
      </c>
      <c r="T207" s="3" t="e">
        <f t="shared" si="109"/>
        <v>#DIV/0!</v>
      </c>
      <c r="U207" s="3" t="e">
        <f t="shared" si="109"/>
        <v>#DIV/0!</v>
      </c>
      <c r="V207" s="3" t="e">
        <f t="shared" si="109"/>
        <v>#DIV/0!</v>
      </c>
      <c r="W207" s="3" t="e">
        <f t="shared" si="109"/>
        <v>#DIV/0!</v>
      </c>
      <c r="X207" s="3" t="e">
        <f t="shared" si="109"/>
        <v>#DIV/0!</v>
      </c>
      <c r="Y207" s="3" t="e">
        <f t="shared" si="109"/>
        <v>#DIV/0!</v>
      </c>
      <c r="Z207" s="3" t="e">
        <f t="shared" si="109"/>
        <v>#DIV/0!</v>
      </c>
      <c r="AA207" s="3" t="e">
        <f t="shared" si="109"/>
        <v>#DIV/0!</v>
      </c>
      <c r="AB207" s="3" t="e">
        <f t="shared" si="109"/>
        <v>#DIV/0!</v>
      </c>
      <c r="AC207" s="3" t="e">
        <f t="shared" si="109"/>
        <v>#DIV/0!</v>
      </c>
      <c r="AD207" s="3" t="e">
        <f t="shared" si="109"/>
        <v>#DIV/0!</v>
      </c>
    </row>
    <row r="208" spans="1:30">
      <c r="A208" s="3"/>
      <c r="B208" s="3" t="s">
        <v>31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>
      <c r="A209" s="3"/>
      <c r="B209" s="3" t="s">
        <v>30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>
      <c r="A210" s="3"/>
      <c r="B210" s="3"/>
      <c r="C210" s="3"/>
      <c r="D210" s="29" t="s">
        <v>37</v>
      </c>
      <c r="E210" s="30" t="s">
        <v>39</v>
      </c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2"/>
      <c r="S210" s="39"/>
      <c r="T210" s="38"/>
      <c r="U210" s="39"/>
      <c r="V210" s="31"/>
      <c r="W210" s="31"/>
      <c r="X210" s="39"/>
      <c r="Y210" s="39"/>
      <c r="Z210" s="39"/>
      <c r="AA210" s="39"/>
      <c r="AB210" s="39"/>
      <c r="AC210" s="39"/>
      <c r="AD210" s="40"/>
    </row>
    <row r="211" spans="1:30">
      <c r="A211" s="3"/>
      <c r="B211" s="3"/>
      <c r="C211" s="3"/>
      <c r="D211" s="33" t="s">
        <v>38</v>
      </c>
      <c r="E211" s="34" t="s">
        <v>147</v>
      </c>
      <c r="F211" s="35"/>
      <c r="G211" s="35"/>
      <c r="H211" s="36"/>
      <c r="I211" s="35"/>
      <c r="J211" s="35"/>
      <c r="K211" s="35"/>
      <c r="L211" s="35"/>
      <c r="M211" s="35"/>
      <c r="N211" s="35"/>
      <c r="O211" s="35"/>
      <c r="P211" s="35"/>
      <c r="Q211" s="35"/>
      <c r="R211" s="37"/>
      <c r="S211" s="35"/>
      <c r="T211" s="35"/>
      <c r="U211" s="35"/>
      <c r="V211" s="35"/>
      <c r="W211" s="35"/>
      <c r="X211" s="41"/>
      <c r="Y211" s="41"/>
      <c r="Z211" s="41"/>
      <c r="AA211" s="41"/>
      <c r="AB211" s="41"/>
      <c r="AC211" s="41"/>
      <c r="AD211" s="42"/>
    </row>
    <row r="212" spans="1:30">
      <c r="A212" s="3"/>
      <c r="B212" s="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</row>
    <row r="213" spans="1:30">
      <c r="A213" s="218" t="s">
        <v>4</v>
      </c>
      <c r="B213" s="225"/>
      <c r="C213" s="209">
        <v>111</v>
      </c>
      <c r="D213" s="209">
        <v>112</v>
      </c>
      <c r="E213" s="246">
        <v>113</v>
      </c>
      <c r="F213" s="246">
        <v>114</v>
      </c>
      <c r="G213" s="241"/>
      <c r="H213" s="241"/>
      <c r="I213" s="241"/>
      <c r="J213" s="241"/>
      <c r="K213" s="241"/>
      <c r="L213" s="241"/>
      <c r="M213" s="241"/>
      <c r="N213" s="241"/>
      <c r="O213" s="241"/>
      <c r="P213" s="241"/>
      <c r="Q213" s="241"/>
      <c r="R213" s="241"/>
      <c r="S213" s="241"/>
      <c r="T213" s="241"/>
      <c r="U213" s="241"/>
      <c r="V213" s="241"/>
      <c r="W213" s="241"/>
      <c r="X213" s="241"/>
      <c r="Y213" s="241"/>
      <c r="Z213" s="241"/>
      <c r="AA213" s="241"/>
      <c r="AB213" s="241"/>
      <c r="AC213" s="241"/>
      <c r="AD213" s="241"/>
    </row>
    <row r="214" spans="1:30">
      <c r="A214" s="226"/>
      <c r="B214" s="227"/>
      <c r="C214" s="210"/>
      <c r="D214" s="210"/>
      <c r="E214" s="245"/>
      <c r="F214" s="245"/>
      <c r="G214" s="242"/>
      <c r="H214" s="242"/>
      <c r="I214" s="247"/>
      <c r="J214" s="247"/>
      <c r="K214" s="247"/>
      <c r="L214" s="247"/>
      <c r="M214" s="247"/>
      <c r="N214" s="247"/>
      <c r="O214" s="247"/>
      <c r="P214" s="247"/>
      <c r="Q214" s="247"/>
      <c r="R214" s="247"/>
      <c r="S214" s="247"/>
      <c r="T214" s="247"/>
      <c r="U214" s="247"/>
      <c r="V214" s="247"/>
      <c r="W214" s="247"/>
      <c r="X214" s="247"/>
      <c r="Y214" s="247"/>
      <c r="Z214" s="247"/>
      <c r="AA214" s="247"/>
      <c r="AB214" s="247"/>
      <c r="AC214" s="247"/>
      <c r="AD214" s="247"/>
    </row>
    <row r="215" spans="1:30">
      <c r="A215" s="211" t="s">
        <v>5</v>
      </c>
      <c r="B215" s="212"/>
      <c r="C215" s="14" t="s">
        <v>145</v>
      </c>
      <c r="D215" s="14" t="s">
        <v>40</v>
      </c>
      <c r="E215" s="14" t="s">
        <v>40</v>
      </c>
      <c r="F215" s="14" t="s">
        <v>191</v>
      </c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 spans="1:30">
      <c r="A216" s="211" t="s">
        <v>6</v>
      </c>
      <c r="B216" s="212"/>
      <c r="C216" s="15">
        <v>0.2</v>
      </c>
      <c r="D216" s="15">
        <v>0.1</v>
      </c>
      <c r="E216" s="15">
        <v>5.01</v>
      </c>
      <c r="F216" s="15">
        <v>54</v>
      </c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 spans="1:30">
      <c r="A217" s="213" t="s">
        <v>7</v>
      </c>
      <c r="B217" s="17" t="s">
        <v>11</v>
      </c>
      <c r="C217" s="18">
        <v>0.1</v>
      </c>
      <c r="D217" s="18">
        <v>0.1</v>
      </c>
      <c r="E217" s="18">
        <v>0.12</v>
      </c>
      <c r="F217" s="18">
        <v>4</v>
      </c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5"/>
      <c r="U217" s="18"/>
      <c r="V217" s="18"/>
      <c r="W217" s="18"/>
      <c r="X217" s="18"/>
      <c r="Y217" s="18"/>
      <c r="Z217" s="18"/>
      <c r="AA217" s="18"/>
      <c r="AB217" s="18"/>
      <c r="AC217" s="18"/>
      <c r="AD217" s="15"/>
    </row>
    <row r="218" spans="1:30">
      <c r="A218" s="214"/>
      <c r="B218" s="17" t="s">
        <v>12</v>
      </c>
      <c r="C218" s="18">
        <v>-0.1</v>
      </c>
      <c r="D218" s="18">
        <v>-0.1</v>
      </c>
      <c r="E218" s="18">
        <v>-0.12</v>
      </c>
      <c r="F218" s="18">
        <v>-4</v>
      </c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5"/>
      <c r="U218" s="18"/>
      <c r="V218" s="18"/>
      <c r="W218" s="18"/>
      <c r="X218" s="18"/>
      <c r="Y218" s="18"/>
      <c r="Z218" s="18"/>
      <c r="AA218" s="18"/>
      <c r="AB218" s="18"/>
      <c r="AC218" s="18"/>
      <c r="AD218" s="15"/>
    </row>
    <row r="219" spans="1:30">
      <c r="A219" s="215" t="s">
        <v>8</v>
      </c>
      <c r="B219" s="216"/>
      <c r="C219" s="19">
        <f t="shared" ref="C219:AD219" si="110">IF(C216="","",(((C216+C217)+(C216+C218))/2))</f>
        <v>0.2</v>
      </c>
      <c r="D219" s="19">
        <f t="shared" si="110"/>
        <v>0.1</v>
      </c>
      <c r="E219" s="19">
        <f t="shared" si="110"/>
        <v>5.01</v>
      </c>
      <c r="F219" s="19">
        <f t="shared" si="110"/>
        <v>54</v>
      </c>
      <c r="G219" s="19" t="str">
        <f t="shared" si="110"/>
        <v/>
      </c>
      <c r="H219" s="19" t="str">
        <f t="shared" si="110"/>
        <v/>
      </c>
      <c r="I219" s="19" t="str">
        <f t="shared" si="110"/>
        <v/>
      </c>
      <c r="J219" s="19" t="str">
        <f t="shared" si="110"/>
        <v/>
      </c>
      <c r="K219" s="19" t="str">
        <f t="shared" si="110"/>
        <v/>
      </c>
      <c r="L219" s="19" t="str">
        <f t="shared" si="110"/>
        <v/>
      </c>
      <c r="M219" s="19" t="str">
        <f t="shared" si="110"/>
        <v/>
      </c>
      <c r="N219" s="19" t="str">
        <f t="shared" si="110"/>
        <v/>
      </c>
      <c r="O219" s="19" t="str">
        <f t="shared" si="110"/>
        <v/>
      </c>
      <c r="P219" s="19" t="str">
        <f t="shared" si="110"/>
        <v/>
      </c>
      <c r="Q219" s="19" t="str">
        <f t="shared" si="110"/>
        <v/>
      </c>
      <c r="R219" s="19" t="str">
        <f t="shared" si="110"/>
        <v/>
      </c>
      <c r="S219" s="19" t="str">
        <f t="shared" si="110"/>
        <v/>
      </c>
      <c r="T219" s="20" t="str">
        <f t="shared" si="110"/>
        <v/>
      </c>
      <c r="U219" s="19" t="str">
        <f t="shared" si="110"/>
        <v/>
      </c>
      <c r="V219" s="19" t="str">
        <f t="shared" si="110"/>
        <v/>
      </c>
      <c r="W219" s="19" t="str">
        <f t="shared" si="110"/>
        <v/>
      </c>
      <c r="X219" s="19" t="str">
        <f t="shared" si="110"/>
        <v/>
      </c>
      <c r="Y219" s="19" t="str">
        <f t="shared" si="110"/>
        <v/>
      </c>
      <c r="Z219" s="19" t="str">
        <f t="shared" si="110"/>
        <v/>
      </c>
      <c r="AA219" s="19" t="str">
        <f t="shared" si="110"/>
        <v/>
      </c>
      <c r="AB219" s="19" t="str">
        <f t="shared" si="110"/>
        <v/>
      </c>
      <c r="AC219" s="19" t="str">
        <f t="shared" si="110"/>
        <v/>
      </c>
      <c r="AD219" s="20" t="str">
        <f t="shared" si="110"/>
        <v/>
      </c>
    </row>
    <row r="220" spans="1:30">
      <c r="A220" s="96" t="s">
        <v>32</v>
      </c>
      <c r="B220" s="21" t="s">
        <v>13</v>
      </c>
      <c r="C220" s="22">
        <v>0.17699999999999999</v>
      </c>
      <c r="D220" s="22">
        <v>0.13800000000000001</v>
      </c>
      <c r="E220" s="22">
        <v>4.9729999999999999</v>
      </c>
      <c r="F220" s="22">
        <v>54.5</v>
      </c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</row>
    <row r="221" spans="1:30">
      <c r="A221" s="96" t="s">
        <v>33</v>
      </c>
      <c r="B221" s="21" t="s">
        <v>13</v>
      </c>
      <c r="C221" s="22"/>
      <c r="D221" s="22"/>
      <c r="E221" s="22">
        <v>4.9720000000000004</v>
      </c>
      <c r="F221" s="22">
        <v>54.5</v>
      </c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</row>
    <row r="222" spans="1:30">
      <c r="A222" s="96" t="s">
        <v>34</v>
      </c>
      <c r="B222" s="21" t="s">
        <v>13</v>
      </c>
      <c r="C222" s="22"/>
      <c r="D222" s="22"/>
      <c r="E222" s="22">
        <v>4.976</v>
      </c>
      <c r="F222" s="22">
        <v>54.5</v>
      </c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</row>
    <row r="223" spans="1:30">
      <c r="A223" s="96" t="s">
        <v>35</v>
      </c>
      <c r="B223" s="21" t="s">
        <v>13</v>
      </c>
      <c r="C223" s="22"/>
      <c r="D223" s="22"/>
      <c r="E223" s="22">
        <v>4.976</v>
      </c>
      <c r="F223" s="22">
        <v>54.5</v>
      </c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</row>
    <row r="224" spans="1:30">
      <c r="A224" s="96" t="s">
        <v>36</v>
      </c>
      <c r="B224" s="21" t="s">
        <v>13</v>
      </c>
      <c r="C224" s="22"/>
      <c r="D224" s="22"/>
      <c r="E224" s="22">
        <v>4.9749999999999996</v>
      </c>
      <c r="F224" s="22">
        <v>54.5</v>
      </c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</row>
    <row r="225" spans="1:30">
      <c r="A225" s="213" t="s">
        <v>17</v>
      </c>
      <c r="B225" s="23" t="s">
        <v>18</v>
      </c>
      <c r="C225" s="24">
        <f t="shared" ref="C225:AD225" si="111">IF(C220="","",((MAXA(C220,C221,C222,C223,C224))-C219)/((C217-C218)/2))</f>
        <v>-0.2300000000000002</v>
      </c>
      <c r="D225" s="24">
        <f t="shared" si="111"/>
        <v>0.38000000000000006</v>
      </c>
      <c r="E225" s="24">
        <f t="shared" si="111"/>
        <v>-0.28333333333333177</v>
      </c>
      <c r="F225" s="24">
        <f t="shared" si="111"/>
        <v>0.125</v>
      </c>
      <c r="G225" s="24" t="str">
        <f t="shared" si="111"/>
        <v/>
      </c>
      <c r="H225" s="24" t="str">
        <f t="shared" si="111"/>
        <v/>
      </c>
      <c r="I225" s="24" t="str">
        <f t="shared" si="111"/>
        <v/>
      </c>
      <c r="J225" s="24" t="str">
        <f t="shared" si="111"/>
        <v/>
      </c>
      <c r="K225" s="24" t="str">
        <f t="shared" si="111"/>
        <v/>
      </c>
      <c r="L225" s="24" t="str">
        <f t="shared" si="111"/>
        <v/>
      </c>
      <c r="M225" s="24" t="str">
        <f t="shared" si="111"/>
        <v/>
      </c>
      <c r="N225" s="24" t="str">
        <f t="shared" si="111"/>
        <v/>
      </c>
      <c r="O225" s="24" t="str">
        <f t="shared" si="111"/>
        <v/>
      </c>
      <c r="P225" s="24" t="str">
        <f t="shared" si="111"/>
        <v/>
      </c>
      <c r="Q225" s="24" t="str">
        <f t="shared" si="111"/>
        <v/>
      </c>
      <c r="R225" s="24" t="str">
        <f t="shared" si="111"/>
        <v/>
      </c>
      <c r="S225" s="24" t="str">
        <f t="shared" si="111"/>
        <v/>
      </c>
      <c r="T225" s="25" t="str">
        <f t="shared" si="111"/>
        <v/>
      </c>
      <c r="U225" s="24" t="str">
        <f t="shared" si="111"/>
        <v/>
      </c>
      <c r="V225" s="24" t="str">
        <f t="shared" si="111"/>
        <v/>
      </c>
      <c r="W225" s="24" t="str">
        <f t="shared" si="111"/>
        <v/>
      </c>
      <c r="X225" s="24" t="str">
        <f t="shared" si="111"/>
        <v/>
      </c>
      <c r="Y225" s="24" t="str">
        <f t="shared" si="111"/>
        <v/>
      </c>
      <c r="Z225" s="24" t="str">
        <f t="shared" si="111"/>
        <v/>
      </c>
      <c r="AA225" s="24" t="str">
        <f t="shared" si="111"/>
        <v/>
      </c>
      <c r="AB225" s="24" t="str">
        <f t="shared" si="111"/>
        <v/>
      </c>
      <c r="AC225" s="24" t="str">
        <f t="shared" si="111"/>
        <v/>
      </c>
      <c r="AD225" s="25" t="str">
        <f t="shared" si="111"/>
        <v/>
      </c>
    </row>
    <row r="226" spans="1:30">
      <c r="A226" s="214"/>
      <c r="B226" s="23" t="s">
        <v>19</v>
      </c>
      <c r="C226" s="24">
        <f t="shared" ref="C226:AD226" si="112">IF(C220="","",((MINA(C220,C221,C222,C223,C224))-C219)/((C217-C218)/2))</f>
        <v>-0.2300000000000002</v>
      </c>
      <c r="D226" s="24">
        <f t="shared" si="112"/>
        <v>0.38000000000000006</v>
      </c>
      <c r="E226" s="24">
        <f t="shared" si="112"/>
        <v>-0.31666666666666143</v>
      </c>
      <c r="F226" s="24">
        <f t="shared" si="112"/>
        <v>0.125</v>
      </c>
      <c r="G226" s="24" t="str">
        <f t="shared" si="112"/>
        <v/>
      </c>
      <c r="H226" s="24" t="str">
        <f t="shared" si="112"/>
        <v/>
      </c>
      <c r="I226" s="24" t="str">
        <f t="shared" si="112"/>
        <v/>
      </c>
      <c r="J226" s="24" t="str">
        <f t="shared" si="112"/>
        <v/>
      </c>
      <c r="K226" s="24" t="str">
        <f t="shared" si="112"/>
        <v/>
      </c>
      <c r="L226" s="24" t="str">
        <f t="shared" si="112"/>
        <v/>
      </c>
      <c r="M226" s="24" t="str">
        <f t="shared" si="112"/>
        <v/>
      </c>
      <c r="N226" s="24" t="str">
        <f t="shared" si="112"/>
        <v/>
      </c>
      <c r="O226" s="24" t="str">
        <f t="shared" si="112"/>
        <v/>
      </c>
      <c r="P226" s="24" t="str">
        <f t="shared" si="112"/>
        <v/>
      </c>
      <c r="Q226" s="24" t="str">
        <f t="shared" si="112"/>
        <v/>
      </c>
      <c r="R226" s="24" t="str">
        <f t="shared" si="112"/>
        <v/>
      </c>
      <c r="S226" s="24" t="str">
        <f t="shared" si="112"/>
        <v/>
      </c>
      <c r="T226" s="25" t="str">
        <f t="shared" si="112"/>
        <v/>
      </c>
      <c r="U226" s="24" t="str">
        <f t="shared" si="112"/>
        <v/>
      </c>
      <c r="V226" s="24" t="str">
        <f t="shared" si="112"/>
        <v/>
      </c>
      <c r="W226" s="24" t="str">
        <f t="shared" si="112"/>
        <v/>
      </c>
      <c r="X226" s="24" t="str">
        <f t="shared" si="112"/>
        <v/>
      </c>
      <c r="Y226" s="24" t="str">
        <f t="shared" si="112"/>
        <v/>
      </c>
      <c r="Z226" s="24" t="str">
        <f t="shared" si="112"/>
        <v/>
      </c>
      <c r="AA226" s="24" t="str">
        <f t="shared" si="112"/>
        <v/>
      </c>
      <c r="AB226" s="24" t="str">
        <f t="shared" si="112"/>
        <v/>
      </c>
      <c r="AC226" s="24" t="str">
        <f t="shared" si="112"/>
        <v/>
      </c>
      <c r="AD226" s="25" t="str">
        <f t="shared" si="112"/>
        <v/>
      </c>
    </row>
    <row r="227" spans="1:30">
      <c r="A227" s="205" t="s">
        <v>14</v>
      </c>
      <c r="B227" s="206"/>
      <c r="C227" s="26" t="str">
        <f t="shared" ref="C227:AD227" si="113">IF(C220="","",IF(OR((C225&gt;50%),(C226&lt;-50%)),"Measure More","OK"))</f>
        <v>OK</v>
      </c>
      <c r="D227" s="26" t="str">
        <f t="shared" si="113"/>
        <v>OK</v>
      </c>
      <c r="E227" s="26" t="str">
        <f t="shared" si="113"/>
        <v>OK</v>
      </c>
      <c r="F227" s="26" t="str">
        <f t="shared" si="113"/>
        <v>OK</v>
      </c>
      <c r="G227" s="26" t="str">
        <f t="shared" si="113"/>
        <v/>
      </c>
      <c r="H227" s="26" t="str">
        <f t="shared" si="113"/>
        <v/>
      </c>
      <c r="I227" s="26" t="str">
        <f t="shared" si="113"/>
        <v/>
      </c>
      <c r="J227" s="26" t="str">
        <f t="shared" si="113"/>
        <v/>
      </c>
      <c r="K227" s="26" t="str">
        <f t="shared" si="113"/>
        <v/>
      </c>
      <c r="L227" s="26" t="str">
        <f t="shared" si="113"/>
        <v/>
      </c>
      <c r="M227" s="26" t="str">
        <f t="shared" si="113"/>
        <v/>
      </c>
      <c r="N227" s="26" t="str">
        <f t="shared" si="113"/>
        <v/>
      </c>
      <c r="O227" s="26" t="str">
        <f t="shared" si="113"/>
        <v/>
      </c>
      <c r="P227" s="26" t="str">
        <f t="shared" si="113"/>
        <v/>
      </c>
      <c r="Q227" s="26" t="str">
        <f t="shared" si="113"/>
        <v/>
      </c>
      <c r="R227" s="26" t="str">
        <f t="shared" si="113"/>
        <v/>
      </c>
      <c r="S227" s="26" t="str">
        <f t="shared" si="113"/>
        <v/>
      </c>
      <c r="T227" s="27" t="str">
        <f t="shared" si="113"/>
        <v/>
      </c>
      <c r="U227" s="26" t="str">
        <f t="shared" si="113"/>
        <v/>
      </c>
      <c r="V227" s="26" t="str">
        <f t="shared" si="113"/>
        <v/>
      </c>
      <c r="W227" s="26" t="str">
        <f t="shared" si="113"/>
        <v/>
      </c>
      <c r="X227" s="26" t="str">
        <f t="shared" si="113"/>
        <v/>
      </c>
      <c r="Y227" s="26" t="str">
        <f t="shared" si="113"/>
        <v/>
      </c>
      <c r="Z227" s="26" t="str">
        <f t="shared" si="113"/>
        <v/>
      </c>
      <c r="AA227" s="26" t="str">
        <f t="shared" si="113"/>
        <v/>
      </c>
      <c r="AB227" s="26" t="str">
        <f t="shared" si="113"/>
        <v/>
      </c>
      <c r="AC227" s="26" t="str">
        <f t="shared" si="113"/>
        <v/>
      </c>
      <c r="AD227" s="27" t="str">
        <f t="shared" si="113"/>
        <v/>
      </c>
    </row>
    <row r="228" spans="1:30">
      <c r="A228" s="3"/>
      <c r="B228" s="3" t="s">
        <v>23</v>
      </c>
      <c r="C228" s="3">
        <f t="shared" ref="C228:AD228" si="114">IF(C220="","",MAXA(C220:C224))</f>
        <v>0.17699999999999999</v>
      </c>
      <c r="D228" s="3">
        <f t="shared" si="114"/>
        <v>0.13800000000000001</v>
      </c>
      <c r="E228" s="3">
        <f t="shared" si="114"/>
        <v>4.976</v>
      </c>
      <c r="F228" s="3">
        <f t="shared" si="114"/>
        <v>54.5</v>
      </c>
      <c r="G228" s="3" t="str">
        <f t="shared" si="114"/>
        <v/>
      </c>
      <c r="H228" s="3" t="str">
        <f t="shared" si="114"/>
        <v/>
      </c>
      <c r="I228" s="3" t="str">
        <f t="shared" si="114"/>
        <v/>
      </c>
      <c r="J228" s="3" t="str">
        <f t="shared" si="114"/>
        <v/>
      </c>
      <c r="K228" s="3" t="str">
        <f t="shared" si="114"/>
        <v/>
      </c>
      <c r="L228" s="3" t="str">
        <f t="shared" si="114"/>
        <v/>
      </c>
      <c r="M228" s="3" t="str">
        <f t="shared" si="114"/>
        <v/>
      </c>
      <c r="N228" s="3" t="str">
        <f t="shared" si="114"/>
        <v/>
      </c>
      <c r="O228" s="3" t="str">
        <f t="shared" si="114"/>
        <v/>
      </c>
      <c r="P228" s="3" t="str">
        <f t="shared" si="114"/>
        <v/>
      </c>
      <c r="Q228" s="3" t="str">
        <f t="shared" si="114"/>
        <v/>
      </c>
      <c r="R228" s="3" t="str">
        <f t="shared" si="114"/>
        <v/>
      </c>
      <c r="S228" s="3" t="str">
        <f t="shared" si="114"/>
        <v/>
      </c>
      <c r="T228" s="3" t="str">
        <f t="shared" si="114"/>
        <v/>
      </c>
      <c r="U228" s="3" t="str">
        <f t="shared" si="114"/>
        <v/>
      </c>
      <c r="V228" s="3" t="str">
        <f t="shared" si="114"/>
        <v/>
      </c>
      <c r="W228" s="3" t="str">
        <f t="shared" si="114"/>
        <v/>
      </c>
      <c r="X228" s="3" t="str">
        <f t="shared" si="114"/>
        <v/>
      </c>
      <c r="Y228" s="3" t="str">
        <f t="shared" si="114"/>
        <v/>
      </c>
      <c r="Z228" s="3" t="str">
        <f t="shared" si="114"/>
        <v/>
      </c>
      <c r="AA228" s="3" t="str">
        <f t="shared" si="114"/>
        <v/>
      </c>
      <c r="AB228" s="3" t="str">
        <f t="shared" si="114"/>
        <v/>
      </c>
      <c r="AC228" s="3" t="str">
        <f t="shared" si="114"/>
        <v/>
      </c>
      <c r="AD228" s="3" t="str">
        <f t="shared" si="114"/>
        <v/>
      </c>
    </row>
    <row r="229" spans="1:30">
      <c r="A229" s="3"/>
      <c r="B229" s="3" t="s">
        <v>24</v>
      </c>
      <c r="C229" s="3">
        <f t="shared" ref="C229:AD229" si="115">IF(C220="","",MINA(C220:C224))</f>
        <v>0.17699999999999999</v>
      </c>
      <c r="D229" s="3">
        <f t="shared" si="115"/>
        <v>0.13800000000000001</v>
      </c>
      <c r="E229" s="3">
        <f t="shared" si="115"/>
        <v>4.9720000000000004</v>
      </c>
      <c r="F229" s="3">
        <f t="shared" si="115"/>
        <v>54.5</v>
      </c>
      <c r="G229" s="3" t="str">
        <f t="shared" si="115"/>
        <v/>
      </c>
      <c r="H229" s="3" t="str">
        <f t="shared" si="115"/>
        <v/>
      </c>
      <c r="I229" s="3" t="str">
        <f t="shared" si="115"/>
        <v/>
      </c>
      <c r="J229" s="3" t="str">
        <f t="shared" si="115"/>
        <v/>
      </c>
      <c r="K229" s="3" t="str">
        <f t="shared" si="115"/>
        <v/>
      </c>
      <c r="L229" s="3" t="str">
        <f t="shared" si="115"/>
        <v/>
      </c>
      <c r="M229" s="3" t="str">
        <f t="shared" si="115"/>
        <v/>
      </c>
      <c r="N229" s="3" t="str">
        <f t="shared" si="115"/>
        <v/>
      </c>
      <c r="O229" s="3" t="str">
        <f t="shared" si="115"/>
        <v/>
      </c>
      <c r="P229" s="3" t="str">
        <f t="shared" si="115"/>
        <v/>
      </c>
      <c r="Q229" s="3" t="str">
        <f t="shared" si="115"/>
        <v/>
      </c>
      <c r="R229" s="3" t="str">
        <f t="shared" si="115"/>
        <v/>
      </c>
      <c r="S229" s="3" t="str">
        <f t="shared" si="115"/>
        <v/>
      </c>
      <c r="T229" s="3" t="str">
        <f t="shared" si="115"/>
        <v/>
      </c>
      <c r="U229" s="3" t="str">
        <f t="shared" si="115"/>
        <v/>
      </c>
      <c r="V229" s="3" t="str">
        <f t="shared" si="115"/>
        <v/>
      </c>
      <c r="W229" s="3" t="str">
        <f t="shared" si="115"/>
        <v/>
      </c>
      <c r="X229" s="3" t="str">
        <f t="shared" si="115"/>
        <v/>
      </c>
      <c r="Y229" s="3" t="str">
        <f t="shared" si="115"/>
        <v/>
      </c>
      <c r="Z229" s="3" t="str">
        <f t="shared" si="115"/>
        <v/>
      </c>
      <c r="AA229" s="3" t="str">
        <f t="shared" si="115"/>
        <v/>
      </c>
      <c r="AB229" s="3" t="str">
        <f t="shared" si="115"/>
        <v/>
      </c>
      <c r="AC229" s="3" t="str">
        <f t="shared" si="115"/>
        <v/>
      </c>
      <c r="AD229" s="3" t="str">
        <f t="shared" si="115"/>
        <v/>
      </c>
    </row>
    <row r="230" spans="1:30">
      <c r="A230" s="3"/>
      <c r="B230" s="3" t="s">
        <v>25</v>
      </c>
      <c r="C230" s="3">
        <f t="shared" ref="C230:AD230" si="116">IF(C220="","",(C228-C229))</f>
        <v>0</v>
      </c>
      <c r="D230" s="3">
        <f t="shared" si="116"/>
        <v>0</v>
      </c>
      <c r="E230" s="3">
        <f t="shared" si="116"/>
        <v>3.9999999999995595E-3</v>
      </c>
      <c r="F230" s="3">
        <f t="shared" si="116"/>
        <v>0</v>
      </c>
      <c r="G230" s="3" t="str">
        <f t="shared" si="116"/>
        <v/>
      </c>
      <c r="H230" s="3" t="str">
        <f t="shared" si="116"/>
        <v/>
      </c>
      <c r="I230" s="3" t="str">
        <f t="shared" si="116"/>
        <v/>
      </c>
      <c r="J230" s="3" t="str">
        <f t="shared" si="116"/>
        <v/>
      </c>
      <c r="K230" s="3" t="str">
        <f t="shared" si="116"/>
        <v/>
      </c>
      <c r="L230" s="3" t="str">
        <f t="shared" si="116"/>
        <v/>
      </c>
      <c r="M230" s="3" t="str">
        <f t="shared" si="116"/>
        <v/>
      </c>
      <c r="N230" s="3" t="str">
        <f t="shared" si="116"/>
        <v/>
      </c>
      <c r="O230" s="3" t="str">
        <f t="shared" si="116"/>
        <v/>
      </c>
      <c r="P230" s="3" t="str">
        <f t="shared" si="116"/>
        <v/>
      </c>
      <c r="Q230" s="3" t="str">
        <f t="shared" si="116"/>
        <v/>
      </c>
      <c r="R230" s="3" t="str">
        <f t="shared" si="116"/>
        <v/>
      </c>
      <c r="S230" s="3" t="str">
        <f t="shared" si="116"/>
        <v/>
      </c>
      <c r="T230" s="3" t="str">
        <f t="shared" si="116"/>
        <v/>
      </c>
      <c r="U230" s="3" t="str">
        <f t="shared" si="116"/>
        <v/>
      </c>
      <c r="V230" s="3" t="str">
        <f t="shared" si="116"/>
        <v/>
      </c>
      <c r="W230" s="3" t="str">
        <f t="shared" si="116"/>
        <v/>
      </c>
      <c r="X230" s="3" t="str">
        <f t="shared" si="116"/>
        <v/>
      </c>
      <c r="Y230" s="3" t="str">
        <f t="shared" si="116"/>
        <v/>
      </c>
      <c r="Z230" s="3" t="str">
        <f t="shared" si="116"/>
        <v/>
      </c>
      <c r="AA230" s="3" t="str">
        <f t="shared" si="116"/>
        <v/>
      </c>
      <c r="AB230" s="3" t="str">
        <f t="shared" si="116"/>
        <v/>
      </c>
      <c r="AC230" s="3" t="str">
        <f t="shared" si="116"/>
        <v/>
      </c>
      <c r="AD230" s="3" t="str">
        <f t="shared" si="116"/>
        <v/>
      </c>
    </row>
    <row r="231" spans="1:30">
      <c r="A231" s="3"/>
      <c r="B231" s="3" t="s">
        <v>26</v>
      </c>
      <c r="C231" s="3">
        <f t="shared" ref="C231:AD231" si="117">IF(C220="","",ROUND(AVERAGEA(C220:C224),4))</f>
        <v>0.17699999999999999</v>
      </c>
      <c r="D231" s="3">
        <f t="shared" si="117"/>
        <v>0.13800000000000001</v>
      </c>
      <c r="E231" s="3">
        <f t="shared" si="117"/>
        <v>4.9744000000000002</v>
      </c>
      <c r="F231" s="3">
        <f t="shared" si="117"/>
        <v>54.5</v>
      </c>
      <c r="G231" s="3" t="str">
        <f t="shared" si="117"/>
        <v/>
      </c>
      <c r="H231" s="3" t="str">
        <f t="shared" si="117"/>
        <v/>
      </c>
      <c r="I231" s="3" t="str">
        <f t="shared" si="117"/>
        <v/>
      </c>
      <c r="J231" s="3" t="str">
        <f t="shared" si="117"/>
        <v/>
      </c>
      <c r="K231" s="3" t="str">
        <f t="shared" si="117"/>
        <v/>
      </c>
      <c r="L231" s="3" t="str">
        <f t="shared" si="117"/>
        <v/>
      </c>
      <c r="M231" s="3" t="str">
        <f t="shared" si="117"/>
        <v/>
      </c>
      <c r="N231" s="3" t="str">
        <f t="shared" si="117"/>
        <v/>
      </c>
      <c r="O231" s="3" t="str">
        <f t="shared" si="117"/>
        <v/>
      </c>
      <c r="P231" s="3" t="str">
        <f t="shared" si="117"/>
        <v/>
      </c>
      <c r="Q231" s="3" t="str">
        <f t="shared" si="117"/>
        <v/>
      </c>
      <c r="R231" s="3" t="str">
        <f t="shared" si="117"/>
        <v/>
      </c>
      <c r="S231" s="3" t="str">
        <f t="shared" si="117"/>
        <v/>
      </c>
      <c r="T231" s="3" t="str">
        <f t="shared" si="117"/>
        <v/>
      </c>
      <c r="U231" s="3" t="str">
        <f t="shared" si="117"/>
        <v/>
      </c>
      <c r="V231" s="3" t="str">
        <f t="shared" si="117"/>
        <v/>
      </c>
      <c r="W231" s="3" t="str">
        <f t="shared" si="117"/>
        <v/>
      </c>
      <c r="X231" s="3" t="str">
        <f t="shared" si="117"/>
        <v/>
      </c>
      <c r="Y231" s="3" t="str">
        <f t="shared" si="117"/>
        <v/>
      </c>
      <c r="Z231" s="3" t="str">
        <f t="shared" si="117"/>
        <v/>
      </c>
      <c r="AA231" s="3" t="str">
        <f t="shared" si="117"/>
        <v/>
      </c>
      <c r="AB231" s="3" t="str">
        <f t="shared" si="117"/>
        <v/>
      </c>
      <c r="AC231" s="3" t="str">
        <f t="shared" si="117"/>
        <v/>
      </c>
      <c r="AD231" s="3" t="str">
        <f t="shared" si="117"/>
        <v/>
      </c>
    </row>
    <row r="232" spans="1:30">
      <c r="A232" s="3"/>
      <c r="B232" s="3" t="s">
        <v>27</v>
      </c>
      <c r="C232" s="3" t="e">
        <f t="shared" ref="C232:AD232" si="118">IF(C220="","",ROUND(SQRT(COUNTA(C220:C224)/(COUNTA(C220:C224)-1))*STDEVPA(C220:C224),4))</f>
        <v>#DIV/0!</v>
      </c>
      <c r="D232" s="3" t="e">
        <f t="shared" si="118"/>
        <v>#DIV/0!</v>
      </c>
      <c r="E232" s="3">
        <f t="shared" si="118"/>
        <v>1.8E-3</v>
      </c>
      <c r="F232" s="3">
        <f t="shared" si="118"/>
        <v>0</v>
      </c>
      <c r="G232" s="3" t="str">
        <f t="shared" si="118"/>
        <v/>
      </c>
      <c r="H232" s="3" t="str">
        <f t="shared" si="118"/>
        <v/>
      </c>
      <c r="I232" s="3" t="str">
        <f t="shared" si="118"/>
        <v/>
      </c>
      <c r="J232" s="3" t="str">
        <f t="shared" si="118"/>
        <v/>
      </c>
      <c r="K232" s="3" t="str">
        <f t="shared" si="118"/>
        <v/>
      </c>
      <c r="L232" s="3" t="str">
        <f t="shared" si="118"/>
        <v/>
      </c>
      <c r="M232" s="3" t="str">
        <f t="shared" si="118"/>
        <v/>
      </c>
      <c r="N232" s="3" t="str">
        <f t="shared" si="118"/>
        <v/>
      </c>
      <c r="O232" s="3" t="str">
        <f t="shared" si="118"/>
        <v/>
      </c>
      <c r="P232" s="3" t="str">
        <f t="shared" si="118"/>
        <v/>
      </c>
      <c r="Q232" s="3" t="str">
        <f t="shared" si="118"/>
        <v/>
      </c>
      <c r="R232" s="3" t="str">
        <f t="shared" si="118"/>
        <v/>
      </c>
      <c r="S232" s="3" t="str">
        <f t="shared" si="118"/>
        <v/>
      </c>
      <c r="T232" s="3" t="str">
        <f t="shared" si="118"/>
        <v/>
      </c>
      <c r="U232" s="3" t="str">
        <f t="shared" si="118"/>
        <v/>
      </c>
      <c r="V232" s="3" t="str">
        <f t="shared" si="118"/>
        <v/>
      </c>
      <c r="W232" s="3" t="str">
        <f t="shared" si="118"/>
        <v/>
      </c>
      <c r="X232" s="3" t="str">
        <f t="shared" si="118"/>
        <v/>
      </c>
      <c r="Y232" s="3" t="str">
        <f t="shared" si="118"/>
        <v/>
      </c>
      <c r="Z232" s="3" t="str">
        <f t="shared" si="118"/>
        <v/>
      </c>
      <c r="AA232" s="3" t="str">
        <f t="shared" si="118"/>
        <v/>
      </c>
      <c r="AB232" s="3" t="str">
        <f t="shared" si="118"/>
        <v/>
      </c>
      <c r="AC232" s="3" t="str">
        <f t="shared" si="118"/>
        <v/>
      </c>
      <c r="AD232" s="3" t="str">
        <f t="shared" si="118"/>
        <v/>
      </c>
    </row>
    <row r="233" spans="1:30">
      <c r="A233" s="3"/>
      <c r="B233" s="3" t="s">
        <v>28</v>
      </c>
      <c r="C233" s="3" t="e">
        <f t="shared" ref="C233:AD233" si="119">IF(C220="","",ROUND((((C216+C217)-(C216+C218))/(6*C232)),4))</f>
        <v>#DIV/0!</v>
      </c>
      <c r="D233" s="3" t="e">
        <f t="shared" si="119"/>
        <v>#DIV/0!</v>
      </c>
      <c r="E233" s="3">
        <f t="shared" si="119"/>
        <v>22.222200000000001</v>
      </c>
      <c r="F233" s="3" t="e">
        <f t="shared" si="119"/>
        <v>#DIV/0!</v>
      </c>
      <c r="G233" s="3" t="str">
        <f t="shared" si="119"/>
        <v/>
      </c>
      <c r="H233" s="3" t="str">
        <f t="shared" si="119"/>
        <v/>
      </c>
      <c r="I233" s="3" t="str">
        <f t="shared" si="119"/>
        <v/>
      </c>
      <c r="J233" s="3" t="str">
        <f t="shared" si="119"/>
        <v/>
      </c>
      <c r="K233" s="3" t="str">
        <f t="shared" si="119"/>
        <v/>
      </c>
      <c r="L233" s="3" t="str">
        <f t="shared" si="119"/>
        <v/>
      </c>
      <c r="M233" s="3" t="str">
        <f t="shared" si="119"/>
        <v/>
      </c>
      <c r="N233" s="3" t="str">
        <f t="shared" si="119"/>
        <v/>
      </c>
      <c r="O233" s="3" t="str">
        <f t="shared" si="119"/>
        <v/>
      </c>
      <c r="P233" s="3" t="str">
        <f t="shared" si="119"/>
        <v/>
      </c>
      <c r="Q233" s="3" t="str">
        <f t="shared" si="119"/>
        <v/>
      </c>
      <c r="R233" s="3" t="str">
        <f t="shared" si="119"/>
        <v/>
      </c>
      <c r="S233" s="3" t="str">
        <f t="shared" si="119"/>
        <v/>
      </c>
      <c r="T233" s="3" t="str">
        <f t="shared" si="119"/>
        <v/>
      </c>
      <c r="U233" s="3" t="str">
        <f t="shared" si="119"/>
        <v/>
      </c>
      <c r="V233" s="3" t="str">
        <f t="shared" si="119"/>
        <v/>
      </c>
      <c r="W233" s="3" t="str">
        <f t="shared" si="119"/>
        <v/>
      </c>
      <c r="X233" s="3" t="str">
        <f t="shared" si="119"/>
        <v/>
      </c>
      <c r="Y233" s="3" t="str">
        <f t="shared" si="119"/>
        <v/>
      </c>
      <c r="Z233" s="3" t="str">
        <f t="shared" si="119"/>
        <v/>
      </c>
      <c r="AA233" s="3" t="str">
        <f t="shared" si="119"/>
        <v/>
      </c>
      <c r="AB233" s="3" t="str">
        <f t="shared" si="119"/>
        <v/>
      </c>
      <c r="AC233" s="3" t="str">
        <f t="shared" si="119"/>
        <v/>
      </c>
      <c r="AD233" s="3" t="str">
        <f t="shared" si="119"/>
        <v/>
      </c>
    </row>
    <row r="234" spans="1:30">
      <c r="A234" s="3"/>
      <c r="B234" s="3" t="s">
        <v>29</v>
      </c>
      <c r="C234" s="3" t="e">
        <f t="shared" ref="C234:AD234" si="120">IF(C220="","",ROUND((1-(ABS((((C216+C217)+(C216+C218))/2)-C231)/((C217-C218)/2)))*C233,4))</f>
        <v>#DIV/0!</v>
      </c>
      <c r="D234" s="3" t="e">
        <f t="shared" si="120"/>
        <v>#DIV/0!</v>
      </c>
      <c r="E234" s="3">
        <f t="shared" si="120"/>
        <v>15.6296</v>
      </c>
      <c r="F234" s="3" t="e">
        <f t="shared" si="120"/>
        <v>#DIV/0!</v>
      </c>
      <c r="G234" s="3" t="str">
        <f t="shared" si="120"/>
        <v/>
      </c>
      <c r="H234" s="3" t="str">
        <f t="shared" si="120"/>
        <v/>
      </c>
      <c r="I234" s="3" t="str">
        <f t="shared" si="120"/>
        <v/>
      </c>
      <c r="J234" s="3" t="str">
        <f t="shared" si="120"/>
        <v/>
      </c>
      <c r="K234" s="3" t="str">
        <f t="shared" si="120"/>
        <v/>
      </c>
      <c r="L234" s="3" t="str">
        <f t="shared" si="120"/>
        <v/>
      </c>
      <c r="M234" s="3" t="str">
        <f t="shared" si="120"/>
        <v/>
      </c>
      <c r="N234" s="3" t="str">
        <f t="shared" si="120"/>
        <v/>
      </c>
      <c r="O234" s="3" t="str">
        <f t="shared" si="120"/>
        <v/>
      </c>
      <c r="P234" s="3" t="str">
        <f t="shared" si="120"/>
        <v/>
      </c>
      <c r="Q234" s="3" t="str">
        <f t="shared" si="120"/>
        <v/>
      </c>
      <c r="R234" s="3" t="str">
        <f t="shared" si="120"/>
        <v/>
      </c>
      <c r="S234" s="3" t="str">
        <f t="shared" si="120"/>
        <v/>
      </c>
      <c r="T234" s="3" t="str">
        <f t="shared" si="120"/>
        <v/>
      </c>
      <c r="U234" s="3" t="str">
        <f t="shared" si="120"/>
        <v/>
      </c>
      <c r="V234" s="3" t="str">
        <f t="shared" si="120"/>
        <v/>
      </c>
      <c r="W234" s="3" t="str">
        <f t="shared" si="120"/>
        <v/>
      </c>
      <c r="X234" s="3" t="str">
        <f t="shared" si="120"/>
        <v/>
      </c>
      <c r="Y234" s="3" t="str">
        <f t="shared" si="120"/>
        <v/>
      </c>
      <c r="Z234" s="3" t="str">
        <f t="shared" si="120"/>
        <v/>
      </c>
      <c r="AA234" s="3" t="str">
        <f t="shared" si="120"/>
        <v/>
      </c>
      <c r="AB234" s="3" t="str">
        <f t="shared" si="120"/>
        <v/>
      </c>
      <c r="AC234" s="3" t="str">
        <f t="shared" si="120"/>
        <v/>
      </c>
      <c r="AD234" s="3" t="str">
        <f t="shared" si="120"/>
        <v/>
      </c>
    </row>
    <row r="235" spans="1:30">
      <c r="A235" s="3"/>
      <c r="B235" s="3" t="s">
        <v>31</v>
      </c>
      <c r="C235" s="3"/>
      <c r="D235" s="3"/>
      <c r="E235" s="3" t="str">
        <f t="shared" ref="C235:AD235" si="121">IF(E220="","",IF(OR(((MAXA(E220:E224))&gt;(E216+E217)),((MINA(E220:E224))&lt;(E216+E218))),"NG","OK"))</f>
        <v>OK</v>
      </c>
      <c r="F235" s="3" t="str">
        <f t="shared" si="121"/>
        <v>OK</v>
      </c>
      <c r="G235" s="3" t="str">
        <f t="shared" si="121"/>
        <v/>
      </c>
      <c r="H235" s="3" t="str">
        <f t="shared" si="121"/>
        <v/>
      </c>
      <c r="I235" s="3" t="str">
        <f t="shared" si="121"/>
        <v/>
      </c>
      <c r="J235" s="3" t="str">
        <f t="shared" si="121"/>
        <v/>
      </c>
      <c r="K235" s="3" t="str">
        <f t="shared" si="121"/>
        <v/>
      </c>
      <c r="L235" s="3" t="str">
        <f t="shared" si="121"/>
        <v/>
      </c>
      <c r="M235" s="3" t="str">
        <f t="shared" si="121"/>
        <v/>
      </c>
      <c r="N235" s="3" t="str">
        <f t="shared" si="121"/>
        <v/>
      </c>
      <c r="O235" s="3" t="str">
        <f t="shared" si="121"/>
        <v/>
      </c>
      <c r="P235" s="3" t="str">
        <f t="shared" si="121"/>
        <v/>
      </c>
      <c r="Q235" s="3" t="str">
        <f t="shared" si="121"/>
        <v/>
      </c>
      <c r="R235" s="3" t="str">
        <f t="shared" si="121"/>
        <v/>
      </c>
      <c r="S235" s="3" t="str">
        <f t="shared" si="121"/>
        <v/>
      </c>
      <c r="T235" s="3" t="str">
        <f t="shared" si="121"/>
        <v/>
      </c>
      <c r="U235" s="3" t="str">
        <f t="shared" si="121"/>
        <v/>
      </c>
      <c r="V235" s="3" t="str">
        <f t="shared" si="121"/>
        <v/>
      </c>
      <c r="W235" s="3" t="str">
        <f t="shared" si="121"/>
        <v/>
      </c>
      <c r="X235" s="3" t="str">
        <f t="shared" si="121"/>
        <v/>
      </c>
      <c r="Y235" s="3" t="str">
        <f t="shared" si="121"/>
        <v/>
      </c>
      <c r="Z235" s="3" t="str">
        <f t="shared" si="121"/>
        <v/>
      </c>
      <c r="AA235" s="3" t="str">
        <f t="shared" si="121"/>
        <v/>
      </c>
      <c r="AB235" s="3" t="str">
        <f t="shared" si="121"/>
        <v/>
      </c>
      <c r="AC235" s="3" t="str">
        <f t="shared" si="121"/>
        <v/>
      </c>
      <c r="AD235" s="3" t="str">
        <f t="shared" si="121"/>
        <v/>
      </c>
    </row>
    <row r="236" spans="1:30">
      <c r="A236" s="3"/>
      <c r="B236" s="3" t="s">
        <v>30</v>
      </c>
      <c r="C236" s="3"/>
      <c r="D236" s="3"/>
      <c r="E236" s="3" t="str">
        <f t="shared" ref="E236:AD236" si="122">IF(E234="","",IF(OR(((MINA(E234))&lt;(1.3333))),"NG","OK"))</f>
        <v>OK</v>
      </c>
      <c r="F236" s="3" t="e">
        <f t="shared" si="122"/>
        <v>#DIV/0!</v>
      </c>
      <c r="G236" s="3" t="str">
        <f t="shared" si="122"/>
        <v/>
      </c>
      <c r="H236" s="3" t="str">
        <f t="shared" si="122"/>
        <v/>
      </c>
      <c r="I236" s="3" t="str">
        <f t="shared" si="122"/>
        <v/>
      </c>
      <c r="J236" s="3" t="str">
        <f t="shared" si="122"/>
        <v/>
      </c>
      <c r="K236" s="3" t="str">
        <f t="shared" si="122"/>
        <v/>
      </c>
      <c r="L236" s="3" t="str">
        <f t="shared" si="122"/>
        <v/>
      </c>
      <c r="M236" s="3" t="str">
        <f t="shared" si="122"/>
        <v/>
      </c>
      <c r="N236" s="3" t="str">
        <f t="shared" si="122"/>
        <v/>
      </c>
      <c r="O236" s="3" t="str">
        <f t="shared" si="122"/>
        <v/>
      </c>
      <c r="P236" s="3" t="str">
        <f t="shared" si="122"/>
        <v/>
      </c>
      <c r="Q236" s="3" t="str">
        <f t="shared" si="122"/>
        <v/>
      </c>
      <c r="R236" s="3" t="str">
        <f t="shared" si="122"/>
        <v/>
      </c>
      <c r="S236" s="3" t="str">
        <f t="shared" si="122"/>
        <v/>
      </c>
      <c r="T236" s="3" t="str">
        <f t="shared" si="122"/>
        <v/>
      </c>
      <c r="U236" s="3" t="str">
        <f t="shared" si="122"/>
        <v/>
      </c>
      <c r="V236" s="3" t="str">
        <f t="shared" si="122"/>
        <v/>
      </c>
      <c r="W236" s="3" t="str">
        <f t="shared" si="122"/>
        <v/>
      </c>
      <c r="X236" s="3" t="str">
        <f t="shared" si="122"/>
        <v/>
      </c>
      <c r="Y236" s="3" t="str">
        <f t="shared" si="122"/>
        <v/>
      </c>
      <c r="Z236" s="3" t="str">
        <f t="shared" si="122"/>
        <v/>
      </c>
      <c r="AA236" s="3" t="str">
        <f t="shared" si="122"/>
        <v/>
      </c>
      <c r="AB236" s="3" t="str">
        <f t="shared" si="122"/>
        <v/>
      </c>
      <c r="AC236" s="3" t="str">
        <f t="shared" si="122"/>
        <v/>
      </c>
      <c r="AD236" s="3" t="str">
        <f t="shared" si="122"/>
        <v/>
      </c>
    </row>
    <row r="237" spans="1:30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3"/>
      <c r="V237" s="3"/>
      <c r="W237" s="3"/>
    </row>
  </sheetData>
  <mergeCells count="320">
    <mergeCell ref="A227:B227"/>
    <mergeCell ref="AA213:AA214"/>
    <mergeCell ref="AB213:AB214"/>
    <mergeCell ref="AC213:AC214"/>
    <mergeCell ref="AD213:AD214"/>
    <mergeCell ref="A215:B215"/>
    <mergeCell ref="A216:B216"/>
    <mergeCell ref="A217:A218"/>
    <mergeCell ref="A219:B219"/>
    <mergeCell ref="A225:A226"/>
    <mergeCell ref="R213:R214"/>
    <mergeCell ref="S213:S214"/>
    <mergeCell ref="T213:T214"/>
    <mergeCell ref="U213:U214"/>
    <mergeCell ref="V213:V214"/>
    <mergeCell ref="W213:W214"/>
    <mergeCell ref="X213:X214"/>
    <mergeCell ref="Y213:Y214"/>
    <mergeCell ref="Z213:Z214"/>
    <mergeCell ref="AC186:AC187"/>
    <mergeCell ref="AD186:AD187"/>
    <mergeCell ref="A188:B188"/>
    <mergeCell ref="A189:B189"/>
    <mergeCell ref="A190:A191"/>
    <mergeCell ref="A192:B192"/>
    <mergeCell ref="A198:A199"/>
    <mergeCell ref="A200:B200"/>
    <mergeCell ref="A213:B214"/>
    <mergeCell ref="C213:C214"/>
    <mergeCell ref="D213:D214"/>
    <mergeCell ref="E213:E214"/>
    <mergeCell ref="F213:F214"/>
    <mergeCell ref="G213:G214"/>
    <mergeCell ref="H213:H214"/>
    <mergeCell ref="I213:I214"/>
    <mergeCell ref="J213:J214"/>
    <mergeCell ref="K213:K214"/>
    <mergeCell ref="L213:L214"/>
    <mergeCell ref="M213:M214"/>
    <mergeCell ref="N213:N214"/>
    <mergeCell ref="O213:O214"/>
    <mergeCell ref="P213:P214"/>
    <mergeCell ref="Q213:Q214"/>
    <mergeCell ref="T186:T187"/>
    <mergeCell ref="U186:U187"/>
    <mergeCell ref="V186:V187"/>
    <mergeCell ref="W186:W187"/>
    <mergeCell ref="X186:X187"/>
    <mergeCell ref="Y186:Y187"/>
    <mergeCell ref="Z186:Z187"/>
    <mergeCell ref="AA186:AA187"/>
    <mergeCell ref="AB186:AB187"/>
    <mergeCell ref="K186:K187"/>
    <mergeCell ref="L186:L187"/>
    <mergeCell ref="M186:M187"/>
    <mergeCell ref="N186:N187"/>
    <mergeCell ref="O186:O187"/>
    <mergeCell ref="P186:P187"/>
    <mergeCell ref="Q186:Q187"/>
    <mergeCell ref="R186:R187"/>
    <mergeCell ref="S186:S187"/>
    <mergeCell ref="A186:B187"/>
    <mergeCell ref="C186:C187"/>
    <mergeCell ref="D186:D187"/>
    <mergeCell ref="E186:E187"/>
    <mergeCell ref="F186:F187"/>
    <mergeCell ref="G186:G187"/>
    <mergeCell ref="H186:H187"/>
    <mergeCell ref="I186:I187"/>
    <mergeCell ref="J186:J187"/>
    <mergeCell ref="J179:M179"/>
    <mergeCell ref="AB180:AD180"/>
    <mergeCell ref="AB181:AD181"/>
    <mergeCell ref="J182:M182"/>
    <mergeCell ref="D183:G183"/>
    <mergeCell ref="Z183:AA183"/>
    <mergeCell ref="AB183:AD183"/>
    <mergeCell ref="D184:G184"/>
    <mergeCell ref="Z184:AA184"/>
    <mergeCell ref="AB184:AD184"/>
    <mergeCell ref="J2:M2"/>
    <mergeCell ref="AB3:AD3"/>
    <mergeCell ref="AB4:AD4"/>
    <mergeCell ref="J5:M5"/>
    <mergeCell ref="Z6:AA6"/>
    <mergeCell ref="AB6:AD6"/>
    <mergeCell ref="AB62:AD62"/>
    <mergeCell ref="AB63:AD63"/>
    <mergeCell ref="Z65:AA65"/>
    <mergeCell ref="AB65:AD65"/>
    <mergeCell ref="AD9:AD10"/>
    <mergeCell ref="AC36:AC37"/>
    <mergeCell ref="J64:M64"/>
    <mergeCell ref="L36:L37"/>
    <mergeCell ref="W9:W10"/>
    <mergeCell ref="Z9:Z10"/>
    <mergeCell ref="AB9:AB10"/>
    <mergeCell ref="AC9:AC10"/>
    <mergeCell ref="AD36:AD37"/>
    <mergeCell ref="D6:G6"/>
    <mergeCell ref="D65:G65"/>
    <mergeCell ref="D66:G66"/>
    <mergeCell ref="I9:I10"/>
    <mergeCell ref="F95:F96"/>
    <mergeCell ref="Z7:AA7"/>
    <mergeCell ref="AB7:AD7"/>
    <mergeCell ref="A9:B10"/>
    <mergeCell ref="C9:C10"/>
    <mergeCell ref="D9:D10"/>
    <mergeCell ref="E9:E10"/>
    <mergeCell ref="F9:F10"/>
    <mergeCell ref="G9:G10"/>
    <mergeCell ref="H9:H10"/>
    <mergeCell ref="D7:G7"/>
    <mergeCell ref="Z66:AA66"/>
    <mergeCell ref="AB66:AD66"/>
    <mergeCell ref="A71:B71"/>
    <mergeCell ref="R68:R69"/>
    <mergeCell ref="S68:S69"/>
    <mergeCell ref="H68:H69"/>
    <mergeCell ref="A68:B69"/>
    <mergeCell ref="G95:G96"/>
    <mergeCell ref="H95:H96"/>
    <mergeCell ref="A72:A73"/>
    <mergeCell ref="A74:B74"/>
    <mergeCell ref="A80:A81"/>
    <mergeCell ref="A82:B82"/>
    <mergeCell ref="A95:B96"/>
    <mergeCell ref="G36:G37"/>
    <mergeCell ref="D95:D96"/>
    <mergeCell ref="E95:E96"/>
    <mergeCell ref="C95:C96"/>
    <mergeCell ref="C68:C69"/>
    <mergeCell ref="D68:D69"/>
    <mergeCell ref="E68:E69"/>
    <mergeCell ref="A38:B38"/>
    <mergeCell ref="D36:D37"/>
    <mergeCell ref="E36:E37"/>
    <mergeCell ref="F36:F37"/>
    <mergeCell ref="F68:F69"/>
    <mergeCell ref="G68:G69"/>
    <mergeCell ref="A39:B39"/>
    <mergeCell ref="A40:A41"/>
    <mergeCell ref="A42:B42"/>
    <mergeCell ref="A48:A49"/>
    <mergeCell ref="A21:A22"/>
    <mergeCell ref="A23:B23"/>
    <mergeCell ref="AA9:AA10"/>
    <mergeCell ref="X9:X10"/>
    <mergeCell ref="S9:S10"/>
    <mergeCell ref="L68:L69"/>
    <mergeCell ref="M68:M69"/>
    <mergeCell ref="Y9:Y10"/>
    <mergeCell ref="N9:N10"/>
    <mergeCell ref="I68:I69"/>
    <mergeCell ref="M36:M37"/>
    <mergeCell ref="J68:J69"/>
    <mergeCell ref="K68:K69"/>
    <mergeCell ref="I36:I37"/>
    <mergeCell ref="J36:J37"/>
    <mergeCell ref="K36:K37"/>
    <mergeCell ref="J9:J10"/>
    <mergeCell ref="K9:K10"/>
    <mergeCell ref="L9:L10"/>
    <mergeCell ref="M9:M10"/>
    <mergeCell ref="T68:T69"/>
    <mergeCell ref="U68:U69"/>
    <mergeCell ref="V68:V69"/>
    <mergeCell ref="W68:W69"/>
    <mergeCell ref="X68:X69"/>
    <mergeCell ref="J61:M61"/>
    <mergeCell ref="Y68:Y69"/>
    <mergeCell ref="Z68:Z69"/>
    <mergeCell ref="T9:T10"/>
    <mergeCell ref="V36:V37"/>
    <mergeCell ref="AA68:AA69"/>
    <mergeCell ref="AB68:AB69"/>
    <mergeCell ref="N68:N69"/>
    <mergeCell ref="O68:O69"/>
    <mergeCell ref="P68:P69"/>
    <mergeCell ref="Q68:Q69"/>
    <mergeCell ref="AB36:AB37"/>
    <mergeCell ref="U9:U10"/>
    <mergeCell ref="V9:V10"/>
    <mergeCell ref="O9:O10"/>
    <mergeCell ref="P9:P10"/>
    <mergeCell ref="Q9:Q10"/>
    <mergeCell ref="R9:R10"/>
    <mergeCell ref="AC68:AC69"/>
    <mergeCell ref="AD68:AD69"/>
    <mergeCell ref="A70:B70"/>
    <mergeCell ref="A11:B11"/>
    <mergeCell ref="A12:B12"/>
    <mergeCell ref="A13:A14"/>
    <mergeCell ref="A15:B15"/>
    <mergeCell ref="A50:B50"/>
    <mergeCell ref="X36:X37"/>
    <mergeCell ref="Y36:Y37"/>
    <mergeCell ref="Z36:Z37"/>
    <mergeCell ref="AA36:AA37"/>
    <mergeCell ref="A36:B37"/>
    <mergeCell ref="C36:C37"/>
    <mergeCell ref="T36:T37"/>
    <mergeCell ref="U36:U37"/>
    <mergeCell ref="W36:W37"/>
    <mergeCell ref="R36:R37"/>
    <mergeCell ref="S36:S37"/>
    <mergeCell ref="N36:N37"/>
    <mergeCell ref="O36:O37"/>
    <mergeCell ref="P36:P37"/>
    <mergeCell ref="Q36:Q37"/>
    <mergeCell ref="H36:H37"/>
    <mergeCell ref="AC95:AC96"/>
    <mergeCell ref="AD95:AD96"/>
    <mergeCell ref="A97:B97"/>
    <mergeCell ref="A98:B98"/>
    <mergeCell ref="U95:U96"/>
    <mergeCell ref="V95:V96"/>
    <mergeCell ref="W95:W96"/>
    <mergeCell ref="X95:X96"/>
    <mergeCell ref="Y95:Y96"/>
    <mergeCell ref="Z95:Z96"/>
    <mergeCell ref="S95:S96"/>
    <mergeCell ref="T95:T96"/>
    <mergeCell ref="L95:L96"/>
    <mergeCell ref="M95:M96"/>
    <mergeCell ref="N95:N96"/>
    <mergeCell ref="I95:I96"/>
    <mergeCell ref="J95:J96"/>
    <mergeCell ref="K95:K96"/>
    <mergeCell ref="A99:A100"/>
    <mergeCell ref="A101:B101"/>
    <mergeCell ref="A107:A108"/>
    <mergeCell ref="A109:B109"/>
    <mergeCell ref="AA95:AA96"/>
    <mergeCell ref="AB95:AB96"/>
    <mergeCell ref="O95:O96"/>
    <mergeCell ref="P95:P96"/>
    <mergeCell ref="Q95:Q96"/>
    <mergeCell ref="R95:R96"/>
    <mergeCell ref="J120:M120"/>
    <mergeCell ref="AB121:AD121"/>
    <mergeCell ref="AB122:AD122"/>
    <mergeCell ref="J123:M123"/>
    <mergeCell ref="D124:G124"/>
    <mergeCell ref="Z124:AA124"/>
    <mergeCell ref="AB124:AD124"/>
    <mergeCell ref="D125:G125"/>
    <mergeCell ref="Z125:AA125"/>
    <mergeCell ref="AB125:AD125"/>
    <mergeCell ref="A127:B128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K127:K128"/>
    <mergeCell ref="L127:L128"/>
    <mergeCell ref="M127:M128"/>
    <mergeCell ref="N127:N128"/>
    <mergeCell ref="O127:O128"/>
    <mergeCell ref="P127:P128"/>
    <mergeCell ref="Q127:Q128"/>
    <mergeCell ref="R127:R128"/>
    <mergeCell ref="S127:S128"/>
    <mergeCell ref="T127:T128"/>
    <mergeCell ref="U127:U128"/>
    <mergeCell ref="V127:V128"/>
    <mergeCell ref="W127:W128"/>
    <mergeCell ref="X127:X128"/>
    <mergeCell ref="Y127:Y128"/>
    <mergeCell ref="Z127:Z128"/>
    <mergeCell ref="AA127:AA128"/>
    <mergeCell ref="AB127:AB128"/>
    <mergeCell ref="AC127:AC128"/>
    <mergeCell ref="AD127:AD128"/>
    <mergeCell ref="A129:B129"/>
    <mergeCell ref="A130:B130"/>
    <mergeCell ref="A131:A132"/>
    <mergeCell ref="A133:B133"/>
    <mergeCell ref="A139:A140"/>
    <mergeCell ref="A141:B141"/>
    <mergeCell ref="A154:B155"/>
    <mergeCell ref="C154:C155"/>
    <mergeCell ref="D154:D155"/>
    <mergeCell ref="E154:E155"/>
    <mergeCell ref="F154:F155"/>
    <mergeCell ref="G154:G155"/>
    <mergeCell ref="H154:H155"/>
    <mergeCell ref="I154:I155"/>
    <mergeCell ref="J154:J155"/>
    <mergeCell ref="K154:K155"/>
    <mergeCell ref="L154:L155"/>
    <mergeCell ref="M154:M155"/>
    <mergeCell ref="N154:N155"/>
    <mergeCell ref="O154:O155"/>
    <mergeCell ref="P154:P155"/>
    <mergeCell ref="Q154:Q155"/>
    <mergeCell ref="A168:B168"/>
    <mergeCell ref="AA154:AA155"/>
    <mergeCell ref="AB154:AB155"/>
    <mergeCell ref="AC154:AC155"/>
    <mergeCell ref="AD154:AD155"/>
    <mergeCell ref="A156:B156"/>
    <mergeCell ref="A157:B157"/>
    <mergeCell ref="A158:A159"/>
    <mergeCell ref="A160:B160"/>
    <mergeCell ref="A166:A167"/>
    <mergeCell ref="R154:R155"/>
    <mergeCell ref="S154:S155"/>
    <mergeCell ref="T154:T155"/>
    <mergeCell ref="U154:U155"/>
    <mergeCell ref="V154:V155"/>
    <mergeCell ref="W154:W155"/>
    <mergeCell ref="X154:X155"/>
    <mergeCell ref="Y154:Y155"/>
    <mergeCell ref="Z154:Z155"/>
  </mergeCells>
  <phoneticPr fontId="1"/>
  <conditionalFormatting sqref="U11:AC14 U38:AC41 U70:AC73 D7:G7 D65:G66 J97:T97 C11:S14 V11:AD11 C38:S41 R38:AD38 C70:S73 S70:AD70 C97:S100 U97:AC100">
    <cfRule type="cellIs" dxfId="88" priority="184" stopIfTrue="1" operator="equal">
      <formula>FALSE</formula>
    </cfRule>
  </conditionalFormatting>
  <conditionalFormatting sqref="AB6:AD7 AB65:AD66 AB3:AD4 AB62:AD63 C11:AD14 C38:AD41 C70:AD73 C16:AD20 C102:AD106 C43:AD47 C97:AD100 C75:AD79 AG45">
    <cfRule type="cellIs" dxfId="87" priority="192" stopIfTrue="1" operator="equal">
      <formula>FALSE</formula>
    </cfRule>
  </conditionalFormatting>
  <conditionalFormatting sqref="C15:AD15 C42:AD42 C74:AD74 C101:AD101">
    <cfRule type="cellIs" dxfId="86" priority="189" stopIfTrue="1" operator="equal">
      <formula>"FALSE"</formula>
    </cfRule>
    <cfRule type="cellIs" dxfId="85" priority="190" stopIfTrue="1" operator="greaterThanOrEqual">
      <formula>"FLESE"</formula>
    </cfRule>
  </conditionalFormatting>
  <conditionalFormatting sqref="C15:AD15 C42:AD42 C74:AD74 C101:AD101">
    <cfRule type="cellIs" dxfId="84" priority="188" stopIfTrue="1" operator="greaterThanOrEqual">
      <formula>"FLESE"</formula>
    </cfRule>
  </conditionalFormatting>
  <conditionalFormatting sqref="C23:AD23 C50:AD50 C82:AD82 C109:AD109">
    <cfRule type="cellIs" dxfId="83" priority="191" stopIfTrue="1" operator="equal">
      <formula>"Measure More"</formula>
    </cfRule>
  </conditionalFormatting>
  <conditionalFormatting sqref="V31 V90">
    <cfRule type="containsText" dxfId="82" priority="164" stopIfTrue="1" operator="containsText" text="NG">
      <formula>NOT(ISERROR(SEARCH("NG",V31)))</formula>
    </cfRule>
    <cfRule type="containsText" dxfId="81" priority="165" stopIfTrue="1" operator="containsText" text="NG">
      <formula>NOT(ISERROR(SEARCH("NG",V31)))</formula>
    </cfRule>
  </conditionalFormatting>
  <conditionalFormatting sqref="C31:AD32 C58:AD59 C90:AD91 E129:E151 E153 E188:E210 F188:H213 E212:E213 C188:D213 C129:D153 F129:AD153 C156:X185 I188:X236 Y156:AD236 C215:H236 C117:AD126">
    <cfRule type="containsText" dxfId="80" priority="163" stopIfTrue="1" operator="containsText" text="NG">
      <formula>NOT(ISERROR(SEARCH("NG",C31)))</formula>
    </cfRule>
  </conditionalFormatting>
  <conditionalFormatting sqref="D6:G6">
    <cfRule type="cellIs" dxfId="79" priority="81" stopIfTrue="1" operator="equal">
      <formula>FALSE</formula>
    </cfRule>
  </conditionalFormatting>
  <conditionalFormatting sqref="V117">
    <cfRule type="containsText" dxfId="78" priority="79" stopIfTrue="1" operator="containsText" text="NG">
      <formula>NOT(ISERROR(SEARCH("NG",V117)))</formula>
    </cfRule>
    <cfRule type="containsText" dxfId="77" priority="80" stopIfTrue="1" operator="containsText" text="NG">
      <formula>NOT(ISERROR(SEARCH("NG",V117)))</formula>
    </cfRule>
  </conditionalFormatting>
  <conditionalFormatting sqref="C117:C126 C129:C153 C156:C185 C188:C213 C215:C236 D213 D235:D236 D129 D215:E215 D118:X118">
    <cfRule type="containsText" dxfId="76" priority="78" stopIfTrue="1" operator="containsText" text="NG">
      <formula>NOT(ISERROR(SEARCH("NG",C117)))</formula>
    </cfRule>
  </conditionalFormatting>
  <conditionalFormatting sqref="E129:E151 D117:J126 D129:D153 E153 F129:J153 C160 E188:E210 D156:J185 I188:J236 F188:H213 E212:E213 D188:D213 D215:H236 K129:AC129 Y186:AB186 K188:AD188 E117:X118 K125">
    <cfRule type="containsText" dxfId="75" priority="77" stopIfTrue="1" operator="containsText" text="NG">
      <formula>NOT(ISERROR(SEARCH("NG",C117)))</formula>
    </cfRule>
  </conditionalFormatting>
  <conditionalFormatting sqref="V90">
    <cfRule type="containsText" dxfId="74" priority="75" stopIfTrue="1" operator="containsText" text="NG">
      <formula>NOT(ISERROR(SEARCH("NG",V90)))</formula>
    </cfRule>
    <cfRule type="containsText" dxfId="73" priority="76" stopIfTrue="1" operator="containsText" text="NG">
      <formula>NOT(ISERROR(SEARCH("NG",V90)))</formula>
    </cfRule>
  </conditionalFormatting>
  <conditionalFormatting sqref="C90:C91 D91:AD91">
    <cfRule type="containsText" dxfId="72" priority="74" stopIfTrue="1" operator="containsText" text="NG">
      <formula>NOT(ISERROR(SEARCH("NG",C90)))</formula>
    </cfRule>
  </conditionalFormatting>
  <conditionalFormatting sqref="D90:J91">
    <cfRule type="containsText" dxfId="71" priority="73" stopIfTrue="1" operator="containsText" text="NG">
      <formula>NOT(ISERROR(SEARCH("NG",D90)))</formula>
    </cfRule>
  </conditionalFormatting>
  <conditionalFormatting sqref="V58">
    <cfRule type="containsText" dxfId="70" priority="71" stopIfTrue="1" operator="containsText" text="NG">
      <formula>NOT(ISERROR(SEARCH("NG",V58)))</formula>
    </cfRule>
    <cfRule type="containsText" dxfId="69" priority="72" stopIfTrue="1" operator="containsText" text="NG">
      <formula>NOT(ISERROR(SEARCH("NG",V58)))</formula>
    </cfRule>
  </conditionalFormatting>
  <conditionalFormatting sqref="C58:C59 D59:AC59">
    <cfRule type="containsText" dxfId="68" priority="70" stopIfTrue="1" operator="containsText" text="NG">
      <formula>NOT(ISERROR(SEARCH("NG",C58)))</formula>
    </cfRule>
  </conditionalFormatting>
  <conditionalFormatting sqref="D58:J59">
    <cfRule type="containsText" dxfId="67" priority="69" stopIfTrue="1" operator="containsText" text="NG">
      <formula>NOT(ISERROR(SEARCH("NG",D58)))</formula>
    </cfRule>
  </conditionalFormatting>
  <conditionalFormatting sqref="V31">
    <cfRule type="containsText" dxfId="66" priority="67" stopIfTrue="1" operator="containsText" text="NG">
      <formula>NOT(ISERROR(SEARCH("NG",V31)))</formula>
    </cfRule>
    <cfRule type="containsText" dxfId="65" priority="68" stopIfTrue="1" operator="containsText" text="NG">
      <formula>NOT(ISERROR(SEARCH("NG",V31)))</formula>
    </cfRule>
  </conditionalFormatting>
  <conditionalFormatting sqref="C31:C32 D32:AD32">
    <cfRule type="containsText" dxfId="64" priority="66" stopIfTrue="1" operator="containsText" text="NG">
      <formula>NOT(ISERROR(SEARCH("NG",C31)))</formula>
    </cfRule>
  </conditionalFormatting>
  <conditionalFormatting sqref="D31:J32">
    <cfRule type="containsText" dxfId="63" priority="65" stopIfTrue="1" operator="containsText" text="NG">
      <formula>NOT(ISERROR(SEARCH("NG",D31)))</formula>
    </cfRule>
  </conditionalFormatting>
  <conditionalFormatting sqref="T97:AC97">
    <cfRule type="cellIs" dxfId="62" priority="64" stopIfTrue="1" operator="equal">
      <formula>FALSE</formula>
    </cfRule>
  </conditionalFormatting>
  <conditionalFormatting sqref="T97:AC97">
    <cfRule type="cellIs" dxfId="61" priority="63" stopIfTrue="1" operator="equal">
      <formula>FALSE</formula>
    </cfRule>
  </conditionalFormatting>
  <conditionalFormatting sqref="U129:AC132 D124:G125 J157:S159 C156:I159 U156:AC159 C129:S132 L129:AD129 J156:AD156">
    <cfRule type="cellIs" dxfId="60" priority="62" stopIfTrue="1" operator="equal">
      <formula>FALSE</formula>
    </cfRule>
  </conditionalFormatting>
  <conditionalFormatting sqref="C134:AD138 C161:AD165 AB124:AD125 AB121:AD122 C129:AD132 C156:AD159">
    <cfRule type="cellIs" dxfId="59" priority="61" stopIfTrue="1" operator="equal">
      <formula>FALSE</formula>
    </cfRule>
  </conditionalFormatting>
  <conditionalFormatting sqref="C133:AD133 C160:AD160">
    <cfRule type="cellIs" dxfId="58" priority="59" stopIfTrue="1" operator="equal">
      <formula>"FALSE"</formula>
    </cfRule>
    <cfRule type="cellIs" dxfId="57" priority="60" stopIfTrue="1" operator="greaterThanOrEqual">
      <formula>"FLESE"</formula>
    </cfRule>
  </conditionalFormatting>
  <conditionalFormatting sqref="C133:AD133 C160:AD160">
    <cfRule type="cellIs" dxfId="56" priority="58" stopIfTrue="1" operator="greaterThanOrEqual">
      <formula>"FLESE"</formula>
    </cfRule>
  </conditionalFormatting>
  <conditionalFormatting sqref="C141:AD141 C168:AD168">
    <cfRule type="cellIs" dxfId="55" priority="57" stopIfTrue="1" operator="equal">
      <formula>"Measure More"</formula>
    </cfRule>
  </conditionalFormatting>
  <conditionalFormatting sqref="V149">
    <cfRule type="containsText" dxfId="54" priority="55" stopIfTrue="1" operator="containsText" text="NG">
      <formula>NOT(ISERROR(SEARCH("NG",V149)))</formula>
    </cfRule>
    <cfRule type="containsText" dxfId="53" priority="56" stopIfTrue="1" operator="containsText" text="NG">
      <formula>NOT(ISERROR(SEARCH("NG",V149)))</formula>
    </cfRule>
  </conditionalFormatting>
  <conditionalFormatting sqref="V176:W176">
    <cfRule type="containsText" dxfId="52" priority="53" stopIfTrue="1" operator="containsText" text="NG">
      <formula>NOT(ISERROR(SEARCH("NG",V176)))</formula>
    </cfRule>
    <cfRule type="containsText" dxfId="51" priority="54" stopIfTrue="1" operator="containsText" text="NG">
      <formula>NOT(ISERROR(SEARCH("NG",V176)))</formula>
    </cfRule>
  </conditionalFormatting>
  <conditionalFormatting sqref="V149">
    <cfRule type="containsText" dxfId="50" priority="51" stopIfTrue="1" operator="containsText" text="NG">
      <formula>NOT(ISERROR(SEARCH("NG",V149)))</formula>
    </cfRule>
    <cfRule type="containsText" dxfId="49" priority="52" stopIfTrue="1" operator="containsText" text="NG">
      <formula>NOT(ISERROR(SEARCH("NG",V149)))</formula>
    </cfRule>
  </conditionalFormatting>
  <conditionalFormatting sqref="C149:C150">
    <cfRule type="containsText" dxfId="48" priority="50" stopIfTrue="1" operator="containsText" text="NG">
      <formula>NOT(ISERROR(SEARCH("NG",C149)))</formula>
    </cfRule>
  </conditionalFormatting>
  <conditionalFormatting sqref="D149:J150">
    <cfRule type="containsText" dxfId="47" priority="49" stopIfTrue="1" operator="containsText" text="NG">
      <formula>NOT(ISERROR(SEARCH("NG",D149)))</formula>
    </cfRule>
  </conditionalFormatting>
  <conditionalFormatting sqref="T156:AD156">
    <cfRule type="cellIs" dxfId="46" priority="48" stopIfTrue="1" operator="equal">
      <formula>FALSE</formula>
    </cfRule>
  </conditionalFormatting>
  <conditionalFormatting sqref="T156:AD156">
    <cfRule type="cellIs" dxfId="45" priority="47" stopIfTrue="1" operator="equal">
      <formula>FALSE</formula>
    </cfRule>
  </conditionalFormatting>
  <conditionalFormatting sqref="C129:D129">
    <cfRule type="cellIs" dxfId="44" priority="46" stopIfTrue="1" operator="equal">
      <formula>FALSE</formula>
    </cfRule>
  </conditionalFormatting>
  <conditionalFormatting sqref="C129:D129">
    <cfRule type="cellIs" dxfId="43" priority="45" stopIfTrue="1" operator="equal">
      <formula>FALSE</formula>
    </cfRule>
  </conditionalFormatting>
  <conditionalFormatting sqref="C129:D129">
    <cfRule type="cellIs" dxfId="42" priority="44" stopIfTrue="1" operator="equal">
      <formula>FALSE</formula>
    </cfRule>
  </conditionalFormatting>
  <conditionalFormatting sqref="C129:D129">
    <cfRule type="cellIs" dxfId="41" priority="43" stopIfTrue="1" operator="equal">
      <formula>FALSE</formula>
    </cfRule>
  </conditionalFormatting>
  <conditionalFormatting sqref="E129:F129">
    <cfRule type="cellIs" dxfId="40" priority="42" stopIfTrue="1" operator="equal">
      <formula>FALSE</formula>
    </cfRule>
  </conditionalFormatting>
  <conditionalFormatting sqref="E129:F129">
    <cfRule type="cellIs" dxfId="39" priority="41" stopIfTrue="1" operator="equal">
      <formula>FALSE</formula>
    </cfRule>
  </conditionalFormatting>
  <conditionalFormatting sqref="G129:AC129">
    <cfRule type="cellIs" dxfId="38" priority="40" stopIfTrue="1" operator="equal">
      <formula>FALSE</formula>
    </cfRule>
  </conditionalFormatting>
  <conditionalFormatting sqref="G129:AC129">
    <cfRule type="cellIs" dxfId="37" priority="39" stopIfTrue="1" operator="equal">
      <formula>FALSE</formula>
    </cfRule>
  </conditionalFormatting>
  <conditionalFormatting sqref="L97:M97">
    <cfRule type="cellIs" dxfId="36" priority="38" stopIfTrue="1" operator="equal">
      <formula>FALSE</formula>
    </cfRule>
  </conditionalFormatting>
  <conditionalFormatting sqref="L97:M97">
    <cfRule type="cellIs" dxfId="35" priority="37" stopIfTrue="1" operator="equal">
      <formula>FALSE</formula>
    </cfRule>
  </conditionalFormatting>
  <conditionalFormatting sqref="D183:G184 J216:S218 U215:AC218 T188 J215:T215 AD215 C188:S191 AD188 U188:AC191 C215:I218">
    <cfRule type="cellIs" dxfId="34" priority="35" stopIfTrue="1" operator="equal">
      <formula>FALSE</formula>
    </cfRule>
  </conditionalFormatting>
  <conditionalFormatting sqref="C193:AD197 C220:AD224 AB183:AD184 AB180:AD181 C188:AD191 C215:AD218">
    <cfRule type="cellIs" dxfId="33" priority="34" stopIfTrue="1" operator="equal">
      <formula>FALSE</formula>
    </cfRule>
  </conditionalFormatting>
  <conditionalFormatting sqref="C192:AD192 C219:AD219">
    <cfRule type="cellIs" dxfId="32" priority="32" stopIfTrue="1" operator="equal">
      <formula>"FALSE"</formula>
    </cfRule>
    <cfRule type="cellIs" dxfId="31" priority="33" stopIfTrue="1" operator="greaterThanOrEqual">
      <formula>"FLESE"</formula>
    </cfRule>
  </conditionalFormatting>
  <conditionalFormatting sqref="C192:AD192 C219:AD219">
    <cfRule type="cellIs" dxfId="30" priority="31" stopIfTrue="1" operator="greaterThanOrEqual">
      <formula>"FLESE"</formula>
    </cfRule>
  </conditionalFormatting>
  <conditionalFormatting sqref="C200:AD200 C227:AD227">
    <cfRule type="cellIs" dxfId="29" priority="30" stopIfTrue="1" operator="equal">
      <formula>"Measure More"</formula>
    </cfRule>
  </conditionalFormatting>
  <conditionalFormatting sqref="V208">
    <cfRule type="containsText" dxfId="28" priority="28" stopIfTrue="1" operator="containsText" text="NG">
      <formula>NOT(ISERROR(SEARCH("NG",V208)))</formula>
    </cfRule>
    <cfRule type="containsText" dxfId="27" priority="29" stopIfTrue="1" operator="containsText" text="NG">
      <formula>NOT(ISERROR(SEARCH("NG",V208)))</formula>
    </cfRule>
  </conditionalFormatting>
  <conditionalFormatting sqref="V235">
    <cfRule type="containsText" dxfId="26" priority="26" stopIfTrue="1" operator="containsText" text="NG">
      <formula>NOT(ISERROR(SEARCH("NG",V235)))</formula>
    </cfRule>
    <cfRule type="containsText" dxfId="25" priority="27" stopIfTrue="1" operator="containsText" text="NG">
      <formula>NOT(ISERROR(SEARCH("NG",V235)))</formula>
    </cfRule>
  </conditionalFormatting>
  <conditionalFormatting sqref="V208">
    <cfRule type="containsText" dxfId="24" priority="24" stopIfTrue="1" operator="containsText" text="NG">
      <formula>NOT(ISERROR(SEARCH("NG",V208)))</formula>
    </cfRule>
    <cfRule type="containsText" dxfId="23" priority="25" stopIfTrue="1" operator="containsText" text="NG">
      <formula>NOT(ISERROR(SEARCH("NG",V208)))</formula>
    </cfRule>
  </conditionalFormatting>
  <conditionalFormatting sqref="C208:C209">
    <cfRule type="containsText" dxfId="22" priority="23" stopIfTrue="1" operator="containsText" text="NG">
      <formula>NOT(ISERROR(SEARCH("NG",C208)))</formula>
    </cfRule>
  </conditionalFormatting>
  <conditionalFormatting sqref="D208:J209">
    <cfRule type="containsText" dxfId="21" priority="22" stopIfTrue="1" operator="containsText" text="NG">
      <formula>NOT(ISERROR(SEARCH("NG",D208)))</formula>
    </cfRule>
  </conditionalFormatting>
  <conditionalFormatting sqref="T215:AC215">
    <cfRule type="cellIs" dxfId="20" priority="21" stopIfTrue="1" operator="equal">
      <formula>FALSE</formula>
    </cfRule>
  </conditionalFormatting>
  <conditionalFormatting sqref="T215:AC215">
    <cfRule type="cellIs" dxfId="19" priority="20" stopIfTrue="1" operator="equal">
      <formula>FALSE</formula>
    </cfRule>
  </conditionalFormatting>
  <conditionalFormatting sqref="C188:D188">
    <cfRule type="cellIs" dxfId="18" priority="19" stopIfTrue="1" operator="equal">
      <formula>FALSE</formula>
    </cfRule>
  </conditionalFormatting>
  <conditionalFormatting sqref="C188:D188">
    <cfRule type="cellIs" dxfId="17" priority="18" stopIfTrue="1" operator="equal">
      <formula>FALSE</formula>
    </cfRule>
  </conditionalFormatting>
  <conditionalFormatting sqref="C188:D188">
    <cfRule type="cellIs" dxfId="16" priority="17" stopIfTrue="1" operator="equal">
      <formula>FALSE</formula>
    </cfRule>
  </conditionalFormatting>
  <conditionalFormatting sqref="C188:D188">
    <cfRule type="cellIs" dxfId="15" priority="16" stopIfTrue="1" operator="equal">
      <formula>FALSE</formula>
    </cfRule>
  </conditionalFormatting>
  <conditionalFormatting sqref="E188:F188">
    <cfRule type="cellIs" dxfId="14" priority="15" stopIfTrue="1" operator="equal">
      <formula>FALSE</formula>
    </cfRule>
  </conditionalFormatting>
  <conditionalFormatting sqref="E188:F188">
    <cfRule type="cellIs" dxfId="13" priority="14" stopIfTrue="1" operator="equal">
      <formula>FALSE</formula>
    </cfRule>
  </conditionalFormatting>
  <conditionalFormatting sqref="G188:AD188">
    <cfRule type="cellIs" dxfId="12" priority="13" stopIfTrue="1" operator="equal">
      <formula>FALSE</formula>
    </cfRule>
  </conditionalFormatting>
  <conditionalFormatting sqref="G188:AD188">
    <cfRule type="cellIs" dxfId="11" priority="12" stopIfTrue="1" operator="equal">
      <formula>FALSE</formula>
    </cfRule>
  </conditionalFormatting>
  <conditionalFormatting sqref="Y186:Y187">
    <cfRule type="containsText" dxfId="10" priority="11" stopIfTrue="1" operator="containsText" text="NG">
      <formula>NOT(ISERROR(SEARCH("NG",Y186)))</formula>
    </cfRule>
  </conditionalFormatting>
  <conditionalFormatting sqref="Y186">
    <cfRule type="containsText" dxfId="9" priority="10" stopIfTrue="1" operator="containsText" text="NG">
      <formula>NOT(ISERROR(SEARCH("NG",Y186)))</formula>
    </cfRule>
  </conditionalFormatting>
  <conditionalFormatting sqref="Y118">
    <cfRule type="containsText" dxfId="8" priority="9" stopIfTrue="1" operator="containsText" text="NG">
      <formula>NOT(ISERROR(SEARCH("NG",Y118)))</formula>
    </cfRule>
  </conditionalFormatting>
  <conditionalFormatting sqref="Y117:Y118">
    <cfRule type="containsText" dxfId="7" priority="8" stopIfTrue="1" operator="containsText" text="NG">
      <formula>NOT(ISERROR(SEARCH("NG",Y117)))</formula>
    </cfRule>
  </conditionalFormatting>
  <conditionalFormatting sqref="W150">
    <cfRule type="containsText" dxfId="6" priority="7" stopIfTrue="1" operator="containsText" text="NG">
      <formula>NOT(ISERROR(SEARCH("NG",W150)))</formula>
    </cfRule>
  </conditionalFormatting>
  <conditionalFormatting sqref="W149:W150">
    <cfRule type="containsText" dxfId="5" priority="6" stopIfTrue="1" operator="containsText" text="NG">
      <formula>NOT(ISERROR(SEARCH("NG",W149)))</formula>
    </cfRule>
  </conditionalFormatting>
  <conditionalFormatting sqref="AC186:AD186">
    <cfRule type="containsText" dxfId="4" priority="5" stopIfTrue="1" operator="containsText" text="NG">
      <formula>NOT(ISERROR(SEARCH("NG",AC186)))</formula>
    </cfRule>
  </conditionalFormatting>
  <conditionalFormatting sqref="AC209:AD209">
    <cfRule type="containsText" dxfId="3" priority="4" stopIfTrue="1" operator="containsText" text="NG">
      <formula>NOT(ISERROR(SEARCH("NG",AC209)))</formula>
    </cfRule>
  </conditionalFormatting>
  <conditionalFormatting sqref="AC208:AD209">
    <cfRule type="containsText" dxfId="2" priority="3" stopIfTrue="1" operator="containsText" text="NG">
      <formula>NOT(ISERROR(SEARCH("NG",AC208)))</formula>
    </cfRule>
  </conditionalFormatting>
  <conditionalFormatting sqref="V177:W177">
    <cfRule type="containsText" dxfId="1" priority="2" stopIfTrue="1" operator="containsText" text="NG">
      <formula>NOT(ISERROR(SEARCH("NG",V177)))</formula>
    </cfRule>
  </conditionalFormatting>
  <conditionalFormatting sqref="V176:W177">
    <cfRule type="containsText" dxfId="0" priority="1" stopIfTrue="1" operator="containsText" text="NG">
      <formula>NOT(ISERROR(SEARCH("NG",V176)))</formula>
    </cfRule>
  </conditionalFormatting>
  <pageMargins left="0.25" right="0.25" top="0.75" bottom="0.75" header="0.3" footer="0.3"/>
  <pageSetup paperSize="8" scale="99" orientation="landscape" r:id="rId1"/>
  <rowBreaks count="1" manualBreakCount="1">
    <brk id="5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Q51" sqref="Q51"/>
    </sheetView>
  </sheetViews>
  <sheetFormatPr defaultRowHeight="13.5"/>
  <sheetData/>
  <phoneticPr fontId="1"/>
  <pageMargins left="0" right="0" top="0" bottom="0" header="0.51181102362204722" footer="0.51181102362204722"/>
  <pageSetup paperSize="9" scale="99" orientation="landscape" horizontalDpi="300" verticalDpi="300" r:id="rId1"/>
  <headerFooter alignWithMargins="0"/>
  <rowBreaks count="1" manualBreakCount="1">
    <brk id="4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部品ｻﾝﾌﾟﾙ検査依頼票</vt:lpstr>
      <vt:lpstr>検査依頼表</vt:lpstr>
      <vt:lpstr>測定データ</vt:lpstr>
      <vt:lpstr>図面</vt:lpstr>
      <vt:lpstr>検査依頼表!Print_Area</vt:lpstr>
      <vt:lpstr>測定データ!Print_Area</vt:lpstr>
      <vt:lpstr>部品ｻﾝﾌﾟﾙ検査依頼票!Print_Area</vt:lpstr>
    </vt:vector>
  </TitlesOfParts>
  <Company>日本メクトロン株式会社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maaizawa</dc:creator>
  <cp:lastModifiedBy>mhin06</cp:lastModifiedBy>
  <cp:lastPrinted>2023-12-19T05:13:44Z</cp:lastPrinted>
  <dcterms:created xsi:type="dcterms:W3CDTF">2012-04-05T00:21:17Z</dcterms:created>
  <dcterms:modified xsi:type="dcterms:W3CDTF">2023-12-19T09:30:09Z</dcterms:modified>
</cp:coreProperties>
</file>