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Busbar・Half Busbar\NT4584-P53mek\"/>
    </mc:Choice>
  </mc:AlternateContent>
  <bookViews>
    <workbookView xWindow="0" yWindow="0" windowWidth="14400" windowHeight="14010"/>
  </bookViews>
  <sheets>
    <sheet name="原紙" sheetId="26" r:id="rId1"/>
  </sheets>
  <definedNames>
    <definedName name="_xlnm.Print_Area" localSheetId="0">原紙!$A$1:$K$100</definedName>
    <definedName name="_xlnm.Print_Titles" localSheetId="0">原紙!$A:$K,原紙!$38:$41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1" i="26" l="1"/>
  <c r="L91" i="26"/>
  <c r="Y90" i="26"/>
  <c r="X90" i="26"/>
  <c r="Z90" i="26" s="1"/>
  <c r="W90" i="26"/>
  <c r="V90" i="26"/>
  <c r="U90" i="26"/>
  <c r="T90" i="26"/>
  <c r="S90" i="26"/>
  <c r="R90" i="26"/>
  <c r="Q90" i="26"/>
  <c r="P90" i="26"/>
  <c r="O90" i="26"/>
  <c r="N90" i="26"/>
  <c r="M90" i="26"/>
  <c r="L90" i="26"/>
  <c r="M89" i="26"/>
  <c r="L89" i="26"/>
  <c r="Y88" i="26"/>
  <c r="X88" i="26"/>
  <c r="Z88" i="26" s="1"/>
  <c r="W88" i="26"/>
  <c r="V88" i="26"/>
  <c r="U88" i="26"/>
  <c r="T88" i="26"/>
  <c r="S88" i="26"/>
  <c r="R88" i="26"/>
  <c r="Q88" i="26"/>
  <c r="P88" i="26"/>
  <c r="O88" i="26"/>
  <c r="N88" i="26"/>
  <c r="M88" i="26"/>
  <c r="L88" i="26"/>
  <c r="E98" i="26" l="1"/>
  <c r="Y44" i="26" l="1"/>
  <c r="U44" i="26"/>
  <c r="V46" i="26"/>
  <c r="W46" i="26" s="1"/>
  <c r="O46" i="26"/>
  <c r="V48" i="26"/>
  <c r="W48" i="26" s="1"/>
  <c r="O48" i="26"/>
  <c r="U50" i="26"/>
  <c r="V52" i="26"/>
  <c r="W52" i="26" s="1"/>
  <c r="L52" i="26"/>
  <c r="S54" i="26"/>
  <c r="V54" i="26"/>
  <c r="W54" i="26" s="1"/>
  <c r="Y56" i="26"/>
  <c r="V58" i="26"/>
  <c r="W58" i="26" s="1"/>
  <c r="S60" i="26"/>
  <c r="V60" i="26"/>
  <c r="W60" i="26" s="1"/>
  <c r="Y62" i="26"/>
  <c r="M62" i="26"/>
  <c r="Y64" i="26"/>
  <c r="V64" i="26"/>
  <c r="U66" i="26"/>
  <c r="S68" i="26"/>
  <c r="V68" i="26"/>
  <c r="W68" i="26" s="1"/>
  <c r="S70" i="26"/>
  <c r="V70" i="26"/>
  <c r="W70" i="26" s="1"/>
  <c r="U72" i="26"/>
  <c r="S72" i="26"/>
  <c r="V76" i="26"/>
  <c r="W76" i="26" s="1"/>
  <c r="L76" i="26"/>
  <c r="V78" i="26"/>
  <c r="W78" i="26" s="1"/>
  <c r="L78" i="26"/>
  <c r="V80" i="26"/>
  <c r="W80" i="26" s="1"/>
  <c r="V84" i="26"/>
  <c r="S84" i="26"/>
  <c r="V86" i="26"/>
  <c r="S86" i="26"/>
  <c r="Y42" i="26"/>
  <c r="I98" i="26"/>
  <c r="D98" i="26"/>
  <c r="C98" i="26"/>
  <c r="I96" i="26"/>
  <c r="Y86" i="26"/>
  <c r="R86" i="26"/>
  <c r="N86" i="26"/>
  <c r="Y84" i="26"/>
  <c r="R84" i="26"/>
  <c r="N84" i="26"/>
  <c r="Y82" i="26"/>
  <c r="S82" i="26"/>
  <c r="N82" i="26"/>
  <c r="M82" i="26"/>
  <c r="U80" i="26"/>
  <c r="P80" i="26"/>
  <c r="N80" i="26"/>
  <c r="Y78" i="26"/>
  <c r="R78" i="26"/>
  <c r="N78" i="26"/>
  <c r="Y76" i="26"/>
  <c r="R76" i="26"/>
  <c r="N76" i="26"/>
  <c r="Y74" i="26"/>
  <c r="S74" i="26"/>
  <c r="N74" i="26"/>
  <c r="M74" i="26"/>
  <c r="M73" i="26"/>
  <c r="V72" i="26"/>
  <c r="W72" i="26" s="1"/>
  <c r="R72" i="26"/>
  <c r="N72" i="26"/>
  <c r="M72" i="26"/>
  <c r="U70" i="26"/>
  <c r="N70" i="26"/>
  <c r="M70" i="26"/>
  <c r="U68" i="26"/>
  <c r="N68" i="26"/>
  <c r="M68" i="26"/>
  <c r="V66" i="26"/>
  <c r="O66" i="26"/>
  <c r="N66" i="26"/>
  <c r="M65" i="26"/>
  <c r="M85" i="26" s="1"/>
  <c r="U64" i="26"/>
  <c r="P64" i="26"/>
  <c r="N64" i="26"/>
  <c r="L64" i="26"/>
  <c r="S62" i="26"/>
  <c r="N62" i="26"/>
  <c r="L62" i="26"/>
  <c r="M61" i="26"/>
  <c r="M81" i="26" s="1"/>
  <c r="U60" i="26"/>
  <c r="N60" i="26"/>
  <c r="M60" i="26"/>
  <c r="M59" i="26"/>
  <c r="M79" i="26" s="1"/>
  <c r="R58" i="26"/>
  <c r="N58" i="26"/>
  <c r="L58" i="26"/>
  <c r="M57" i="26"/>
  <c r="M77" i="26" s="1"/>
  <c r="L57" i="26"/>
  <c r="O56" i="26"/>
  <c r="N56" i="26"/>
  <c r="M55" i="26"/>
  <c r="M75" i="26" s="1"/>
  <c r="L55" i="26"/>
  <c r="U54" i="26"/>
  <c r="N54" i="26"/>
  <c r="M54" i="26"/>
  <c r="M53" i="26"/>
  <c r="L53" i="26"/>
  <c r="Y52" i="26"/>
  <c r="R52" i="26"/>
  <c r="N52" i="26"/>
  <c r="M51" i="26"/>
  <c r="M71" i="26" s="1"/>
  <c r="L51" i="26"/>
  <c r="V50" i="26"/>
  <c r="O50" i="26"/>
  <c r="N50" i="26"/>
  <c r="M49" i="26"/>
  <c r="M69" i="26" s="1"/>
  <c r="L49" i="26"/>
  <c r="S48" i="26"/>
  <c r="N48" i="26"/>
  <c r="M47" i="26"/>
  <c r="M67" i="26" s="1"/>
  <c r="M87" i="26" s="1"/>
  <c r="Y46" i="26"/>
  <c r="S46" i="26"/>
  <c r="N46" i="26"/>
  <c r="M45" i="26"/>
  <c r="L45" i="26"/>
  <c r="S44" i="26"/>
  <c r="N44" i="26"/>
  <c r="L44" i="26"/>
  <c r="M43" i="26"/>
  <c r="M63" i="26" s="1"/>
  <c r="M83" i="26" s="1"/>
  <c r="L43" i="26"/>
  <c r="S42" i="26"/>
  <c r="N42" i="26"/>
  <c r="L42" i="26"/>
  <c r="J4" i="26"/>
  <c r="X80" i="26" l="1"/>
  <c r="Z80" i="26" s="1"/>
  <c r="W74" i="26"/>
  <c r="T52" i="26"/>
  <c r="X60" i="26"/>
  <c r="Z60" i="26" s="1"/>
  <c r="X72" i="26"/>
  <c r="Z72" i="26" s="1"/>
  <c r="T76" i="26"/>
  <c r="T86" i="26"/>
  <c r="M44" i="26"/>
  <c r="R50" i="26"/>
  <c r="W50" i="26"/>
  <c r="X50" i="26" s="1"/>
  <c r="Z50" i="26" s="1"/>
  <c r="S52" i="26"/>
  <c r="L56" i="26"/>
  <c r="U56" i="26"/>
  <c r="M58" i="26"/>
  <c r="Y58" i="26"/>
  <c r="U62" i="26"/>
  <c r="R64" i="26"/>
  <c r="T64" i="26" s="1"/>
  <c r="P68" i="26"/>
  <c r="Y72" i="26"/>
  <c r="U74" i="26"/>
  <c r="S76" i="26"/>
  <c r="S78" i="26"/>
  <c r="T78" i="26" s="1"/>
  <c r="R80" i="26"/>
  <c r="P82" i="26"/>
  <c r="L84" i="26"/>
  <c r="L86" i="26"/>
  <c r="P44" i="26"/>
  <c r="V44" i="26"/>
  <c r="W44" i="26" s="1"/>
  <c r="L46" i="26"/>
  <c r="L63" i="26" s="1"/>
  <c r="P46" i="26"/>
  <c r="Q46" i="26" s="1"/>
  <c r="U46" i="26"/>
  <c r="X46" i="26" s="1"/>
  <c r="Z46" i="26" s="1"/>
  <c r="L48" i="26"/>
  <c r="P48" i="26"/>
  <c r="Q48" i="26" s="1"/>
  <c r="U48" i="26"/>
  <c r="X48" i="26" s="1"/>
  <c r="Z48" i="26" s="1"/>
  <c r="Y48" i="26"/>
  <c r="M50" i="26"/>
  <c r="S50" i="26"/>
  <c r="Y50" i="26"/>
  <c r="M52" i="26"/>
  <c r="U52" i="26"/>
  <c r="X52" i="26" s="1"/>
  <c r="Z52" i="26" s="1"/>
  <c r="R54" i="26"/>
  <c r="T54" i="26" s="1"/>
  <c r="Y54" i="26"/>
  <c r="M56" i="26"/>
  <c r="R56" i="26"/>
  <c r="V56" i="26"/>
  <c r="W56" i="26" s="1"/>
  <c r="P58" i="26"/>
  <c r="U58" i="26"/>
  <c r="X58" i="26" s="1"/>
  <c r="Z58" i="26" s="1"/>
  <c r="R60" i="26"/>
  <c r="T60" i="26" s="1"/>
  <c r="Y60" i="26"/>
  <c r="P62" i="26"/>
  <c r="V62" i="26"/>
  <c r="W62" i="26" s="1"/>
  <c r="S64" i="26"/>
  <c r="X64" i="26"/>
  <c r="Z64" i="26" s="1"/>
  <c r="M66" i="26"/>
  <c r="S66" i="26"/>
  <c r="Y66" i="26"/>
  <c r="R68" i="26"/>
  <c r="T68" i="26" s="1"/>
  <c r="Y68" i="26"/>
  <c r="R70" i="26"/>
  <c r="T70" i="26" s="1"/>
  <c r="Y70" i="26"/>
  <c r="O72" i="26"/>
  <c r="T72" i="26"/>
  <c r="O74" i="26"/>
  <c r="V74" i="26"/>
  <c r="M76" i="26"/>
  <c r="U76" i="26"/>
  <c r="X76" i="26" s="1"/>
  <c r="Z76" i="26" s="1"/>
  <c r="M78" i="26"/>
  <c r="U78" i="26"/>
  <c r="X78" i="26" s="1"/>
  <c r="Z78" i="26" s="1"/>
  <c r="M80" i="26"/>
  <c r="S80" i="26"/>
  <c r="T80" i="26" s="1"/>
  <c r="Y80" i="26"/>
  <c r="O82" i="26"/>
  <c r="V82" i="26"/>
  <c r="M84" i="26"/>
  <c r="U84" i="26"/>
  <c r="X84" i="26" s="1"/>
  <c r="Z84" i="26" s="1"/>
  <c r="M86" i="26"/>
  <c r="U86" i="26"/>
  <c r="X86" i="26" s="1"/>
  <c r="Z86" i="26" s="1"/>
  <c r="X54" i="26"/>
  <c r="Z54" i="26" s="1"/>
  <c r="W64" i="26"/>
  <c r="X68" i="26"/>
  <c r="Z68" i="26" s="1"/>
  <c r="X70" i="26"/>
  <c r="Z70" i="26" s="1"/>
  <c r="T84" i="26"/>
  <c r="L50" i="26"/>
  <c r="P54" i="26"/>
  <c r="P56" i="26"/>
  <c r="Q56" i="26" s="1"/>
  <c r="S58" i="26"/>
  <c r="T58" i="26" s="1"/>
  <c r="P60" i="26"/>
  <c r="M64" i="26"/>
  <c r="L66" i="26"/>
  <c r="R66" i="26"/>
  <c r="T66" i="26" s="1"/>
  <c r="W66" i="26"/>
  <c r="X66" i="26" s="1"/>
  <c r="Z66" i="26" s="1"/>
  <c r="P70" i="26"/>
  <c r="P74" i="26"/>
  <c r="L80" i="26"/>
  <c r="U82" i="26"/>
  <c r="R44" i="26"/>
  <c r="T44" i="26" s="1"/>
  <c r="M46" i="26"/>
  <c r="R46" i="26"/>
  <c r="T46" i="26" s="1"/>
  <c r="M48" i="26"/>
  <c r="R48" i="26"/>
  <c r="T48" i="26" s="1"/>
  <c r="P50" i="26"/>
  <c r="Q50" i="26" s="1"/>
  <c r="P52" i="26"/>
  <c r="L54" i="26"/>
  <c r="S56" i="26"/>
  <c r="O58" i="26"/>
  <c r="L60" i="26"/>
  <c r="R62" i="26"/>
  <c r="T62" i="26" s="1"/>
  <c r="O64" i="26"/>
  <c r="Q64" i="26" s="1"/>
  <c r="P66" i="26"/>
  <c r="Q66" i="26" s="1"/>
  <c r="L68" i="26"/>
  <c r="L70" i="26"/>
  <c r="L72" i="26"/>
  <c r="P72" i="26"/>
  <c r="L74" i="26"/>
  <c r="R74" i="26"/>
  <c r="T74" i="26" s="1"/>
  <c r="P76" i="26"/>
  <c r="P78" i="26"/>
  <c r="O80" i="26"/>
  <c r="Q80" i="26" s="1"/>
  <c r="L82" i="26"/>
  <c r="R82" i="26"/>
  <c r="T82" i="26" s="1"/>
  <c r="P84" i="26"/>
  <c r="P86" i="26"/>
  <c r="M42" i="26"/>
  <c r="U42" i="26"/>
  <c r="P42" i="26"/>
  <c r="V42" i="26"/>
  <c r="W42" i="26" s="1"/>
  <c r="R42" i="26"/>
  <c r="T42" i="26"/>
  <c r="Q58" i="26"/>
  <c r="Q82" i="26"/>
  <c r="X44" i="26"/>
  <c r="Z44" i="26" s="1"/>
  <c r="X62" i="26"/>
  <c r="Z62" i="26" s="1"/>
  <c r="O42" i="26"/>
  <c r="Q42" i="26" s="1"/>
  <c r="O52" i="26"/>
  <c r="Q52" i="26" s="1"/>
  <c r="O60" i="26"/>
  <c r="Q60" i="26" s="1"/>
  <c r="O68" i="26"/>
  <c r="O76" i="26"/>
  <c r="Q76" i="26" s="1"/>
  <c r="O84" i="26"/>
  <c r="W84" i="26"/>
  <c r="O44" i="26"/>
  <c r="Q44" i="26" s="1"/>
  <c r="O54" i="26"/>
  <c r="O62" i="26"/>
  <c r="O70" i="26"/>
  <c r="O78" i="26"/>
  <c r="O86" i="26"/>
  <c r="E11" i="26" l="1"/>
  <c r="L61" i="26"/>
  <c r="W86" i="26"/>
  <c r="Q62" i="26"/>
  <c r="Q84" i="26"/>
  <c r="X42" i="26"/>
  <c r="Z42" i="26" s="1"/>
  <c r="L79" i="26"/>
  <c r="X82" i="26"/>
  <c r="Z82" i="26" s="1"/>
  <c r="Q86" i="26"/>
  <c r="Q54" i="26"/>
  <c r="L69" i="26"/>
  <c r="X56" i="26"/>
  <c r="Z56" i="26" s="1"/>
  <c r="T50" i="26"/>
  <c r="W82" i="26"/>
  <c r="Q78" i="26"/>
  <c r="T56" i="26"/>
  <c r="L67" i="26"/>
  <c r="L85" i="26" s="1"/>
  <c r="X74" i="26"/>
  <c r="Z74" i="26" s="1"/>
  <c r="Q72" i="26"/>
  <c r="L65" i="26"/>
  <c r="L83" i="26" s="1"/>
  <c r="Q70" i="26"/>
  <c r="L59" i="26"/>
  <c r="Q68" i="26"/>
  <c r="Q74" i="26"/>
  <c r="L75" i="26"/>
  <c r="L87" i="26" l="1"/>
  <c r="L81" i="26"/>
  <c r="L77" i="26"/>
  <c r="L73" i="26"/>
  <c r="L71" i="26"/>
</calcChain>
</file>

<file path=xl/sharedStrings.xml><?xml version="1.0" encoding="utf-8"?>
<sst xmlns="http://schemas.openxmlformats.org/spreadsheetml/2006/main" count="180" uniqueCount="142">
  <si>
    <t>TT02-A01/03</t>
    <phoneticPr fontId="0"/>
  </si>
  <si>
    <t>KH020-HH042-1</t>
    <phoneticPr fontId="0"/>
  </si>
  <si>
    <t>Shipping Lot No.</t>
  </si>
  <si>
    <t>3以下</t>
    <rPh sb="1" eb="3">
      <t>イカ</t>
    </rPh>
    <phoneticPr fontId="2"/>
  </si>
  <si>
    <t>計メッキ</t>
    <rPh sb="0" eb="1">
      <t>ケイ</t>
    </rPh>
    <phoneticPr fontId="2"/>
  </si>
  <si>
    <t xml:space="preserve">  Checked by</t>
    <phoneticPr fontId="0"/>
  </si>
  <si>
    <t>納入ロットＮo</t>
  </si>
  <si>
    <t>Product Code No.</t>
  </si>
  <si>
    <t>1以上</t>
    <rPh sb="1" eb="3">
      <t>イジョウ</t>
    </rPh>
    <phoneticPr fontId="2"/>
  </si>
  <si>
    <t>Snメッキ</t>
    <phoneticPr fontId="2"/>
  </si>
  <si>
    <t xml:space="preserve">  検査確認印</t>
    <rPh sb="2" eb="4">
      <t>ケンサ</t>
    </rPh>
    <rPh sb="4" eb="6">
      <t>カクニン</t>
    </rPh>
    <rPh sb="6" eb="7">
      <t>イン</t>
    </rPh>
    <phoneticPr fontId="0"/>
  </si>
  <si>
    <t>Production Lot No.</t>
    <phoneticPr fontId="2"/>
  </si>
  <si>
    <t>部品ﾅﾝﾊﾞｰ</t>
  </si>
  <si>
    <t>0.5以上</t>
    <rPh sb="3" eb="5">
      <t>イジョウ</t>
    </rPh>
    <phoneticPr fontId="2"/>
  </si>
  <si>
    <t>Niメッキ</t>
    <phoneticPr fontId="2"/>
  </si>
  <si>
    <t>製造ロットﾅﾝﾊﾞｰ</t>
  </si>
  <si>
    <t>単位　μｍ</t>
    <rPh sb="0" eb="2">
      <t>タンイ</t>
    </rPh>
    <phoneticPr fontId="0"/>
  </si>
  <si>
    <t xml:space="preserve">  Ｋ：Microscope　  Ｇ：Pin-Gauge    Ｍ：Micrometer    Ｎ：Vernier Caliper   Ｔ：Projector  Ｓ：CNC Video Measuring Systems     </t>
    <phoneticPr fontId="0"/>
  </si>
  <si>
    <t>OK</t>
  </si>
  <si>
    <t>Sn Plating Area</t>
  </si>
  <si>
    <t>以上</t>
  </si>
  <si>
    <t>46.0mN/m</t>
  </si>
  <si>
    <t>濡れ性</t>
  </si>
  <si>
    <t>S</t>
  </si>
  <si>
    <t>LOWER</t>
  </si>
  <si>
    <t>UPPER</t>
  </si>
  <si>
    <r>
      <t xml:space="preserve">Tolerance </t>
    </r>
    <r>
      <rPr>
        <b/>
        <sz val="9"/>
        <rFont val="ＭＳ Ｐ明朝"/>
        <family val="1"/>
        <charset val="128"/>
      </rPr>
      <t>-</t>
    </r>
  </si>
  <si>
    <t>Inspected Point</t>
  </si>
  <si>
    <t>ＣＰＫ判定</t>
  </si>
  <si>
    <t>Spec</t>
  </si>
  <si>
    <t>Cpk</t>
  </si>
  <si>
    <t>Cp</t>
  </si>
  <si>
    <t>σn-1</t>
  </si>
  <si>
    <t>AVE</t>
  </si>
  <si>
    <t>R</t>
  </si>
  <si>
    <t>Min</t>
  </si>
  <si>
    <t>Max</t>
  </si>
  <si>
    <t>Judgment
(50％)</t>
  </si>
  <si>
    <t>％tolerance</t>
  </si>
  <si>
    <t>センター値</t>
  </si>
  <si>
    <t>判定</t>
  </si>
  <si>
    <t>Sample 5</t>
  </si>
  <si>
    <t>Sample 4</t>
  </si>
  <si>
    <t>Sample 3</t>
  </si>
  <si>
    <t>Sample 2</t>
  </si>
  <si>
    <t>Sample 1</t>
  </si>
  <si>
    <t>測定器具
Measure by</t>
  </si>
  <si>
    <t>公差   +</t>
    <phoneticPr fontId="0"/>
  </si>
  <si>
    <t>規格
Standards</t>
  </si>
  <si>
    <t>測定箇所</t>
  </si>
  <si>
    <t>Measurement</t>
  </si>
  <si>
    <t>材料ロットナンバー/Material Lot No.</t>
    <phoneticPr fontId="0"/>
  </si>
  <si>
    <t>NEXIV</t>
  </si>
  <si>
    <t>寸法測定</t>
  </si>
  <si>
    <t>OK</t>
    <phoneticPr fontId="0"/>
  </si>
  <si>
    <t>汚れ  /  Contamination</t>
  </si>
  <si>
    <t>錆    /   Rust</t>
    <phoneticPr fontId="0"/>
  </si>
  <si>
    <t>ソリ   /   Warp</t>
  </si>
  <si>
    <t>変色  /  Discoloration</t>
  </si>
  <si>
    <t>バリ   /  Burr</t>
  </si>
  <si>
    <t>異物巻込み/Foreign article inside</t>
    <rPh sb="2" eb="3">
      <t>マ</t>
    </rPh>
    <rPh sb="3" eb="4">
      <t>コ</t>
    </rPh>
    <phoneticPr fontId="0"/>
  </si>
  <si>
    <t>穴のﾒｸﾚ/Hole edge swell</t>
  </si>
  <si>
    <t>ヒケ(収縮)/Shrinkage</t>
  </si>
  <si>
    <t>ｴｱｰ入り/Air bubble</t>
  </si>
  <si>
    <t>成形不良/Incomplete ultem</t>
    <rPh sb="0" eb="2">
      <t>セイケイ</t>
    </rPh>
    <rPh sb="2" eb="4">
      <t>フリョウ</t>
    </rPh>
    <phoneticPr fontId="0"/>
  </si>
  <si>
    <t>変形   / Deformation</t>
    <phoneticPr fontId="0"/>
  </si>
  <si>
    <t>かじり/Gnaw</t>
  </si>
  <si>
    <t>油付着 / Oilstain</t>
  </si>
  <si>
    <t>クラック/Crack</t>
  </si>
  <si>
    <t>異物付着/Foreign article attached</t>
    <phoneticPr fontId="0"/>
  </si>
  <si>
    <t>打痕  /  Dent</t>
  </si>
  <si>
    <t>キズ  /   Scratch</t>
  </si>
  <si>
    <t>ﾉｯｸﾋﾟﾝ ﾊﾞﾘ/Knock pin barr</t>
  </si>
  <si>
    <t>ﾊﾟｰﾃｨﾝｸﾞ ﾊﾞﾘ/Parting burr</t>
  </si>
  <si>
    <t>ｹﾞｰﾄバリ   / Gate burr</t>
  </si>
  <si>
    <t>Result</t>
  </si>
  <si>
    <t>Inspection Items</t>
    <phoneticPr fontId="0"/>
  </si>
  <si>
    <t>結果</t>
  </si>
  <si>
    <t>検査項目</t>
    <phoneticPr fontId="0"/>
  </si>
  <si>
    <t>100％inspection</t>
    <phoneticPr fontId="0"/>
  </si>
  <si>
    <t>Quantity</t>
  </si>
  <si>
    <t>全数</t>
    <rPh sb="0" eb="2">
      <t>ゼンスウ</t>
    </rPh>
    <phoneticPr fontId="0"/>
  </si>
  <si>
    <t>検査数</t>
  </si>
  <si>
    <t>Appearance Inspection</t>
    <phoneticPr fontId="0"/>
  </si>
  <si>
    <t>Drawing</t>
  </si>
  <si>
    <t>外　観　検　査</t>
  </si>
  <si>
    <t xml:space="preserve"> 略図</t>
  </si>
  <si>
    <t>寸法　5pcs、外観　5pcs</t>
    <phoneticPr fontId="2"/>
  </si>
  <si>
    <t>Shipped Lot Size</t>
  </si>
  <si>
    <t>Produced Lot Size</t>
  </si>
  <si>
    <t>Judgment</t>
  </si>
  <si>
    <t>Sampling quantity</t>
    <phoneticPr fontId="2"/>
  </si>
  <si>
    <t>Material Code No.</t>
  </si>
  <si>
    <t xml:space="preserve"> 納入ロット数</t>
  </si>
  <si>
    <t xml:space="preserve"> 製造ロット数</t>
  </si>
  <si>
    <t xml:space="preserve"> 判定</t>
  </si>
  <si>
    <t>抜取り数</t>
    <phoneticPr fontId="2"/>
  </si>
  <si>
    <t xml:space="preserve"> 材料コード</t>
  </si>
  <si>
    <t>Approved by</t>
  </si>
  <si>
    <t>Inspector</t>
    <phoneticPr fontId="0"/>
  </si>
  <si>
    <t>Production Lot No.</t>
  </si>
  <si>
    <t>Material</t>
  </si>
  <si>
    <t>承 認</t>
  </si>
  <si>
    <t>担 当</t>
    <phoneticPr fontId="0"/>
  </si>
  <si>
    <t>材質</t>
  </si>
  <si>
    <t>Y   M   D</t>
    <phoneticPr fontId="0"/>
  </si>
  <si>
    <t xml:space="preserve">DATE </t>
    <phoneticPr fontId="0"/>
  </si>
  <si>
    <t>I n s p e c t i o n    F o r m</t>
  </si>
  <si>
    <t>作成日        年　　月　　日</t>
    <phoneticPr fontId="0"/>
  </si>
  <si>
    <t>量　産  部　品　検　査　成　績　書</t>
    <phoneticPr fontId="0"/>
  </si>
  <si>
    <t>Serial No.</t>
  </si>
  <si>
    <t>MITSUISEIMITSU</t>
    <phoneticPr fontId="0"/>
  </si>
  <si>
    <t>　　後工程製造部</t>
    <rPh sb="2" eb="5">
      <t>アトコウテイ</t>
    </rPh>
    <rPh sb="5" eb="7">
      <t>セイゾウ</t>
    </rPh>
    <rPh sb="7" eb="8">
      <t>ブ</t>
    </rPh>
    <phoneticPr fontId="0"/>
  </si>
  <si>
    <t>整理 No.</t>
  </si>
  <si>
    <t>ミツイ精密株式会社</t>
    <rPh sb="3" eb="5">
      <t>セイミツ</t>
    </rPh>
    <rPh sb="5" eb="7">
      <t>カブシキ</t>
    </rPh>
    <rPh sb="7" eb="9">
      <t>カイシャ</t>
    </rPh>
    <phoneticPr fontId="0"/>
  </si>
  <si>
    <t>A1100</t>
    <phoneticPr fontId="2"/>
  </si>
  <si>
    <t xml:space="preserve"> 　 メクテック株式会社   御中</t>
    <rPh sb="15" eb="17">
      <t>オンチュウ</t>
    </rPh>
    <phoneticPr fontId="0"/>
  </si>
  <si>
    <t>10 手前</t>
    <rPh sb="2" eb="4">
      <t>テマエ</t>
    </rPh>
    <phoneticPr fontId="2"/>
  </si>
  <si>
    <t>S</t>
    <phoneticPr fontId="2"/>
  </si>
  <si>
    <t>M</t>
    <phoneticPr fontId="2"/>
  </si>
  <si>
    <t>11 手前</t>
    <rPh sb="2" eb="4">
      <t>テマエ</t>
    </rPh>
    <phoneticPr fontId="2"/>
  </si>
  <si>
    <t>11　奧</t>
    <rPh sb="2" eb="3">
      <t>オク</t>
    </rPh>
    <phoneticPr fontId="2"/>
  </si>
  <si>
    <t>13 手前</t>
    <rPh sb="2" eb="4">
      <t>テマエ</t>
    </rPh>
    <phoneticPr fontId="2"/>
  </si>
  <si>
    <t>7　位置度</t>
    <rPh sb="1" eb="3">
      <t>イチ</t>
    </rPh>
    <rPh sb="3" eb="4">
      <t>ド</t>
    </rPh>
    <phoneticPr fontId="2"/>
  </si>
  <si>
    <t>9 平面度裏</t>
    <rPh sb="1" eb="2">
      <t>オモテ</t>
    </rPh>
    <rPh sb="2" eb="5">
      <t>ヘイメンド</t>
    </rPh>
    <rPh sb="5" eb="6">
      <t>ウラ</t>
    </rPh>
    <phoneticPr fontId="2"/>
  </si>
  <si>
    <t>17 直角度</t>
    <rPh sb="2" eb="4">
      <t>チョッカク</t>
    </rPh>
    <rPh sb="4" eb="5">
      <t>ド</t>
    </rPh>
    <phoneticPr fontId="2"/>
  </si>
  <si>
    <t>PMAQJC</t>
    <phoneticPr fontId="2"/>
  </si>
  <si>
    <t>NT4584-P53-04</t>
    <phoneticPr fontId="2"/>
  </si>
  <si>
    <t>2 左</t>
    <rPh sb="2" eb="3">
      <t>ヒダリ</t>
    </rPh>
    <phoneticPr fontId="2"/>
  </si>
  <si>
    <t>2 右</t>
    <rPh sb="2" eb="3">
      <t>ミギ</t>
    </rPh>
    <phoneticPr fontId="2"/>
  </si>
  <si>
    <t>4 手前</t>
    <rPh sb="2" eb="4">
      <t>テマエ</t>
    </rPh>
    <phoneticPr fontId="2"/>
  </si>
  <si>
    <t>4 中央</t>
    <rPh sb="2" eb="4">
      <t>チュウオウ</t>
    </rPh>
    <phoneticPr fontId="2"/>
  </si>
  <si>
    <t>4 奧</t>
    <rPh sb="2" eb="3">
      <t>オク</t>
    </rPh>
    <phoneticPr fontId="2"/>
  </si>
  <si>
    <t>8 位置度左</t>
    <rPh sb="1" eb="2">
      <t>オモテ</t>
    </rPh>
    <rPh sb="2" eb="4">
      <t>イチ</t>
    </rPh>
    <rPh sb="4" eb="5">
      <t>ド</t>
    </rPh>
    <rPh sb="5" eb="6">
      <t>ヒダリ</t>
    </rPh>
    <phoneticPr fontId="2"/>
  </si>
  <si>
    <t>8 位置度右</t>
    <rPh sb="1" eb="2">
      <t>オモテ</t>
    </rPh>
    <rPh sb="2" eb="4">
      <t>イチ</t>
    </rPh>
    <rPh sb="4" eb="5">
      <t>ド</t>
    </rPh>
    <rPh sb="5" eb="6">
      <t>ミギ</t>
    </rPh>
    <phoneticPr fontId="2"/>
  </si>
  <si>
    <t>9 平面度表</t>
    <rPh sb="1" eb="2">
      <t>オモテ</t>
    </rPh>
    <rPh sb="2" eb="5">
      <t>ヘイメンド</t>
    </rPh>
    <rPh sb="5" eb="6">
      <t>オモテ</t>
    </rPh>
    <phoneticPr fontId="2"/>
  </si>
  <si>
    <t>S</t>
    <phoneticPr fontId="2"/>
  </si>
  <si>
    <t>S</t>
    <phoneticPr fontId="2"/>
  </si>
  <si>
    <t>10　奧</t>
    <rPh sb="2" eb="3">
      <t>オク</t>
    </rPh>
    <phoneticPr fontId="2"/>
  </si>
  <si>
    <t>13 中央</t>
    <rPh sb="3" eb="5">
      <t>チュウオウ</t>
    </rPh>
    <phoneticPr fontId="2"/>
  </si>
  <si>
    <t>14 位置度</t>
    <rPh sb="2" eb="4">
      <t>イチ</t>
    </rPh>
    <rPh sb="4" eb="5">
      <t>ド</t>
    </rPh>
    <phoneticPr fontId="2"/>
  </si>
  <si>
    <t>15 直角度</t>
    <rPh sb="2" eb="4">
      <t>チョッカク</t>
    </rPh>
    <rPh sb="4" eb="5">
      <t>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</si>
</sst>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00_ 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6"/>
      <name val="ＭＳ Ｐ明朝"/>
      <family val="1"/>
      <charset val="128"/>
    </font>
    <font>
      <b/>
      <sz val="11"/>
      <name val="ＭＳ Ｐゴシック"/>
      <family val="3"/>
      <charset val="128"/>
    </font>
    <font>
      <sz val="9"/>
      <name val="ＭＳ Ｐ明朝"/>
      <family val="1"/>
      <charset val="128"/>
    </font>
    <font>
      <b/>
      <sz val="11"/>
      <color rgb="FF0000FF"/>
      <name val="ＭＳ Ｐゴシック"/>
      <family val="3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8"/>
      <name val="ＭＳ Ｐ明朝"/>
      <family val="1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176" fontId="0" fillId="0" borderId="0" xfId="2" applyNumberFormat="1" applyFont="1"/>
    <xf numFmtId="0" fontId="0" fillId="0" borderId="0" xfId="0" applyAlignment="1">
      <alignment vertical="center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Continuous"/>
    </xf>
    <xf numFmtId="0" fontId="4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2" xfId="0" applyBorder="1" applyAlignment="1"/>
    <xf numFmtId="0" fontId="5" fillId="0" borderId="2" xfId="0" quotePrefix="1" applyFont="1" applyBorder="1" applyAlignment="1">
      <alignment horizontal="left"/>
    </xf>
    <xf numFmtId="0" fontId="4" fillId="0" borderId="2" xfId="0" applyFont="1" applyBorder="1"/>
    <xf numFmtId="49" fontId="4" fillId="0" borderId="4" xfId="0" applyNumberFormat="1" applyFont="1" applyBorder="1" applyAlignment="1">
      <alignment horizontal="right"/>
    </xf>
    <xf numFmtId="0" fontId="4" fillId="0" borderId="4" xfId="0" applyFont="1" applyBorder="1"/>
    <xf numFmtId="0" fontId="4" fillId="0" borderId="5" xfId="0" applyFont="1" applyBorder="1"/>
    <xf numFmtId="0" fontId="6" fillId="0" borderId="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3" fontId="4" fillId="0" borderId="0" xfId="0" applyNumberFormat="1" applyFont="1" applyBorder="1" applyAlignment="1"/>
    <xf numFmtId="0" fontId="5" fillId="0" borderId="0" xfId="0" quotePrefix="1" applyFont="1" applyBorder="1" applyAlignment="1">
      <alignment horizontal="left"/>
    </xf>
    <xf numFmtId="0" fontId="4" fillId="0" borderId="0" xfId="0" applyFont="1" applyBorder="1"/>
    <xf numFmtId="0" fontId="5" fillId="0" borderId="7" xfId="0" quotePrefix="1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4" fillId="0" borderId="0" xfId="0" applyFont="1" applyBorder="1" applyAlignment="1"/>
    <xf numFmtId="0" fontId="5" fillId="0" borderId="7" xfId="0" applyFont="1" applyBorder="1" applyAlignment="1">
      <alignment horizontal="left"/>
    </xf>
    <xf numFmtId="0" fontId="4" fillId="0" borderId="8" xfId="0" applyFont="1" applyBorder="1"/>
    <xf numFmtId="0" fontId="4" fillId="0" borderId="9" xfId="0" quotePrefix="1" applyFont="1" applyBorder="1" applyAlignment="1">
      <alignment horizontal="left"/>
    </xf>
    <xf numFmtId="49" fontId="4" fillId="0" borderId="10" xfId="0" quotePrefix="1" applyNumberFormat="1" applyFont="1" applyBorder="1" applyAlignment="1">
      <alignment horizontal="left"/>
    </xf>
    <xf numFmtId="0" fontId="4" fillId="0" borderId="9" xfId="0" applyFont="1" applyBorder="1"/>
    <xf numFmtId="0" fontId="5" fillId="0" borderId="9" xfId="0" quotePrefix="1" applyFont="1" applyBorder="1" applyAlignment="1">
      <alignment horizontal="left"/>
    </xf>
    <xf numFmtId="0" fontId="4" fillId="0" borderId="11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7" xfId="0" quotePrefix="1" applyFont="1" applyBorder="1" applyAlignment="1">
      <alignment horizontal="left"/>
    </xf>
    <xf numFmtId="177" fontId="8" fillId="0" borderId="12" xfId="0" applyNumberFormat="1" applyFont="1" applyBorder="1" applyAlignment="1">
      <alignment horizontal="center"/>
    </xf>
    <xf numFmtId="177" fontId="8" fillId="0" borderId="13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3" fillId="0" borderId="3" xfId="0" applyFont="1" applyBorder="1"/>
    <xf numFmtId="0" fontId="3" fillId="0" borderId="2" xfId="0" applyFont="1" applyBorder="1"/>
    <xf numFmtId="0" fontId="6" fillId="0" borderId="14" xfId="0" applyFont="1" applyBorder="1" applyAlignment="1">
      <alignment horizontal="center"/>
    </xf>
    <xf numFmtId="0" fontId="3" fillId="0" borderId="10" xfId="0" applyFont="1" applyBorder="1"/>
    <xf numFmtId="0" fontId="3" fillId="0" borderId="9" xfId="0" applyFont="1" applyBorder="1"/>
    <xf numFmtId="0" fontId="3" fillId="0" borderId="9" xfId="0" quotePrefix="1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quotePrefix="1" applyFont="1" applyBorder="1" applyAlignment="1">
      <alignment horizontal="left"/>
    </xf>
    <xf numFmtId="0" fontId="4" fillId="0" borderId="7" xfId="0" applyFont="1" applyBorder="1"/>
    <xf numFmtId="0" fontId="3" fillId="0" borderId="4" xfId="0" quotePrefix="1" applyFont="1" applyBorder="1" applyAlignment="1">
      <alignment horizontal="center"/>
    </xf>
    <xf numFmtId="0" fontId="3" fillId="0" borderId="17" xfId="0" applyFont="1" applyBorder="1"/>
    <xf numFmtId="0" fontId="3" fillId="0" borderId="17" xfId="0" applyFont="1" applyBorder="1" applyAlignment="1">
      <alignment horizontal="left"/>
    </xf>
    <xf numFmtId="0" fontId="3" fillId="0" borderId="3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14" xfId="0" applyFont="1" applyBorder="1" applyAlignment="1">
      <alignment horizontal="centerContinuous"/>
    </xf>
    <xf numFmtId="0" fontId="3" fillId="0" borderId="2" xfId="0" quotePrefix="1" applyFont="1" applyBorder="1" applyAlignment="1">
      <alignment horizontal="centerContinuous"/>
    </xf>
    <xf numFmtId="0" fontId="3" fillId="0" borderId="5" xfId="0" applyFont="1" applyBorder="1" applyAlignment="1">
      <alignment horizontal="center"/>
    </xf>
    <xf numFmtId="0" fontId="3" fillId="0" borderId="0" xfId="0" quotePrefix="1" applyFont="1" applyBorder="1" applyAlignment="1">
      <alignment horizontal="centerContinuous"/>
    </xf>
    <xf numFmtId="0" fontId="3" fillId="0" borderId="9" xfId="0" quotePrefix="1" applyFont="1" applyBorder="1" applyAlignment="1">
      <alignment horizontal="centerContinuous"/>
    </xf>
    <xf numFmtId="0" fontId="3" fillId="0" borderId="13" xfId="0" applyFont="1" applyBorder="1" applyAlignment="1">
      <alignment horizontal="centerContinuous"/>
    </xf>
    <xf numFmtId="0" fontId="3" fillId="0" borderId="7" xfId="0" applyFont="1" applyBorder="1"/>
    <xf numFmtId="0" fontId="3" fillId="0" borderId="6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3" fillId="0" borderId="1" xfId="0" applyFont="1" applyBorder="1"/>
    <xf numFmtId="0" fontId="11" fillId="0" borderId="14" xfId="0" applyFont="1" applyBorder="1" applyAlignment="1"/>
    <xf numFmtId="0" fontId="3" fillId="0" borderId="14" xfId="0" applyFont="1" applyBorder="1" applyAlignment="1"/>
    <xf numFmtId="0" fontId="3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3" xfId="0" applyFont="1" applyBorder="1"/>
    <xf numFmtId="0" fontId="5" fillId="0" borderId="9" xfId="0" applyFon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quotePrefix="1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0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Continuous"/>
    </xf>
    <xf numFmtId="0" fontId="13" fillId="0" borderId="0" xfId="0" quotePrefix="1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quotePrefix="1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quotePrefix="1" applyFont="1" applyAlignment="1">
      <alignment horizontal="left"/>
    </xf>
    <xf numFmtId="0" fontId="15" fillId="0" borderId="0" xfId="0" applyFont="1"/>
    <xf numFmtId="0" fontId="0" fillId="0" borderId="4" xfId="0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76" fontId="9" fillId="0" borderId="4" xfId="2" applyNumberFormat="1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3" fontId="12" fillId="0" borderId="0" xfId="0" applyNumberFormat="1" applyFont="1" applyAlignment="1">
      <alignment horizontal="center" vertical="top"/>
    </xf>
    <xf numFmtId="0" fontId="12" fillId="0" borderId="0" xfId="0" quotePrefix="1" applyFont="1" applyAlignment="1">
      <alignment horizontal="center" vertical="top"/>
    </xf>
    <xf numFmtId="0" fontId="12" fillId="0" borderId="2" xfId="0" quotePrefix="1" applyFont="1" applyBorder="1" applyAlignment="1">
      <alignment horizontal="center" vertical="top"/>
    </xf>
    <xf numFmtId="14" fontId="3" fillId="0" borderId="0" xfId="0" quotePrefix="1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3" fontId="10" fillId="0" borderId="14" xfId="0" applyNumberFormat="1" applyFont="1" applyBorder="1" applyAlignment="1">
      <alignment horizontal="center"/>
    </xf>
    <xf numFmtId="38" fontId="10" fillId="0" borderId="14" xfId="1" applyFont="1" applyBorder="1" applyAlignment="1">
      <alignment horizontal="center"/>
    </xf>
    <xf numFmtId="38" fontId="10" fillId="0" borderId="3" xfId="1" applyFont="1" applyBorder="1" applyAlignment="1">
      <alignment horizontal="center"/>
    </xf>
  </cellXfs>
  <cellStyles count="3">
    <cellStyle name="パーセント" xfId="2" builtinId="5"/>
    <cellStyle name="桁区切り" xfId="1" builtinId="6"/>
    <cellStyle name="標準" xfId="0" builtinId="0"/>
  </cellStyles>
  <dxfs count="6">
    <dxf>
      <font>
        <b/>
        <i val="0"/>
        <color rgb="FFFF0000"/>
      </font>
    </dxf>
    <dxf>
      <font>
        <b/>
        <i val="0"/>
        <color rgb="FFFF330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FF33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838700" y="31813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V="1">
          <a:off x="4848225" y="33432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4848225" y="35242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 flipV="1">
          <a:off x="4857750" y="48863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4848225" y="50673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4867275" y="52387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6962775" y="318135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6962775" y="33432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6962775" y="35242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6962775" y="48863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69437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6943725" y="523875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14</xdr:col>
      <xdr:colOff>136072</xdr:colOff>
      <xdr:row>12</xdr:row>
      <xdr:rowOff>163285</xdr:rowOff>
    </xdr:from>
    <xdr:ext cx="184731" cy="264560"/>
    <xdr:sp macro="" textlink="">
      <xdr:nvSpPr>
        <xdr:cNvPr id="20" name="テキスト ボックス 19"/>
        <xdr:cNvSpPr txBox="1"/>
      </xdr:nvSpPr>
      <xdr:spPr>
        <a:xfrm>
          <a:off x="9756322" y="2401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0</xdr:col>
      <xdr:colOff>11906</xdr:colOff>
      <xdr:row>2</xdr:row>
      <xdr:rowOff>29766</xdr:rowOff>
    </xdr:from>
    <xdr:to>
      <xdr:col>2</xdr:col>
      <xdr:colOff>463022</xdr:colOff>
      <xdr:row>4</xdr:row>
      <xdr:rowOff>182505</xdr:rowOff>
    </xdr:to>
    <xdr:sp macro="" textlink="">
      <xdr:nvSpPr>
        <xdr:cNvPr id="24" name="テキスト 14"/>
        <xdr:cNvSpPr txBox="1">
          <a:spLocks noChangeArrowheads="1"/>
        </xdr:cNvSpPr>
      </xdr:nvSpPr>
      <xdr:spPr bwMode="auto">
        <a:xfrm>
          <a:off x="11906" y="375047"/>
          <a:ext cx="1820335" cy="593271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  <xdr:twoCellAnchor editAs="oneCell">
    <xdr:from>
      <xdr:col>0</xdr:col>
      <xdr:colOff>181436</xdr:colOff>
      <xdr:row>14</xdr:row>
      <xdr:rowOff>19273</xdr:rowOff>
    </xdr:from>
    <xdr:to>
      <xdr:col>6</xdr:col>
      <xdr:colOff>510886</xdr:colOff>
      <xdr:row>34</xdr:row>
      <xdr:rowOff>128174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436" y="2625659"/>
          <a:ext cx="4451177" cy="3572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4"/>
  <sheetViews>
    <sheetView tabSelected="1" view="pageBreakPreview" zoomScaleNormal="70" zoomScaleSheetLayoutView="100" workbookViewId="0">
      <selection activeCell="D4" sqref="D4"/>
    </sheetView>
  </sheetViews>
  <sheetFormatPr defaultRowHeight="13.5" x14ac:dyDescent="0.15"/>
  <cols>
    <col min="4" max="4" width="9.25" customWidth="1"/>
    <col min="15" max="15" width="7" customWidth="1"/>
    <col min="16" max="16" width="7.875" customWidth="1"/>
  </cols>
  <sheetData>
    <row r="1" spans="1:11" x14ac:dyDescent="0.15">
      <c r="A1" s="83" t="s">
        <v>116</v>
      </c>
      <c r="B1" s="91"/>
      <c r="C1" s="91"/>
      <c r="E1" s="6" t="s">
        <v>114</v>
      </c>
      <c r="I1" s="90" t="s">
        <v>113</v>
      </c>
      <c r="J1" s="127"/>
      <c r="K1" s="128"/>
    </row>
    <row r="2" spans="1:11" x14ac:dyDescent="0.15">
      <c r="A2" s="89" t="s">
        <v>112</v>
      </c>
      <c r="B2" s="6"/>
      <c r="C2" s="6"/>
      <c r="D2" s="5"/>
      <c r="E2" s="6" t="s">
        <v>111</v>
      </c>
      <c r="F2" s="5"/>
      <c r="G2" s="5"/>
      <c r="H2" s="5"/>
      <c r="I2" s="40" t="s">
        <v>110</v>
      </c>
      <c r="J2" s="129"/>
      <c r="K2" s="129"/>
    </row>
    <row r="3" spans="1:1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</row>
    <row r="4" spans="1:11" ht="21" x14ac:dyDescent="0.2">
      <c r="A4" s="5"/>
      <c r="B4" s="5"/>
      <c r="C4" s="88"/>
      <c r="D4" s="87" t="s">
        <v>109</v>
      </c>
      <c r="E4" s="5"/>
      <c r="F4" s="5"/>
      <c r="G4" s="5"/>
      <c r="H4" s="5"/>
      <c r="I4" s="83" t="s">
        <v>108</v>
      </c>
      <c r="J4" s="130">
        <f ca="1">NOW()</f>
        <v>45597.656905787037</v>
      </c>
      <c r="K4" s="130"/>
    </row>
    <row r="5" spans="1:11" ht="18.75" x14ac:dyDescent="0.2">
      <c r="A5" s="5"/>
      <c r="B5" s="5"/>
      <c r="C5" s="86"/>
      <c r="D5" s="85" t="s">
        <v>107</v>
      </c>
      <c r="E5" s="84"/>
      <c r="F5" s="84"/>
      <c r="G5" s="84"/>
      <c r="H5" s="5"/>
      <c r="I5" s="83" t="s">
        <v>106</v>
      </c>
      <c r="J5" s="131" t="s">
        <v>105</v>
      </c>
      <c r="K5" s="132"/>
    </row>
    <row r="6" spans="1:11" ht="12" customHeight="1" x14ac:dyDescent="0.15">
      <c r="A6" s="82" t="s">
        <v>12</v>
      </c>
      <c r="B6" s="74"/>
      <c r="C6" s="81"/>
      <c r="D6" s="80" t="s">
        <v>104</v>
      </c>
      <c r="E6" s="72"/>
      <c r="F6" s="80" t="s">
        <v>15</v>
      </c>
      <c r="G6" s="72"/>
      <c r="H6" s="80" t="s">
        <v>6</v>
      </c>
      <c r="I6" s="72"/>
      <c r="J6" s="79" t="s">
        <v>103</v>
      </c>
      <c r="K6" s="78" t="s">
        <v>102</v>
      </c>
    </row>
    <row r="7" spans="1:11" ht="12" customHeight="1" x14ac:dyDescent="0.15">
      <c r="A7" s="21" t="s">
        <v>7</v>
      </c>
      <c r="B7" s="71"/>
      <c r="C7" s="77"/>
      <c r="D7" s="21" t="s">
        <v>101</v>
      </c>
      <c r="E7" s="69"/>
      <c r="F7" s="21" t="s">
        <v>100</v>
      </c>
      <c r="G7" s="69"/>
      <c r="H7" s="21" t="s">
        <v>2</v>
      </c>
      <c r="I7" s="69"/>
      <c r="J7" s="76" t="s">
        <v>99</v>
      </c>
      <c r="K7" s="75" t="s">
        <v>98</v>
      </c>
    </row>
    <row r="8" spans="1:11" ht="17.25" customHeight="1" x14ac:dyDescent="0.2">
      <c r="A8" s="133" t="s">
        <v>127</v>
      </c>
      <c r="B8" s="134"/>
      <c r="C8" s="135"/>
      <c r="D8" s="136" t="s">
        <v>115</v>
      </c>
      <c r="E8" s="137"/>
      <c r="F8" s="138"/>
      <c r="G8" s="139"/>
      <c r="H8" s="138"/>
      <c r="I8" s="139"/>
      <c r="J8" s="31"/>
      <c r="K8" s="68"/>
    </row>
    <row r="9" spans="1:11" ht="12" customHeight="1" x14ac:dyDescent="0.15">
      <c r="A9" s="73" t="s">
        <v>97</v>
      </c>
      <c r="B9" s="74"/>
      <c r="C9" s="73" t="s">
        <v>96</v>
      </c>
      <c r="D9" s="72"/>
      <c r="E9" s="73" t="s">
        <v>95</v>
      </c>
      <c r="F9" s="73" t="s">
        <v>94</v>
      </c>
      <c r="G9" s="72"/>
      <c r="H9" s="70" t="s">
        <v>93</v>
      </c>
      <c r="I9" s="69"/>
      <c r="J9" s="31"/>
      <c r="K9" s="68"/>
    </row>
    <row r="10" spans="1:11" ht="12" customHeight="1" x14ac:dyDescent="0.15">
      <c r="A10" s="21" t="s">
        <v>92</v>
      </c>
      <c r="B10" s="71"/>
      <c r="C10" s="70" t="s">
        <v>91</v>
      </c>
      <c r="D10" s="70"/>
      <c r="E10" s="70" t="s">
        <v>90</v>
      </c>
      <c r="F10" s="21" t="s">
        <v>89</v>
      </c>
      <c r="G10" s="69"/>
      <c r="H10" s="21" t="s">
        <v>88</v>
      </c>
      <c r="I10" s="69"/>
      <c r="J10" s="31"/>
      <c r="K10" s="68"/>
    </row>
    <row r="11" spans="1:11" ht="17.25" customHeight="1" x14ac:dyDescent="0.15">
      <c r="A11" s="133" t="s">
        <v>126</v>
      </c>
      <c r="B11" s="140"/>
      <c r="C11" s="67" t="s">
        <v>87</v>
      </c>
      <c r="D11" s="66"/>
      <c r="E11" s="95" t="str">
        <f>IF(SUM(M42:M87)&lt;&gt;23,"NG","OK")</f>
        <v>NG</v>
      </c>
      <c r="F11" s="141"/>
      <c r="G11" s="135"/>
      <c r="H11" s="142"/>
      <c r="I11" s="143"/>
      <c r="J11" s="39"/>
      <c r="K11" s="65"/>
    </row>
    <row r="12" spans="1:11" ht="13.5" customHeight="1" x14ac:dyDescent="0.15">
      <c r="A12" s="61" t="s">
        <v>86</v>
      </c>
      <c r="B12" s="20"/>
      <c r="C12" s="20"/>
      <c r="D12" s="20"/>
      <c r="E12" s="20"/>
      <c r="F12" s="20"/>
      <c r="G12" s="20"/>
      <c r="H12" s="64" t="s">
        <v>85</v>
      </c>
      <c r="I12" s="63"/>
      <c r="J12" s="63"/>
      <c r="K12" s="62"/>
    </row>
    <row r="13" spans="1:11" ht="13.5" customHeight="1" x14ac:dyDescent="0.15">
      <c r="A13" s="61" t="s">
        <v>84</v>
      </c>
      <c r="B13" s="20"/>
      <c r="C13" s="20"/>
      <c r="D13" s="20"/>
      <c r="E13" s="20"/>
      <c r="F13" s="20"/>
      <c r="G13" s="20"/>
      <c r="H13" s="55" t="s">
        <v>83</v>
      </c>
      <c r="I13" s="56"/>
      <c r="J13" s="56"/>
      <c r="K13" s="53"/>
    </row>
    <row r="14" spans="1:11" ht="13.5" customHeight="1" x14ac:dyDescent="0.15">
      <c r="A14" s="49"/>
      <c r="B14" s="20"/>
      <c r="C14" s="20"/>
      <c r="D14" s="20"/>
      <c r="E14" s="20"/>
      <c r="F14" s="20"/>
      <c r="G14" s="20"/>
      <c r="H14" s="60" t="s">
        <v>82</v>
      </c>
      <c r="I14" s="59"/>
      <c r="J14" s="58"/>
      <c r="K14" s="57" t="s">
        <v>81</v>
      </c>
    </row>
    <row r="15" spans="1:11" ht="13.5" customHeight="1" x14ac:dyDescent="0.15">
      <c r="A15" s="49"/>
      <c r="B15" s="20"/>
      <c r="C15" s="20"/>
      <c r="D15" s="20"/>
      <c r="E15" s="20"/>
      <c r="F15" s="20"/>
      <c r="G15" s="20"/>
      <c r="H15" s="55" t="s">
        <v>80</v>
      </c>
      <c r="I15" s="56"/>
      <c r="J15" s="56"/>
      <c r="K15" s="37" t="s">
        <v>79</v>
      </c>
    </row>
    <row r="16" spans="1:11" ht="13.5" customHeight="1" x14ac:dyDescent="0.15">
      <c r="A16" s="49"/>
      <c r="B16" s="20"/>
      <c r="C16" s="20"/>
      <c r="D16" s="20"/>
      <c r="E16" s="20"/>
      <c r="F16" s="20"/>
      <c r="G16" s="20"/>
      <c r="H16" s="122" t="s">
        <v>78</v>
      </c>
      <c r="I16" s="123"/>
      <c r="J16" s="124"/>
      <c r="K16" s="93" t="s">
        <v>77</v>
      </c>
    </row>
    <row r="17" spans="1:11" ht="13.5" customHeight="1" x14ac:dyDescent="0.15">
      <c r="A17" s="49"/>
      <c r="B17" s="20"/>
      <c r="C17" s="20"/>
      <c r="D17" s="20"/>
      <c r="E17" s="20"/>
      <c r="F17" s="20"/>
      <c r="G17" s="20"/>
      <c r="H17" s="55" t="s">
        <v>76</v>
      </c>
      <c r="I17" s="54"/>
      <c r="J17" s="53"/>
      <c r="K17" s="94" t="s">
        <v>75</v>
      </c>
    </row>
    <row r="18" spans="1:11" ht="13.5" customHeight="1" x14ac:dyDescent="0.15">
      <c r="A18" s="49"/>
      <c r="B18" s="20"/>
      <c r="C18" s="20"/>
      <c r="D18" s="20"/>
      <c r="E18" s="20"/>
      <c r="F18" s="20"/>
      <c r="G18" s="20"/>
      <c r="H18" s="48" t="s">
        <v>74</v>
      </c>
      <c r="I18" s="47"/>
      <c r="J18" s="46"/>
      <c r="K18" s="50"/>
    </row>
    <row r="19" spans="1:11" ht="13.5" customHeight="1" x14ac:dyDescent="0.15">
      <c r="A19" s="49"/>
      <c r="B19" s="20"/>
      <c r="C19" s="20"/>
      <c r="D19" s="20"/>
      <c r="E19" s="20"/>
      <c r="F19" s="20"/>
      <c r="G19" s="20"/>
      <c r="H19" s="48" t="s">
        <v>73</v>
      </c>
      <c r="I19" s="47"/>
      <c r="J19" s="46"/>
      <c r="K19" s="50"/>
    </row>
    <row r="20" spans="1:11" ht="13.5" customHeight="1" x14ac:dyDescent="0.15">
      <c r="A20" s="49"/>
      <c r="B20" s="20"/>
      <c r="C20" s="20"/>
      <c r="D20" s="20"/>
      <c r="E20" s="20"/>
      <c r="F20" s="20"/>
      <c r="G20" s="20"/>
      <c r="H20" s="52" t="s">
        <v>72</v>
      </c>
      <c r="I20" s="47"/>
      <c r="J20" s="46"/>
      <c r="K20" s="50"/>
    </row>
    <row r="21" spans="1:11" ht="13.5" customHeight="1" x14ac:dyDescent="0.15">
      <c r="A21" s="49"/>
      <c r="B21" s="20"/>
      <c r="C21" s="20"/>
      <c r="D21" s="20"/>
      <c r="E21" s="20"/>
      <c r="F21" s="20"/>
      <c r="G21" s="20"/>
      <c r="H21" s="48" t="s">
        <v>71</v>
      </c>
      <c r="I21" s="47"/>
      <c r="J21" s="46"/>
      <c r="K21" s="45" t="s">
        <v>54</v>
      </c>
    </row>
    <row r="22" spans="1:11" ht="13.5" customHeight="1" x14ac:dyDescent="0.15">
      <c r="A22" s="49"/>
      <c r="B22" s="20"/>
      <c r="C22" s="20"/>
      <c r="D22" s="20"/>
      <c r="E22" s="20"/>
      <c r="F22" s="20"/>
      <c r="G22" s="20"/>
      <c r="H22" s="48" t="s">
        <v>70</v>
      </c>
      <c r="I22" s="47"/>
      <c r="J22" s="46"/>
      <c r="K22" s="45" t="s">
        <v>54</v>
      </c>
    </row>
    <row r="23" spans="1:11" ht="13.5" customHeight="1" x14ac:dyDescent="0.15">
      <c r="A23" s="49"/>
      <c r="B23" s="20"/>
      <c r="C23" s="20"/>
      <c r="D23" s="20"/>
      <c r="E23" s="20"/>
      <c r="F23" s="20"/>
      <c r="G23" s="20"/>
      <c r="H23" s="48" t="s">
        <v>69</v>
      </c>
      <c r="I23" s="47"/>
      <c r="J23" s="46"/>
      <c r="K23" s="45" t="s">
        <v>54</v>
      </c>
    </row>
    <row r="24" spans="1:11" ht="13.5" customHeight="1" x14ac:dyDescent="0.15">
      <c r="A24" s="49"/>
      <c r="B24" s="20"/>
      <c r="C24" s="20"/>
      <c r="D24" s="20"/>
      <c r="E24" s="20"/>
      <c r="F24" s="20"/>
      <c r="G24" s="20"/>
      <c r="H24" s="52" t="s">
        <v>68</v>
      </c>
      <c r="I24" s="47"/>
      <c r="J24" s="46"/>
      <c r="K24" s="45" t="s">
        <v>54</v>
      </c>
    </row>
    <row r="25" spans="1:11" ht="13.5" customHeight="1" x14ac:dyDescent="0.15">
      <c r="A25" s="49"/>
      <c r="B25" s="20"/>
      <c r="C25" s="20"/>
      <c r="D25" s="20"/>
      <c r="E25" s="20"/>
      <c r="F25" s="20"/>
      <c r="G25" s="20"/>
      <c r="H25" s="48" t="s">
        <v>67</v>
      </c>
      <c r="I25" s="47"/>
      <c r="J25" s="46"/>
      <c r="K25" s="45" t="s">
        <v>54</v>
      </c>
    </row>
    <row r="26" spans="1:11" ht="13.5" customHeight="1" x14ac:dyDescent="0.15">
      <c r="A26" s="49"/>
      <c r="B26" s="20"/>
      <c r="C26" s="20"/>
      <c r="D26" s="20"/>
      <c r="E26" s="20"/>
      <c r="F26" s="20"/>
      <c r="G26" s="20"/>
      <c r="H26" s="52" t="s">
        <v>66</v>
      </c>
      <c r="I26" s="47"/>
      <c r="J26" s="46"/>
      <c r="K26" s="45" t="s">
        <v>54</v>
      </c>
    </row>
    <row r="27" spans="1:11" ht="13.5" customHeight="1" x14ac:dyDescent="0.15">
      <c r="A27" s="49"/>
      <c r="B27" s="20"/>
      <c r="C27" s="20"/>
      <c r="D27" s="20"/>
      <c r="E27" s="20"/>
      <c r="F27" s="20"/>
      <c r="G27" s="20"/>
      <c r="H27" s="48" t="s">
        <v>65</v>
      </c>
      <c r="I27" s="47"/>
      <c r="J27" s="46"/>
      <c r="K27" s="45" t="s">
        <v>54</v>
      </c>
    </row>
    <row r="28" spans="1:11" ht="13.5" customHeight="1" x14ac:dyDescent="0.15">
      <c r="A28" s="49"/>
      <c r="B28" s="20"/>
      <c r="C28" s="20"/>
      <c r="D28" s="20"/>
      <c r="E28" s="20"/>
      <c r="F28" s="20"/>
      <c r="G28" s="20"/>
      <c r="H28" s="51" t="s">
        <v>64</v>
      </c>
      <c r="I28" s="47"/>
      <c r="J28" s="46"/>
      <c r="K28" s="50"/>
    </row>
    <row r="29" spans="1:11" ht="13.5" customHeight="1" x14ac:dyDescent="0.15">
      <c r="A29" s="49"/>
      <c r="B29" s="20"/>
      <c r="C29" s="20"/>
      <c r="D29" s="20"/>
      <c r="E29" s="20"/>
      <c r="F29" s="20"/>
      <c r="G29" s="20"/>
      <c r="H29" s="51" t="s">
        <v>63</v>
      </c>
      <c r="I29" s="47"/>
      <c r="J29" s="46"/>
      <c r="K29" s="50"/>
    </row>
    <row r="30" spans="1:11" ht="13.5" customHeight="1" x14ac:dyDescent="0.15">
      <c r="A30" s="49"/>
      <c r="B30" s="20"/>
      <c r="C30" s="20"/>
      <c r="D30" s="20"/>
      <c r="E30" s="20"/>
      <c r="F30" s="20"/>
      <c r="G30" s="20"/>
      <c r="H30" s="51" t="s">
        <v>62</v>
      </c>
      <c r="I30" s="47"/>
      <c r="J30" s="46"/>
      <c r="K30" s="50"/>
    </row>
    <row r="31" spans="1:11" ht="13.5" customHeight="1" x14ac:dyDescent="0.15">
      <c r="A31" s="49"/>
      <c r="B31" s="20"/>
      <c r="C31" s="20"/>
      <c r="D31" s="20"/>
      <c r="E31" s="20"/>
      <c r="F31" s="20"/>
      <c r="G31" s="20"/>
      <c r="H31" s="48" t="s">
        <v>61</v>
      </c>
      <c r="I31" s="47"/>
      <c r="J31" s="46"/>
      <c r="K31" s="45" t="s">
        <v>54</v>
      </c>
    </row>
    <row r="32" spans="1:11" ht="13.5" customHeight="1" x14ac:dyDescent="0.15">
      <c r="A32" s="49"/>
      <c r="B32" s="20"/>
      <c r="C32" s="20"/>
      <c r="D32" s="20"/>
      <c r="E32" s="20"/>
      <c r="F32" s="20"/>
      <c r="G32" s="20"/>
      <c r="H32" s="48" t="s">
        <v>60</v>
      </c>
      <c r="I32" s="47"/>
      <c r="J32" s="46"/>
      <c r="K32" s="45" t="s">
        <v>54</v>
      </c>
    </row>
    <row r="33" spans="1:26" ht="13.5" customHeight="1" x14ac:dyDescent="0.15">
      <c r="A33" s="49"/>
      <c r="B33" s="20"/>
      <c r="C33" s="20"/>
      <c r="D33" s="20"/>
      <c r="E33" s="20"/>
      <c r="F33" s="20"/>
      <c r="G33" s="20"/>
      <c r="H33" s="48" t="s">
        <v>59</v>
      </c>
      <c r="I33" s="47"/>
      <c r="J33" s="46"/>
      <c r="K33" s="45" t="s">
        <v>54</v>
      </c>
    </row>
    <row r="34" spans="1:26" ht="13.5" customHeight="1" x14ac:dyDescent="0.15">
      <c r="A34" s="49"/>
      <c r="B34" s="20"/>
      <c r="C34" s="20"/>
      <c r="D34" s="20"/>
      <c r="E34" s="20"/>
      <c r="F34" s="20"/>
      <c r="G34" s="20"/>
      <c r="H34" s="48" t="s">
        <v>58</v>
      </c>
      <c r="I34" s="47"/>
      <c r="J34" s="46"/>
      <c r="K34" s="45" t="s">
        <v>54</v>
      </c>
    </row>
    <row r="35" spans="1:26" ht="13.5" customHeight="1" x14ac:dyDescent="0.15">
      <c r="A35" s="49"/>
      <c r="B35" s="20"/>
      <c r="C35" s="20"/>
      <c r="D35" s="20"/>
      <c r="E35" s="20"/>
      <c r="F35" s="20"/>
      <c r="G35" s="20"/>
      <c r="H35" s="48" t="s">
        <v>57</v>
      </c>
      <c r="I35" s="47"/>
      <c r="J35" s="46"/>
      <c r="K35" s="45" t="s">
        <v>54</v>
      </c>
    </row>
    <row r="36" spans="1:26" ht="13.5" customHeight="1" x14ac:dyDescent="0.15">
      <c r="A36" s="49"/>
      <c r="B36" s="20"/>
      <c r="C36" s="20"/>
      <c r="D36" s="20"/>
      <c r="E36" s="20"/>
      <c r="F36" s="20"/>
      <c r="G36" s="20"/>
      <c r="H36" s="48" t="s">
        <v>56</v>
      </c>
      <c r="I36" s="47"/>
      <c r="J36" s="46"/>
      <c r="K36" s="45" t="s">
        <v>54</v>
      </c>
    </row>
    <row r="37" spans="1:26" ht="13.5" customHeight="1" x14ac:dyDescent="0.15">
      <c r="A37" s="49"/>
      <c r="B37" s="20"/>
      <c r="C37" s="20"/>
      <c r="D37" s="20"/>
      <c r="E37" s="20"/>
      <c r="F37" s="20"/>
      <c r="G37" s="20"/>
      <c r="H37" s="48" t="s">
        <v>55</v>
      </c>
      <c r="I37" s="47"/>
      <c r="J37" s="46"/>
      <c r="K37" s="45" t="s">
        <v>54</v>
      </c>
    </row>
    <row r="38" spans="1:26" ht="13.5" customHeight="1" x14ac:dyDescent="0.15">
      <c r="A38" s="96" t="s">
        <v>53</v>
      </c>
      <c r="B38" s="43"/>
      <c r="C38" s="43" t="s">
        <v>52</v>
      </c>
      <c r="D38" s="43"/>
      <c r="E38" s="125" t="s">
        <v>51</v>
      </c>
      <c r="F38" s="125"/>
      <c r="G38" s="125"/>
      <c r="H38" s="44"/>
      <c r="I38" s="43"/>
      <c r="J38" s="43"/>
      <c r="K38" s="42"/>
    </row>
    <row r="39" spans="1:26" ht="13.5" customHeight="1" x14ac:dyDescent="0.15">
      <c r="A39" s="41" t="s">
        <v>50</v>
      </c>
      <c r="B39" s="40"/>
      <c r="C39" s="40"/>
      <c r="D39" s="40"/>
      <c r="E39" s="40"/>
      <c r="F39" s="40"/>
      <c r="G39" s="40"/>
      <c r="H39" s="40"/>
      <c r="I39" s="40"/>
      <c r="J39" s="40"/>
      <c r="K39" s="39"/>
    </row>
    <row r="40" spans="1:26" ht="15" customHeight="1" x14ac:dyDescent="0.15">
      <c r="A40" s="93" t="s">
        <v>49</v>
      </c>
      <c r="B40" s="126" t="s">
        <v>48</v>
      </c>
      <c r="C40" s="38" t="s">
        <v>47</v>
      </c>
      <c r="D40" s="126" t="s">
        <v>46</v>
      </c>
      <c r="E40" s="118" t="s">
        <v>45</v>
      </c>
      <c r="F40" s="118" t="s">
        <v>44</v>
      </c>
      <c r="G40" s="118" t="s">
        <v>43</v>
      </c>
      <c r="H40" s="118" t="s">
        <v>42</v>
      </c>
      <c r="I40" s="118" t="s">
        <v>41</v>
      </c>
      <c r="J40" s="120"/>
      <c r="K40" s="120"/>
      <c r="L40" s="115" t="s">
        <v>40</v>
      </c>
      <c r="M40" s="115"/>
      <c r="N40" s="115" t="s">
        <v>39</v>
      </c>
      <c r="O40" s="115" t="s">
        <v>38</v>
      </c>
      <c r="P40" s="115"/>
      <c r="Q40" s="116" t="s">
        <v>37</v>
      </c>
      <c r="R40" s="115" t="s">
        <v>36</v>
      </c>
      <c r="S40" s="115" t="s">
        <v>35</v>
      </c>
      <c r="T40" s="115" t="s">
        <v>34</v>
      </c>
      <c r="U40" s="115" t="s">
        <v>33</v>
      </c>
      <c r="V40" s="115" t="s">
        <v>32</v>
      </c>
      <c r="W40" s="115" t="s">
        <v>31</v>
      </c>
      <c r="X40" s="115" t="s">
        <v>30</v>
      </c>
      <c r="Y40" s="115" t="s">
        <v>29</v>
      </c>
      <c r="Z40" s="115" t="s">
        <v>28</v>
      </c>
    </row>
    <row r="41" spans="1:26" ht="15" customHeight="1" x14ac:dyDescent="0.15">
      <c r="A41" s="37" t="s">
        <v>27</v>
      </c>
      <c r="B41" s="121"/>
      <c r="C41" s="36" t="s">
        <v>26</v>
      </c>
      <c r="D41" s="121"/>
      <c r="E41" s="119"/>
      <c r="F41" s="119"/>
      <c r="G41" s="119"/>
      <c r="H41" s="119"/>
      <c r="I41" s="119"/>
      <c r="J41" s="121"/>
      <c r="K41" s="121"/>
      <c r="L41" s="115"/>
      <c r="M41" s="115"/>
      <c r="N41" s="115"/>
      <c r="O41" s="92" t="s">
        <v>25</v>
      </c>
      <c r="P41" s="92" t="s">
        <v>24</v>
      </c>
      <c r="Q41" s="117"/>
      <c r="R41" s="115"/>
      <c r="S41" s="115"/>
      <c r="T41" s="115"/>
      <c r="U41" s="115"/>
      <c r="V41" s="115"/>
      <c r="W41" s="115"/>
      <c r="X41" s="115"/>
      <c r="Y41" s="115"/>
      <c r="Z41" s="115"/>
    </row>
    <row r="42" spans="1:26" ht="12" customHeight="1" x14ac:dyDescent="0.15">
      <c r="A42" s="118">
        <v>1</v>
      </c>
      <c r="B42" s="101">
        <v>6.5</v>
      </c>
      <c r="C42" s="35">
        <v>0.05</v>
      </c>
      <c r="D42" s="101" t="s">
        <v>23</v>
      </c>
      <c r="E42" s="103"/>
      <c r="F42" s="103"/>
      <c r="G42" s="103"/>
      <c r="H42" s="103"/>
      <c r="I42" s="103"/>
      <c r="J42" s="105"/>
      <c r="K42" s="105"/>
      <c r="L42" s="107" t="str">
        <f>IF(E42="","",IF(OR(((MAXA(E42:I43))&gt;(B42+C42)),((MINA(E42:I43))&lt;(B42-C43))),"NG","OK"))</f>
        <v/>
      </c>
      <c r="M42" s="107" t="str">
        <f>IF(E42="","",IF(OR(((MAXA(E42:I43))&gt;(B42+C42)),((MINA(E42:I43))&lt;(B42-C43))),2,1))</f>
        <v/>
      </c>
      <c r="N42" s="98">
        <f>IF(B42="","",(((B42+C42)+(B42-C43))/2))</f>
        <v>6.5</v>
      </c>
      <c r="O42" s="108" t="str">
        <f>IF(E42="","",((MAXA(E42,F42,G42,H42,I42))-N42)/((C42+C43)/2))</f>
        <v/>
      </c>
      <c r="P42" s="108" t="str">
        <f>IF(E42="","",((MINA(E42,F42,G42,H42,I42))-N42)/((C42+C43)/2))</f>
        <v/>
      </c>
      <c r="Q42" s="98" t="str">
        <f>IF(E42="","",IF(OR((O42&gt;50%),(P42&lt;-50%)),"Measure More","OK"))</f>
        <v/>
      </c>
      <c r="R42" s="98" t="str">
        <f>IF(E42="","",MAXA(E42:I43))</f>
        <v/>
      </c>
      <c r="S42" s="98" t="str">
        <f>IF(E42="","",MINA(E42:I43))</f>
        <v/>
      </c>
      <c r="T42" s="98" t="str">
        <f>IF(E42="","",(R42-S42))</f>
        <v/>
      </c>
      <c r="U42" s="98" t="str">
        <f>IF(E42="","",ROUND(AVERAGEA(E42:I43),4))</f>
        <v/>
      </c>
      <c r="V42" s="98" t="str">
        <f>IF(E42="","",ROUND(SQRT(COUNTA(E42:I43)/(COUNTA(E42:I43)-1))*STDEVPA(E42:I43),4))</f>
        <v/>
      </c>
      <c r="W42" s="97" t="str">
        <f>IF(E42="","",ROUND((((B42+C42)-(B42-C43))/(6*V42)),4))</f>
        <v/>
      </c>
      <c r="X42" s="97" t="str">
        <f>IF(E42="","",ROUND((1-(ABS((((B42+C42)+(B42-C43))/2)-U42)/((C42+C43)/2)))*W42,4))</f>
        <v/>
      </c>
      <c r="Y42" s="97" t="str">
        <f>IF(E42="","",IF(OR(((MAXA(E42:I43))&gt;(B42+C42)),((MINA(E42:I43))&lt;(B42-C43))),"NG","OK"))</f>
        <v/>
      </c>
      <c r="Z42" s="97" t="str">
        <f>IF(X42="","",IF(OR(((MINA(X42))&lt;(1.67))),"NG","OK"))</f>
        <v/>
      </c>
    </row>
    <row r="43" spans="1:26" ht="12" customHeight="1" x14ac:dyDescent="0.15">
      <c r="A43" s="119"/>
      <c r="B43" s="102"/>
      <c r="C43" s="34">
        <v>0.05</v>
      </c>
      <c r="D43" s="102"/>
      <c r="E43" s="104"/>
      <c r="F43" s="104"/>
      <c r="G43" s="104"/>
      <c r="H43" s="104"/>
      <c r="I43" s="104"/>
      <c r="J43" s="106"/>
      <c r="K43" s="106"/>
      <c r="L43" s="107" t="str">
        <f>IF(L24="","",IF(OR(((MAXA(L24:L31))&gt;(L20+L21)),((MINA(L24:L31))&lt;(L20-L22))),"NG","OK"))</f>
        <v/>
      </c>
      <c r="M43" s="107" t="str">
        <f>IF(M23="","",IF(OR(((MAXA(M23:M30))&gt;(M19+M20)),((MINA(M23:M30))&lt;(M19-M21))),2,1))</f>
        <v/>
      </c>
      <c r="N43" s="98"/>
      <c r="O43" s="108"/>
      <c r="P43" s="10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spans="1:26" ht="12" customHeight="1" x14ac:dyDescent="0.15">
      <c r="A44" s="113" t="s">
        <v>128</v>
      </c>
      <c r="B44" s="101">
        <v>8.4</v>
      </c>
      <c r="C44" s="35">
        <v>0.05</v>
      </c>
      <c r="D44" s="101" t="s">
        <v>23</v>
      </c>
      <c r="E44" s="103"/>
      <c r="F44" s="103"/>
      <c r="G44" s="103"/>
      <c r="H44" s="103"/>
      <c r="I44" s="103"/>
      <c r="J44" s="105"/>
      <c r="K44" s="105"/>
      <c r="L44" s="107" t="str">
        <f>IF(E44="","",IF(OR(((MAXA(E44:I45))&gt;(B44+C44)),((MINA(E44:I45))&lt;(B44-C45))),"NG","OK"))</f>
        <v/>
      </c>
      <c r="M44" s="107" t="str">
        <f>IF(E44="","",IF(OR(((MAXA(E44:I45))&gt;(B44+C44)),((MINA(E44:I45))&lt;(B44-C45))),2,1))</f>
        <v/>
      </c>
      <c r="N44" s="98">
        <f>IF(B44="","",(((B44+C44)+(B44-C45))/2))</f>
        <v>8.4</v>
      </c>
      <c r="O44" s="108" t="str">
        <f>IF(E44="","",((MAXA(E44,F44,G44,H44,I44))-N44)/((C44+C45)/2))</f>
        <v/>
      </c>
      <c r="P44" s="108" t="str">
        <f>IF(E44="","",((MINA(E44,F44,G44,H44,I44))-N44)/((C44+C45)/2))</f>
        <v/>
      </c>
      <c r="Q44" s="98" t="str">
        <f>IF(E44="","",IF(OR((O44&gt;50%),(P44&lt;-50%)),"Measure More","OK"))</f>
        <v/>
      </c>
      <c r="R44" s="98" t="str">
        <f>IF(E44="","",MAXA(E44:I45))</f>
        <v/>
      </c>
      <c r="S44" s="98" t="str">
        <f>IF(E44="","",MINA(E44:I45))</f>
        <v/>
      </c>
      <c r="T44" s="98" t="str">
        <f>IF(E44="","",(R44-S44))</f>
        <v/>
      </c>
      <c r="U44" s="98" t="str">
        <f>IF(E44="","",ROUND(AVERAGEA(E44:I45),4))</f>
        <v/>
      </c>
      <c r="V44" s="98" t="str">
        <f>IF(E44="","",ROUND(SQRT(COUNTA(E44:I45)/(COUNTA(E44:I45)-1))*STDEVPA(E44:I45),4))</f>
        <v/>
      </c>
      <c r="W44" s="97" t="str">
        <f>IF(E44="","",ROUND((((B44+C44)-(B44-C45))/(6*V44)),4))</f>
        <v/>
      </c>
      <c r="X44" s="97" t="str">
        <f>IF(E44="","",ROUND((1-(ABS((((B44+C44)+(B44-C45))/2)-U44)/((C44+C45)/2)))*W44,4))</f>
        <v/>
      </c>
      <c r="Y44" s="97" t="str">
        <f>IF(E44="","",IF(OR(((MAXA(E44:I45))&gt;(B44+C44)),((MINA(E44:I45))&lt;(B44-C45))),"NG","OK"))</f>
        <v/>
      </c>
      <c r="Z44" s="97" t="str">
        <f>IF(X44="","",IF(OR(((MINA(X44))&lt;(1.67))),"NG","OK"))</f>
        <v/>
      </c>
    </row>
    <row r="45" spans="1:26" ht="12" customHeight="1" x14ac:dyDescent="0.15">
      <c r="A45" s="114"/>
      <c r="B45" s="102"/>
      <c r="C45" s="34">
        <v>0.05</v>
      </c>
      <c r="D45" s="102"/>
      <c r="E45" s="104"/>
      <c r="F45" s="104"/>
      <c r="G45" s="104"/>
      <c r="H45" s="104"/>
      <c r="I45" s="104"/>
      <c r="J45" s="106"/>
      <c r="K45" s="106"/>
      <c r="L45" s="107" t="str">
        <f>IF(L26="","",IF(OR(((MAXA(L26:L33))&gt;(L22+L23)),((MINA(L26:L33))&lt;(L22-L24))),"NG","OK"))</f>
        <v/>
      </c>
      <c r="M45" s="107" t="str">
        <f>IF(M25="","",IF(OR(((MAXA(M25:M32))&gt;(M21+M22)),((MINA(M25:M32))&lt;(M21-M23))),2,1))</f>
        <v/>
      </c>
      <c r="N45" s="98"/>
      <c r="O45" s="108"/>
      <c r="P45" s="10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spans="1:26" ht="12" customHeight="1" x14ac:dyDescent="0.15">
      <c r="A46" s="113" t="s">
        <v>129</v>
      </c>
      <c r="B46" s="101">
        <v>8.4</v>
      </c>
      <c r="C46" s="35">
        <v>0.05</v>
      </c>
      <c r="D46" s="101" t="s">
        <v>23</v>
      </c>
      <c r="E46" s="103"/>
      <c r="F46" s="103"/>
      <c r="G46" s="103"/>
      <c r="H46" s="103"/>
      <c r="I46" s="103"/>
      <c r="J46" s="105"/>
      <c r="K46" s="105"/>
      <c r="L46" s="107" t="str">
        <f>IF(E46="","",IF(OR(((MAXA(E46:I47))&gt;(B46+C46)),((MINA(E46:I47))&lt;(B46-C47))),"NG","OK"))</f>
        <v/>
      </c>
      <c r="M46" s="107" t="str">
        <f>IF(E46="","",IF(OR(((MAXA(E46:I47))&gt;(B46+C46)),((MINA(E46:I47))&lt;(B46-C47))),2,1))</f>
        <v/>
      </c>
      <c r="N46" s="98">
        <f>IF(B46="","",(((B46+C46)+(B46-C47))/2))</f>
        <v>8.4</v>
      </c>
      <c r="O46" s="108" t="str">
        <f>IF(E46="","",((MAXA(E46,F46,G46,H46,I46))-N46)/((C46+C47)/2))</f>
        <v/>
      </c>
      <c r="P46" s="108" t="str">
        <f>IF(E46="","",((MINA(E46,F46,G46,H46,I46))-N46)/((C46+C47)/2))</f>
        <v/>
      </c>
      <c r="Q46" s="98" t="str">
        <f>IF(E46="","",IF(OR((O46&gt;50%),(P46&lt;-50%)),"Measure More","OK"))</f>
        <v/>
      </c>
      <c r="R46" s="98" t="str">
        <f>IF(E46="","",MAXA(E46:I47))</f>
        <v/>
      </c>
      <c r="S46" s="98" t="str">
        <f>IF(E46="","",MINA(E46:I47))</f>
        <v/>
      </c>
      <c r="T46" s="98" t="str">
        <f>IF(E46="","",(R46-S46))</f>
        <v/>
      </c>
      <c r="U46" s="98" t="str">
        <f>IF(E46="","",ROUND(AVERAGEA(E46:I47),4))</f>
        <v/>
      </c>
      <c r="V46" s="98" t="str">
        <f>IF(E46="","",ROUND(SQRT(COUNTA(E46:I47)/(COUNTA(E46:I47)-1))*STDEVPA(E46:I47),4))</f>
        <v/>
      </c>
      <c r="W46" s="97" t="str">
        <f>IF(E46="","",ROUND((((B46+C46)-(B46-C47))/(6*V46)),4))</f>
        <v/>
      </c>
      <c r="X46" s="97" t="str">
        <f>IF(E46="","",ROUND((1-(ABS((((B46+C46)+(B46-C47))/2)-U46)/((C46+C47)/2)))*W46,4))</f>
        <v/>
      </c>
      <c r="Y46" s="97" t="str">
        <f>IF(E46="","",IF(OR(((MAXA(E46:I47))&gt;(B46+C46)),((MINA(E46:I47))&lt;(B46-C47))),"NG","OK"))</f>
        <v/>
      </c>
      <c r="Z46" s="97" t="str">
        <f>IF(X46="","",IF(OR(((MINA(X46))&lt;(1.67))),"NG","OK"))</f>
        <v/>
      </c>
    </row>
    <row r="47" spans="1:26" ht="12" customHeight="1" x14ac:dyDescent="0.15">
      <c r="A47" s="114"/>
      <c r="B47" s="102"/>
      <c r="C47" s="34">
        <v>0.05</v>
      </c>
      <c r="D47" s="102"/>
      <c r="E47" s="104"/>
      <c r="F47" s="104"/>
      <c r="G47" s="104"/>
      <c r="H47" s="104"/>
      <c r="I47" s="104"/>
      <c r="J47" s="106"/>
      <c r="K47" s="106"/>
      <c r="L47" s="107"/>
      <c r="M47" s="107" t="str">
        <f>IF(M27="","",IF(OR(((MAXA(M27:M34))&gt;(M23+M24)),((MINA(M27:M34))&lt;(M23-M25))),2,1))</f>
        <v/>
      </c>
      <c r="N47" s="98"/>
      <c r="O47" s="108"/>
      <c r="P47" s="10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 spans="1:26" ht="12" customHeight="1" x14ac:dyDescent="0.15">
      <c r="A48" s="99">
        <v>3</v>
      </c>
      <c r="B48" s="101">
        <v>11.15</v>
      </c>
      <c r="C48" s="35">
        <v>0.1</v>
      </c>
      <c r="D48" s="101" t="s">
        <v>23</v>
      </c>
      <c r="E48" s="103"/>
      <c r="F48" s="103"/>
      <c r="G48" s="103"/>
      <c r="H48" s="103"/>
      <c r="I48" s="103"/>
      <c r="J48" s="105"/>
      <c r="K48" s="105"/>
      <c r="L48" s="107" t="str">
        <f>IF(E48="","",IF(OR(((MAXA(E48:I49))&gt;(B48+C48)),((MINA(E48:I49))&lt;(B48-C49))),"NG","OK"))</f>
        <v/>
      </c>
      <c r="M48" s="107" t="str">
        <f>IF(E48="","",IF(OR(((MAXA(E48:I49))&gt;(B48+C48)),((MINA(E48:I49))&lt;(B48-C49))),2,1))</f>
        <v/>
      </c>
      <c r="N48" s="98">
        <f>IF(B48="","",(((B48+C48)+(B48-C49))/2))</f>
        <v>11.15</v>
      </c>
      <c r="O48" s="108" t="str">
        <f>IF(E48="","",((MAXA(E48,F48,G48,H48,I48))-N48)/((C48+C49)/2))</f>
        <v/>
      </c>
      <c r="P48" s="108" t="str">
        <f>IF(E48="","",((MINA(E48,F48,G48,H48,I48))-N48)/((C48+C49)/2))</f>
        <v/>
      </c>
      <c r="Q48" s="98" t="str">
        <f>IF(E48="","",IF(OR((O48&gt;50%),(P48&lt;-50%)),"Measure More","OK"))</f>
        <v/>
      </c>
      <c r="R48" s="98" t="str">
        <f>IF(E48="","",MAXA(E48:I49))</f>
        <v/>
      </c>
      <c r="S48" s="98" t="str">
        <f>IF(E48="","",MINA(E48:I49))</f>
        <v/>
      </c>
      <c r="T48" s="98" t="str">
        <f>IF(E48="","",(R48-S48))</f>
        <v/>
      </c>
      <c r="U48" s="98" t="str">
        <f>IF(E48="","",ROUND(AVERAGEA(E48:I49),4))</f>
        <v/>
      </c>
      <c r="V48" s="98" t="str">
        <f>IF(E48="","",ROUND(SQRT(COUNTA(E48:I49)/(COUNTA(E48:I49)-1))*STDEVPA(E48:I49),4))</f>
        <v/>
      </c>
      <c r="W48" s="97" t="str">
        <f>IF(E48="","",ROUND((((B48+C48)-(B48-C49))/(6*V48)),4))</f>
        <v/>
      </c>
      <c r="X48" s="97" t="str">
        <f>IF(E48="","",ROUND((1-(ABS((((B48+C48)+(B48-C49))/2)-U48)/((C48+C49)/2)))*W48,4))</f>
        <v/>
      </c>
      <c r="Y48" s="97" t="str">
        <f>IF(E48="","",IF(OR(((MAXA(E48:I49))&gt;(B48+C48)),((MINA(E48:I49))&lt;(B48-C49))),"NG","OK"))</f>
        <v/>
      </c>
      <c r="Z48" s="97" t="str">
        <f>IF(X48="","",IF(OR(((MINA(X48))&lt;(1.67))),"NG","OK"))</f>
        <v/>
      </c>
    </row>
    <row r="49" spans="1:26" ht="12" customHeight="1" x14ac:dyDescent="0.15">
      <c r="A49" s="100"/>
      <c r="B49" s="102"/>
      <c r="C49" s="34">
        <v>0.1</v>
      </c>
      <c r="D49" s="102"/>
      <c r="E49" s="104"/>
      <c r="F49" s="104"/>
      <c r="G49" s="104"/>
      <c r="H49" s="104"/>
      <c r="I49" s="104"/>
      <c r="J49" s="106"/>
      <c r="K49" s="106"/>
      <c r="L49" s="107" t="str">
        <f>IF(L30="","",IF(OR(((MAXA(L30:L37))&gt;(L26+L27)),((MINA(L30:L37))&lt;(L26-L28))),"NG","OK"))</f>
        <v/>
      </c>
      <c r="M49" s="107" t="str">
        <f>IF(M29="","",IF(OR(((MAXA(M29:M36))&gt;(M25+M26)),((MINA(M29:M36))&lt;(M25-M27))),2,1))</f>
        <v/>
      </c>
      <c r="N49" s="98"/>
      <c r="O49" s="108"/>
      <c r="P49" s="10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 spans="1:26" ht="12" customHeight="1" x14ac:dyDescent="0.15">
      <c r="A50" s="113" t="s">
        <v>130</v>
      </c>
      <c r="B50" s="101">
        <v>20.350000000000001</v>
      </c>
      <c r="C50" s="35">
        <v>0.1</v>
      </c>
      <c r="D50" s="101" t="s">
        <v>23</v>
      </c>
      <c r="E50" s="103"/>
      <c r="F50" s="103"/>
      <c r="G50" s="103"/>
      <c r="H50" s="103"/>
      <c r="I50" s="103"/>
      <c r="J50" s="105"/>
      <c r="K50" s="105"/>
      <c r="L50" s="107" t="str">
        <f>IF(E50="","",IF(OR(((MAXA(E50:I51))&gt;(B50+C50)),((MINA(E50:I51))&lt;(B50-C51))),"NG","OK"))</f>
        <v/>
      </c>
      <c r="M50" s="107" t="str">
        <f>IF(E50="","",IF(OR(((MAXA(E50:I51))&gt;(B50+C50)),((MINA(E50:I51))&lt;(B50-C51))),2,1))</f>
        <v/>
      </c>
      <c r="N50" s="98">
        <f>IF(B50="","",(((B50+C50)+(B50-C51))/2))</f>
        <v>20.350000000000001</v>
      </c>
      <c r="O50" s="108" t="str">
        <f>IF(E50="","",((MAXA(E50,F50,G50,H50,I50))-N50)/((C50+C51)/2))</f>
        <v/>
      </c>
      <c r="P50" s="108" t="str">
        <f>IF(E50="","",((MINA(E50,F50,G50,H50,I50))-N50)/((C50+C51)/2))</f>
        <v/>
      </c>
      <c r="Q50" s="98" t="str">
        <f>IF(E50="","",IF(OR((O50&gt;50%),(P50&lt;-50%)),"Measure More","OK"))</f>
        <v/>
      </c>
      <c r="R50" s="98" t="str">
        <f>IF(E50="","",MAXA(E50:I51))</f>
        <v/>
      </c>
      <c r="S50" s="98" t="str">
        <f>IF(E50="","",MINA(E50:I51))</f>
        <v/>
      </c>
      <c r="T50" s="98" t="str">
        <f>IF(E50="","",(R50-S50))</f>
        <v/>
      </c>
      <c r="U50" s="98" t="str">
        <f>IF(E50="","",ROUND(AVERAGEA(E50:I51),4))</f>
        <v/>
      </c>
      <c r="V50" s="98" t="str">
        <f>IF(E50="","",ROUND(SQRT(COUNTA(E50:I51)/(COUNTA(E50:I51)-1))*STDEVPA(E50:I51),4))</f>
        <v/>
      </c>
      <c r="W50" s="97" t="str">
        <f>IF(E50="","",ROUND((((B50+C50)-(B50-C51))/(6*V50)),4))</f>
        <v/>
      </c>
      <c r="X50" s="97" t="str">
        <f>IF(E50="","",ROUND((1-(ABS((((B50+C50)+(B50-C51))/2)-U50)/((C50+C51)/2)))*W50,4))</f>
        <v/>
      </c>
      <c r="Y50" s="97" t="str">
        <f>IF(E50="","",IF(OR(((MAXA(E50:I51))&gt;(B50+C50)),((MINA(E50:I51))&lt;(B50-C51))),"NG","OK"))</f>
        <v/>
      </c>
      <c r="Z50" s="97" t="str">
        <f>IF(X50="","",IF(OR(((MINA(X50))&lt;(1.67))),"NG","OK"))</f>
        <v/>
      </c>
    </row>
    <row r="51" spans="1:26" ht="12" customHeight="1" x14ac:dyDescent="0.15">
      <c r="A51" s="114"/>
      <c r="B51" s="102"/>
      <c r="C51" s="34">
        <v>0.1</v>
      </c>
      <c r="D51" s="102"/>
      <c r="E51" s="104"/>
      <c r="F51" s="104"/>
      <c r="G51" s="104"/>
      <c r="H51" s="104"/>
      <c r="I51" s="104"/>
      <c r="J51" s="106"/>
      <c r="K51" s="106"/>
      <c r="L51" s="107" t="str">
        <f>IF(L32="","",IF(OR(((MAXA(L32:L39))&gt;(L28+L29)),((MINA(L32:L39))&lt;(L28-L30))),"NG","OK"))</f>
        <v/>
      </c>
      <c r="M51" s="107" t="str">
        <f>IF(M31="","",IF(OR(((MAXA(M31:M38))&gt;(M27+M28)),((MINA(M31:M38))&lt;(M27-M29))),2,1))</f>
        <v/>
      </c>
      <c r="N51" s="98"/>
      <c r="O51" s="108"/>
      <c r="P51" s="10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 spans="1:26" ht="12" customHeight="1" x14ac:dyDescent="0.15">
      <c r="A52" s="113" t="s">
        <v>131</v>
      </c>
      <c r="B52" s="101">
        <v>20.350000000000001</v>
      </c>
      <c r="C52" s="35">
        <v>0.1</v>
      </c>
      <c r="D52" s="101" t="s">
        <v>23</v>
      </c>
      <c r="E52" s="103"/>
      <c r="F52" s="103"/>
      <c r="G52" s="103"/>
      <c r="H52" s="103"/>
      <c r="I52" s="103"/>
      <c r="J52" s="105"/>
      <c r="K52" s="105"/>
      <c r="L52" s="107" t="str">
        <f>IF(E52="","",IF(OR(((MAXA(E52:I53))&gt;(B52+C52)),((MINA(E52:I53))&lt;(B52-C53))),"NG","OK"))</f>
        <v/>
      </c>
      <c r="M52" s="107" t="str">
        <f>IF(E52="","",IF(OR(((MAXA(E52:I53))&gt;(B52+C52)),((MINA(E52:I53))&lt;(B52-C53))),2,1))</f>
        <v/>
      </c>
      <c r="N52" s="98">
        <f>IF(B52="","",(((B52+C52)+(B52-C53))/2))</f>
        <v>20.350000000000001</v>
      </c>
      <c r="O52" s="108" t="str">
        <f>IF(E52="","",((MAXA(E52,F52,G52,H52,I52))-N52)/((C52+C53)/2))</f>
        <v/>
      </c>
      <c r="P52" s="108" t="str">
        <f>IF(E52="","",((MINA(E52,F52,G52,H52,I52))-N52)/((C52+C53)/2))</f>
        <v/>
      </c>
      <c r="Q52" s="98" t="str">
        <f>IF(E52="","",IF(OR((O52&gt;50%),(P52&lt;-50%)),"Measure More","OK"))</f>
        <v/>
      </c>
      <c r="R52" s="98" t="str">
        <f>IF(E52="","",MAXA(E52:I53))</f>
        <v/>
      </c>
      <c r="S52" s="98" t="str">
        <f>IF(E52="","",MINA(E52:I53))</f>
        <v/>
      </c>
      <c r="T52" s="98" t="str">
        <f>IF(E52="","",(R52-S52))</f>
        <v/>
      </c>
      <c r="U52" s="98" t="str">
        <f>IF(E52="","",ROUND(AVERAGEA(E52:I53),4))</f>
        <v/>
      </c>
      <c r="V52" s="98" t="str">
        <f>IF(E52="","",ROUND(SQRT(COUNTA(E52:I53)/(COUNTA(E52:I53)-1))*STDEVPA(E52:I53),4))</f>
        <v/>
      </c>
      <c r="W52" s="97" t="str">
        <f>IF(E52="","",ROUND((((B52+C52)-(B52-C53))/(6*V52)),4))</f>
        <v/>
      </c>
      <c r="X52" s="97" t="str">
        <f>IF(E52="","",ROUND((1-(ABS((((B52+C52)+(B52-C53))/2)-U52)/((C52+C53)/2)))*W52,4))</f>
        <v/>
      </c>
      <c r="Y52" s="97" t="str">
        <f>IF(E52="","",IF(OR(((MAXA(E52:I53))&gt;(B52+C52)),((MINA(E52:I53))&lt;(B52-C53))),"NG","OK"))</f>
        <v/>
      </c>
      <c r="Z52" s="97" t="str">
        <f>IF(X52="","",IF(OR(((MINA(X52))&lt;(1.67))),"NG","OK"))</f>
        <v/>
      </c>
    </row>
    <row r="53" spans="1:26" ht="12" customHeight="1" x14ac:dyDescent="0.15">
      <c r="A53" s="114"/>
      <c r="B53" s="102"/>
      <c r="C53" s="34">
        <v>0.1</v>
      </c>
      <c r="D53" s="102"/>
      <c r="E53" s="104"/>
      <c r="F53" s="104"/>
      <c r="G53" s="104"/>
      <c r="H53" s="104"/>
      <c r="I53" s="104"/>
      <c r="J53" s="106"/>
      <c r="K53" s="106"/>
      <c r="L53" s="107" t="str">
        <f>IF(L34="","",IF(OR(((MAXA(L34:L41))&gt;(L30+L31)),((MINA(L34:L41))&lt;(L30-L32))),"NG","OK"))</f>
        <v/>
      </c>
      <c r="M53" s="107" t="str">
        <f>IF(M33="","",IF(OR(((MAXA(M33:M40))&gt;(M29+M30)),((MINA(M33:M40))&lt;(M29-M31))),2,1))</f>
        <v/>
      </c>
      <c r="N53" s="98"/>
      <c r="O53" s="108"/>
      <c r="P53" s="10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 spans="1:26" ht="12" customHeight="1" x14ac:dyDescent="0.15">
      <c r="A54" s="113" t="s">
        <v>132</v>
      </c>
      <c r="B54" s="101">
        <v>20.350000000000001</v>
      </c>
      <c r="C54" s="35">
        <v>0.1</v>
      </c>
      <c r="D54" s="101" t="s">
        <v>23</v>
      </c>
      <c r="E54" s="103"/>
      <c r="F54" s="103"/>
      <c r="G54" s="103"/>
      <c r="H54" s="103"/>
      <c r="I54" s="103"/>
      <c r="J54" s="105"/>
      <c r="K54" s="105"/>
      <c r="L54" s="107" t="str">
        <f>IF(E54="","",IF(OR(((MAXA(E54:I55))&gt;(B54+C54)),((MINA(E54:I55))&lt;(B54-C55))),"NG","OK"))</f>
        <v/>
      </c>
      <c r="M54" s="107" t="str">
        <f>IF(E54="","",IF(OR(((MAXA(E54:I55))&gt;(B54+C54)),((MINA(E54:I55))&lt;(B54-C55))),2,1))</f>
        <v/>
      </c>
      <c r="N54" s="98">
        <f>IF(B54="","",(((B54+C54)+(B54-C55))/2))</f>
        <v>20.350000000000001</v>
      </c>
      <c r="O54" s="108" t="str">
        <f>IF(E54="","",((MAXA(E54,F54,G54,H54,I54))-N54)/((C54+C55)/2))</f>
        <v/>
      </c>
      <c r="P54" s="108" t="str">
        <f>IF(E54="","",((MINA(E54,F54,G54,H54,I54))-N54)/((C54+C55)/2))</f>
        <v/>
      </c>
      <c r="Q54" s="98" t="str">
        <f>IF(E54="","",IF(OR((O54&gt;50%),(P54&lt;-50%)),"Measure More","OK"))</f>
        <v/>
      </c>
      <c r="R54" s="98" t="str">
        <f>IF(E54="","",MAXA(E54:I55))</f>
        <v/>
      </c>
      <c r="S54" s="98" t="str">
        <f>IF(E54="","",MINA(E54:I55))</f>
        <v/>
      </c>
      <c r="T54" s="98" t="str">
        <f>IF(E54="","",(R54-S54))</f>
        <v/>
      </c>
      <c r="U54" s="98" t="str">
        <f>IF(E54="","",ROUND(AVERAGEA(E54:I55),4))</f>
        <v/>
      </c>
      <c r="V54" s="98" t="str">
        <f>IF(E54="","",ROUND(SQRT(COUNTA(E54:I55)/(COUNTA(E54:I55)-1))*STDEVPA(E54:I55),4))</f>
        <v/>
      </c>
      <c r="W54" s="97" t="str">
        <f>IF(E54="","",ROUND((((B54+C54)-(B54-C55))/(6*V54)),4))</f>
        <v/>
      </c>
      <c r="X54" s="97" t="str">
        <f>IF(E54="","",ROUND((1-(ABS((((B54+C54)+(B54-C55))/2)-U54)/((C54+C55)/2)))*W54,4))</f>
        <v/>
      </c>
      <c r="Y54" s="97" t="str">
        <f>IF(E54="","",IF(OR(((MAXA(E54:I55))&gt;(B54+C54)),((MINA(E54:I55))&lt;(B54-C55))),"NG","OK"))</f>
        <v/>
      </c>
      <c r="Z54" s="97" t="str">
        <f>IF(X54="","",IF(OR(((MINA(X54))&lt;(1.67))),"NG","OK"))</f>
        <v/>
      </c>
    </row>
    <row r="55" spans="1:26" ht="12" customHeight="1" x14ac:dyDescent="0.15">
      <c r="A55" s="114"/>
      <c r="B55" s="102"/>
      <c r="C55" s="34">
        <v>0.1</v>
      </c>
      <c r="D55" s="102"/>
      <c r="E55" s="104"/>
      <c r="F55" s="104"/>
      <c r="G55" s="104"/>
      <c r="H55" s="104"/>
      <c r="I55" s="104"/>
      <c r="J55" s="106"/>
      <c r="K55" s="106"/>
      <c r="L55" s="107" t="str">
        <f>IF(L36="","",IF(OR(((MAXA(L36:L43))&gt;(L32+L33)),((MINA(L36:L43))&lt;(L32-L34))),"NG","OK"))</f>
        <v/>
      </c>
      <c r="M55" s="107" t="str">
        <f>IF(M35="","",IF(OR(((MAXA(M35:M42))&gt;(M31+M32)),((MINA(M35:M42))&lt;(M31-M33))),2,1))</f>
        <v/>
      </c>
      <c r="N55" s="98"/>
      <c r="O55" s="108"/>
      <c r="P55" s="10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 spans="1:26" ht="12" customHeight="1" x14ac:dyDescent="0.15">
      <c r="A56" s="99">
        <v>5</v>
      </c>
      <c r="B56" s="101">
        <v>22.47</v>
      </c>
      <c r="C56" s="35">
        <v>0.1</v>
      </c>
      <c r="D56" s="101" t="s">
        <v>23</v>
      </c>
      <c r="E56" s="103"/>
      <c r="F56" s="103"/>
      <c r="G56" s="103"/>
      <c r="H56" s="103"/>
      <c r="I56" s="103"/>
      <c r="J56" s="105"/>
      <c r="K56" s="105"/>
      <c r="L56" s="107" t="str">
        <f>IF(E56="","",IF(OR(((MAXA(E56:I57))&gt;(B56+C56)),((MINA(E56:I57))&lt;(B56-C57))),"NG","OK"))</f>
        <v/>
      </c>
      <c r="M56" s="107" t="str">
        <f>IF(E56="","",IF(OR(((MAXA(E56:I57))&gt;(B56+C56)),((MINA(E56:I57))&lt;(B56-C57))),2,1))</f>
        <v/>
      </c>
      <c r="N56" s="98">
        <f>IF(B56="","",(((B56+C56)+(B56-C57))/2))</f>
        <v>22.47</v>
      </c>
      <c r="O56" s="108" t="str">
        <f>IF(E56="","",((MAXA(E56,F56,G56,H56,I56))-N56)/((C56+C57)/2))</f>
        <v/>
      </c>
      <c r="P56" s="108" t="str">
        <f>IF(E56="","",((MINA(E56,F56,G56,H56,I56))-N56)/((C56+C57)/2))</f>
        <v/>
      </c>
      <c r="Q56" s="98" t="str">
        <f>IF(E56="","",IF(OR((O56&gt;50%),(P56&lt;-50%)),"Measure More","OK"))</f>
        <v/>
      </c>
      <c r="R56" s="98" t="str">
        <f>IF(E56="","",MAXA(E56:I57))</f>
        <v/>
      </c>
      <c r="S56" s="98" t="str">
        <f>IF(E56="","",MINA(E56:I57))</f>
        <v/>
      </c>
      <c r="T56" s="98" t="str">
        <f>IF(E56="","",(R56-S56))</f>
        <v/>
      </c>
      <c r="U56" s="98" t="str">
        <f>IF(E56="","",ROUND(AVERAGEA(E56:I57),4))</f>
        <v/>
      </c>
      <c r="V56" s="98" t="str">
        <f>IF(E56="","",ROUND(SQRT(COUNTA(E56:I57)/(COUNTA(E56:I57)-1))*STDEVPA(E56:I57),4))</f>
        <v/>
      </c>
      <c r="W56" s="97" t="str">
        <f>IF(E56="","",ROUND((((B56+C56)-(B56-C57))/(6*V56)),4))</f>
        <v/>
      </c>
      <c r="X56" s="97" t="str">
        <f>IF(E56="","",ROUND((1-(ABS((((B56+C56)+(B56-C57))/2)-U56)/((C56+C57)/2)))*W56,4))</f>
        <v/>
      </c>
      <c r="Y56" s="97" t="str">
        <f>IF(E56="","",IF(OR(((MAXA(E56:I57))&gt;(B56+C56)),((MINA(E56:I57))&lt;(B56-C57))),"NG","OK"))</f>
        <v/>
      </c>
      <c r="Z56" s="97" t="str">
        <f>IF(X56="","",IF(OR(((MINA(X56))&lt;(1.67))),"NG","OK"))</f>
        <v/>
      </c>
    </row>
    <row r="57" spans="1:26" ht="12" customHeight="1" x14ac:dyDescent="0.15">
      <c r="A57" s="100"/>
      <c r="B57" s="102"/>
      <c r="C57" s="34">
        <v>0.1</v>
      </c>
      <c r="D57" s="102"/>
      <c r="E57" s="104"/>
      <c r="F57" s="104"/>
      <c r="G57" s="104"/>
      <c r="H57" s="104"/>
      <c r="I57" s="104"/>
      <c r="J57" s="106"/>
      <c r="K57" s="106"/>
      <c r="L57" s="107" t="str">
        <f>IF(L38="","",IF(OR(((MAXA(L38:L45))&gt;(L34+L35)),((MINA(L38:L45))&lt;(L34-L36))),"NG","OK"))</f>
        <v/>
      </c>
      <c r="M57" s="107" t="str">
        <f>IF(M37="","",IF(OR(((MAXA(M37:M44))&gt;(M33+M34)),((MINA(M37:M44))&lt;(M33-M35))),2,1))</f>
        <v/>
      </c>
      <c r="N57" s="98"/>
      <c r="O57" s="108"/>
      <c r="P57" s="10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 spans="1:26" ht="12" customHeight="1" x14ac:dyDescent="0.15">
      <c r="A58" s="99">
        <v>6</v>
      </c>
      <c r="B58" s="101">
        <v>24.5</v>
      </c>
      <c r="C58" s="35">
        <v>0.1</v>
      </c>
      <c r="D58" s="101" t="s">
        <v>23</v>
      </c>
      <c r="E58" s="103"/>
      <c r="F58" s="103"/>
      <c r="G58" s="103"/>
      <c r="H58" s="103"/>
      <c r="I58" s="103"/>
      <c r="J58" s="105"/>
      <c r="K58" s="105"/>
      <c r="L58" s="107" t="str">
        <f>IF(E58="","",IF(OR(((MAXA(E58:I59))&gt;(B58+C58)),((MINA(E58:I59))&lt;(B58-C59))),"NG","OK"))</f>
        <v/>
      </c>
      <c r="M58" s="107" t="str">
        <f>IF(E58="","",IF(OR(((MAXA(E58:I59))&gt;(B58+C58)),((MINA(E58:I59))&lt;(B58-C59))),2,1))</f>
        <v/>
      </c>
      <c r="N58" s="98">
        <f>IF(B58="","",(((B58+C58)+(B58-C59))/2))</f>
        <v>24.5</v>
      </c>
      <c r="O58" s="108" t="str">
        <f>IF(E58="","",((MAXA(E58,F58,G58,H58,I58))-N58)/((C58+C59)/2))</f>
        <v/>
      </c>
      <c r="P58" s="108" t="str">
        <f>IF(E58="","",((MINA(E58,F58,G58,H58,I58))-N58)/((C58+C59)/2))</f>
        <v/>
      </c>
      <c r="Q58" s="98" t="str">
        <f>IF(E58="","",IF(OR((O58&gt;50%),(P58&lt;-50%)),"Measure More","OK"))</f>
        <v/>
      </c>
      <c r="R58" s="98" t="str">
        <f>IF(E58="","",MAXA(E58:I59))</f>
        <v/>
      </c>
      <c r="S58" s="98" t="str">
        <f>IF(E58="","",MINA(E58:I59))</f>
        <v/>
      </c>
      <c r="T58" s="98" t="str">
        <f>IF(E58="","",(R58-S58))</f>
        <v/>
      </c>
      <c r="U58" s="98" t="str">
        <f>IF(E58="","",ROUND(AVERAGEA(E58:I59),4))</f>
        <v/>
      </c>
      <c r="V58" s="98" t="str">
        <f>IF(E58="","",ROUND(SQRT(COUNTA(E58:I59)/(COUNTA(E58:I59)-1))*STDEVPA(E58:I59),4))</f>
        <v/>
      </c>
      <c r="W58" s="97" t="str">
        <f>IF(E58="","",ROUND((((B58+C58)-(B58-C59))/(6*V58)),4))</f>
        <v/>
      </c>
      <c r="X58" s="97" t="str">
        <f>IF(E58="","",ROUND((1-(ABS((((B58+C58)+(B58-C59))/2)-U58)/((C58+C59)/2)))*W58,4))</f>
        <v/>
      </c>
      <c r="Y58" s="97" t="str">
        <f>IF(E58="","",IF(OR(((MAXA(E58:I59))&gt;(B58+C58)),((MINA(E58:I59))&lt;(B58-C59))),"NG","OK"))</f>
        <v/>
      </c>
      <c r="Z58" s="97" t="str">
        <f>IF(X58="","",IF(OR(((MINA(X58))&lt;(1.67))),"NG","OK"))</f>
        <v/>
      </c>
    </row>
    <row r="59" spans="1:26" ht="12" customHeight="1" x14ac:dyDescent="0.15">
      <c r="A59" s="100"/>
      <c r="B59" s="102"/>
      <c r="C59" s="34">
        <v>0.1</v>
      </c>
      <c r="D59" s="102"/>
      <c r="E59" s="104"/>
      <c r="F59" s="104"/>
      <c r="G59" s="104"/>
      <c r="H59" s="104"/>
      <c r="I59" s="104"/>
      <c r="J59" s="106"/>
      <c r="K59" s="106"/>
      <c r="L59" s="107" t="str">
        <f>IF(L40="","",IF(OR(((MAXA(L40:L47))&gt;(L36+L37)),((MINA(L40:L47))&lt;(L36-L38))),"NG","OK"))</f>
        <v>OK</v>
      </c>
      <c r="M59" s="107" t="str">
        <f>IF(M39="","",IF(OR(((MAXA(M39:M46))&gt;(M35+M36)),((MINA(M39:M46))&lt;(M35-M37))),2,1))</f>
        <v/>
      </c>
      <c r="N59" s="98"/>
      <c r="O59" s="108"/>
      <c r="P59" s="108"/>
      <c r="Q59" s="98"/>
      <c r="R59" s="98"/>
      <c r="S59" s="98"/>
      <c r="T59" s="98"/>
      <c r="U59" s="98"/>
      <c r="V59" s="98"/>
      <c r="W59" s="98"/>
      <c r="X59" s="98"/>
      <c r="Y59" s="98"/>
      <c r="Z59" s="98"/>
    </row>
    <row r="60" spans="1:26" ht="12" customHeight="1" x14ac:dyDescent="0.15">
      <c r="A60" s="99" t="s">
        <v>123</v>
      </c>
      <c r="B60" s="101">
        <v>0</v>
      </c>
      <c r="C60" s="35">
        <v>0.1</v>
      </c>
      <c r="D60" s="101" t="s">
        <v>23</v>
      </c>
      <c r="E60" s="103"/>
      <c r="F60" s="103"/>
      <c r="G60" s="103"/>
      <c r="H60" s="103"/>
      <c r="I60" s="103"/>
      <c r="J60" s="105"/>
      <c r="K60" s="105"/>
      <c r="L60" s="107" t="str">
        <f>IF(E60="","",IF(OR(((MAXA(E60:I61))&gt;(B60+C60)),((MINA(E60:I61))&lt;(B60-C61))),"NG","OK"))</f>
        <v/>
      </c>
      <c r="M60" s="107" t="str">
        <f>IF(E60="","",IF(OR(((MAXA(E60:I61))&gt;(B60+C60)),((MINA(E60:I61))&lt;(B60-C61))),2,1))</f>
        <v/>
      </c>
      <c r="N60" s="98">
        <f>IF(B60="","",(((B60+C60)+(B60-C61))/2))</f>
        <v>0.05</v>
      </c>
      <c r="O60" s="108" t="str">
        <f>IF(E60="","",((MAXA(E60,F60,G60,H60,I60))-N60)/((C60+C61)/2))</f>
        <v/>
      </c>
      <c r="P60" s="108" t="str">
        <f>IF(E60="","",((MINA(E60,F60,G60,H60,I60))-N60)/((C60+C61)/2))</f>
        <v/>
      </c>
      <c r="Q60" s="98" t="str">
        <f>IF(E60="","",IF(OR((O60&gt;50%),(P60&lt;-50%)),"Measure More","OK"))</f>
        <v/>
      </c>
      <c r="R60" s="98" t="str">
        <f>IF(E60="","",MAXA(E60:I61))</f>
        <v/>
      </c>
      <c r="S60" s="98" t="str">
        <f>IF(E60="","",MINA(E60:I61))</f>
        <v/>
      </c>
      <c r="T60" s="98" t="str">
        <f>IF(E60="","",(R60-S60))</f>
        <v/>
      </c>
      <c r="U60" s="98" t="str">
        <f>IF(E60="","",ROUND(AVERAGEA(E60:I61),4))</f>
        <v/>
      </c>
      <c r="V60" s="98" t="str">
        <f>IF(E60="","",ROUND(SQRT(COUNTA(E60:I61)/(COUNTA(E60:I61)-1))*STDEVPA(E60:I61),4))</f>
        <v/>
      </c>
      <c r="W60" s="97" t="str">
        <f>IF(E60="","",ROUND((((B60+C60)-(B60-C61))/(6*V60)),4))</f>
        <v/>
      </c>
      <c r="X60" s="97" t="str">
        <f>IF(E60="","",ROUND((1-(ABS((((B60+C60)+(B60-C61))/2)-U60)/((C60+C61)/2)))*W60,4))</f>
        <v/>
      </c>
      <c r="Y60" s="97" t="str">
        <f>IF(E60="","",IF(OR(((MAXA(E60:I61))&gt;(B60+C60)),((MINA(E60:I61))&lt;(B60-C61))),"NG","OK"))</f>
        <v/>
      </c>
      <c r="Z60" s="97" t="str">
        <f>IF(X60="","",IF(OR(((MINA(X60))&lt;(1.67))),"NG","OK"))</f>
        <v/>
      </c>
    </row>
    <row r="61" spans="1:26" ht="12" customHeight="1" x14ac:dyDescent="0.15">
      <c r="A61" s="100"/>
      <c r="B61" s="102"/>
      <c r="C61" s="34">
        <v>0</v>
      </c>
      <c r="D61" s="102"/>
      <c r="E61" s="104"/>
      <c r="F61" s="104"/>
      <c r="G61" s="104"/>
      <c r="H61" s="104"/>
      <c r="I61" s="104"/>
      <c r="J61" s="106"/>
      <c r="K61" s="106"/>
      <c r="L61" s="107" t="str">
        <f>IF(L42="","",IF(OR(((MAXA(L42:L49))&gt;(L38+L39)),((MINA(L42:L49))&lt;(L38-L40))),"NG","OK"))</f>
        <v/>
      </c>
      <c r="M61" s="107" t="str">
        <f>IF(M41="","",IF(OR(((MAXA(M41:M48))&gt;(M37+M38)),((MINA(M41:M48))&lt;(M37-M39))),2,1))</f>
        <v/>
      </c>
      <c r="N61" s="98"/>
      <c r="O61" s="108"/>
      <c r="P61" s="108"/>
      <c r="Q61" s="98"/>
      <c r="R61" s="98"/>
      <c r="S61" s="98"/>
      <c r="T61" s="98"/>
      <c r="U61" s="98"/>
      <c r="V61" s="98"/>
      <c r="W61" s="98"/>
      <c r="X61" s="98"/>
      <c r="Y61" s="98"/>
      <c r="Z61" s="98"/>
    </row>
    <row r="62" spans="1:26" ht="12" customHeight="1" x14ac:dyDescent="0.15">
      <c r="A62" s="111" t="s">
        <v>133</v>
      </c>
      <c r="B62" s="101">
        <v>0</v>
      </c>
      <c r="C62" s="35">
        <v>0.3</v>
      </c>
      <c r="D62" s="101" t="s">
        <v>118</v>
      </c>
      <c r="E62" s="103"/>
      <c r="F62" s="103"/>
      <c r="G62" s="103"/>
      <c r="H62" s="103"/>
      <c r="I62" s="103"/>
      <c r="J62" s="105"/>
      <c r="K62" s="105"/>
      <c r="L62" s="107" t="str">
        <f>IF(E62="","",IF(OR(((MAXA(E62:I63))&gt;(B62+C62)),((MINA(E62:I63))&lt;(B62-C63))),"NG","OK"))</f>
        <v/>
      </c>
      <c r="M62" s="107" t="str">
        <f>IF(E62="","",IF(OR(((MAXA(E62:I63))&gt;(B62+C62)),((MINA(E62:I63))&lt;(B62-C63))),2,1))</f>
        <v/>
      </c>
      <c r="N62" s="98">
        <f>IF(B62="","",(((B62+C62)+(B62-C63))/2))</f>
        <v>0.15</v>
      </c>
      <c r="O62" s="108" t="str">
        <f>IF(E62="","",((MAXA(E62,F62,G62,H62,I62))-N62)/((C62+C63)/2))</f>
        <v/>
      </c>
      <c r="P62" s="108" t="str">
        <f>IF(E62="","",((MINA(E62,F62,G62,H62,I62))-N62)/((C62+C63)/2))</f>
        <v/>
      </c>
      <c r="Q62" s="98" t="str">
        <f>IF(E62="","",IF(OR((O62&gt;50%),(P62&lt;-50%)),"Measure More","OK"))</f>
        <v/>
      </c>
      <c r="R62" s="98" t="str">
        <f>IF(E62="","",MAXA(E62:I63))</f>
        <v/>
      </c>
      <c r="S62" s="98" t="str">
        <f>IF(E62="","",MINA(E62:I63))</f>
        <v/>
      </c>
      <c r="T62" s="98" t="str">
        <f>IF(E62="","",(R62-S62))</f>
        <v/>
      </c>
      <c r="U62" s="98" t="str">
        <f>IF(E62="","",ROUND(AVERAGEA(E62:I63),4))</f>
        <v/>
      </c>
      <c r="V62" s="98" t="str">
        <f>IF(E62="","",ROUND(SQRT(COUNTA(E62:I63)/(COUNTA(E62:I63)-1))*STDEVPA(E62:I63),4))</f>
        <v/>
      </c>
      <c r="W62" s="97" t="str">
        <f>IF(E62="","",ROUND((((B62+C62)-(B62-C63))/(6*V62)),4))</f>
        <v/>
      </c>
      <c r="X62" s="97" t="str">
        <f>IF(E62="","",ROUND((1-(ABS((((B62+C62)+(B62-C63))/2)-U62)/((C62+C63)/2)))*W62,4))</f>
        <v/>
      </c>
      <c r="Y62" s="97" t="str">
        <f>IF(E62="","",IF(OR(((MAXA(E62:I63))&gt;(B62+C62)),((MINA(E62:I63))&lt;(B62-C63))),"NG","OK"))</f>
        <v/>
      </c>
      <c r="Z62" s="97" t="str">
        <f>IF(X62="","",IF(OR(((MINA(X62))&lt;(1.67))),"NG","OK"))</f>
        <v/>
      </c>
    </row>
    <row r="63" spans="1:26" ht="12" customHeight="1" x14ac:dyDescent="0.15">
      <c r="A63" s="112"/>
      <c r="B63" s="102"/>
      <c r="C63" s="34">
        <v>0</v>
      </c>
      <c r="D63" s="102"/>
      <c r="E63" s="104"/>
      <c r="F63" s="104"/>
      <c r="G63" s="104"/>
      <c r="H63" s="104"/>
      <c r="I63" s="104"/>
      <c r="J63" s="106"/>
      <c r="K63" s="106"/>
      <c r="L63" s="107" t="str">
        <f>IF(L44="","",IF(OR(((MAXA(L44:L51))&gt;(L40+L41)),((MINA(L44:L51))&lt;(L40-L42))),"NG","OK"))</f>
        <v/>
      </c>
      <c r="M63" s="107" t="str">
        <f>IF(M43="","",IF(OR(((MAXA(M43:M50))&gt;(M39+M40)),((MINA(M43:M50))&lt;(M39-M41))),2,1))</f>
        <v/>
      </c>
      <c r="N63" s="98"/>
      <c r="O63" s="108"/>
      <c r="P63" s="10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 spans="1:26" ht="12" customHeight="1" x14ac:dyDescent="0.15">
      <c r="A64" s="111" t="s">
        <v>134</v>
      </c>
      <c r="B64" s="101">
        <v>0</v>
      </c>
      <c r="C64" s="35">
        <v>0.3</v>
      </c>
      <c r="D64" s="101" t="s">
        <v>118</v>
      </c>
      <c r="E64" s="103"/>
      <c r="F64" s="103"/>
      <c r="G64" s="103"/>
      <c r="H64" s="103"/>
      <c r="I64" s="103"/>
      <c r="J64" s="105"/>
      <c r="K64" s="105"/>
      <c r="L64" s="107" t="str">
        <f>IF(E64="","",IF(OR(((MAXA(E64:I65))&gt;(B64+C64)),((MINA(E64:I65))&lt;(B64-C65))),"NG","OK"))</f>
        <v/>
      </c>
      <c r="M64" s="107" t="str">
        <f>IF(E64="","",IF(OR(((MAXA(E64:I65))&gt;(B64+C64)),((MINA(E64:I65))&lt;(B64-C65))),2,1))</f>
        <v/>
      </c>
      <c r="N64" s="98">
        <f>IF(B64="","",(((B64+C64)+(B64-C65))/2))</f>
        <v>0.15</v>
      </c>
      <c r="O64" s="108" t="str">
        <f>IF(E64="","",((MAXA(E64,F64,G64,H64,I64))-N64)/((C64+C65)/2))</f>
        <v/>
      </c>
      <c r="P64" s="108" t="str">
        <f>IF(E64="","",((MINA(E64,F64,G64,H64,I64))-N64)/((C64+C65)/2))</f>
        <v/>
      </c>
      <c r="Q64" s="98" t="str">
        <f>IF(E64="","",IF(OR((O64&gt;50%),(P64&lt;-50%)),"Measure More","OK"))</f>
        <v/>
      </c>
      <c r="R64" s="98" t="str">
        <f>IF(E64="","",MAXA(E64:I65))</f>
        <v/>
      </c>
      <c r="S64" s="98" t="str">
        <f>IF(E64="","",MINA(E64:I65))</f>
        <v/>
      </c>
      <c r="T64" s="98" t="str">
        <f>IF(E64="","",(R64-S64))</f>
        <v/>
      </c>
      <c r="U64" s="98" t="str">
        <f>IF(E64="","",ROUND(AVERAGEA(E64:I65),4))</f>
        <v/>
      </c>
      <c r="V64" s="98" t="str">
        <f>IF(E64="","",ROUND(SQRT(COUNTA(E64:I65)/(COUNTA(E64:I65)-1))*STDEVPA(E64:I65),4))</f>
        <v/>
      </c>
      <c r="W64" s="97" t="str">
        <f>IF(E64="","",ROUND((((U64)-(B64-C65))/(3*V64)),4))</f>
        <v/>
      </c>
      <c r="X64" s="97" t="str">
        <f>IF(E64="","",ROUND((((U64)-(B64-C65))/(3*V64)),4))</f>
        <v/>
      </c>
      <c r="Y64" s="97" t="str">
        <f>IF(E64="","",IF(OR(((MAXA(E64:I65))&gt;(B64+C64)),((MINA(E64:I65))&lt;(B64-C65))),"NG","OK"))</f>
        <v/>
      </c>
      <c r="Z64" s="97" t="str">
        <f>IF(X64="","",IF(OR(((MINA(X64))&lt;(1.67))),"NG","OK"))</f>
        <v/>
      </c>
    </row>
    <row r="65" spans="1:26" ht="12" customHeight="1" x14ac:dyDescent="0.15">
      <c r="A65" s="112"/>
      <c r="B65" s="102"/>
      <c r="C65" s="34">
        <v>0</v>
      </c>
      <c r="D65" s="102"/>
      <c r="E65" s="104"/>
      <c r="F65" s="104"/>
      <c r="G65" s="104"/>
      <c r="H65" s="104"/>
      <c r="I65" s="104"/>
      <c r="J65" s="106"/>
      <c r="K65" s="106"/>
      <c r="L65" s="107" t="str">
        <f>IF(L46="","",IF(OR(((MAXA(L46:L53))&gt;(L42+L43)),((MINA(L46:L53))&lt;(L42-L44))),"NG","OK"))</f>
        <v/>
      </c>
      <c r="M65" s="107" t="str">
        <f>IF(M45="","",IF(OR(((MAXA(M45:M52))&gt;(M41+M42)),((MINA(M45:M52))&lt;(M41-M43))),2,1))</f>
        <v/>
      </c>
      <c r="N65" s="98"/>
      <c r="O65" s="108"/>
      <c r="P65" s="10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 spans="1:26" ht="12" customHeight="1" x14ac:dyDescent="0.15">
      <c r="A66" s="111" t="s">
        <v>135</v>
      </c>
      <c r="B66" s="101">
        <v>0</v>
      </c>
      <c r="C66" s="35">
        <v>0.05</v>
      </c>
      <c r="D66" s="101" t="s">
        <v>136</v>
      </c>
      <c r="E66" s="103"/>
      <c r="F66" s="103"/>
      <c r="G66" s="103"/>
      <c r="H66" s="103"/>
      <c r="I66" s="103"/>
      <c r="J66" s="105"/>
      <c r="K66" s="105"/>
      <c r="L66" s="107" t="str">
        <f>IF(E66="","",IF(OR(((MAXA(E66:I67))&gt;(B66+C66)),((MINA(E66:I67))&lt;(B66-C67))),"NG","OK"))</f>
        <v/>
      </c>
      <c r="M66" s="107" t="str">
        <f>IF(E66="","",IF(OR(((MAXA(E66:I67))&gt;(B66+C66)),((MINA(E66:I67))&lt;(B66-C67))),2,1))</f>
        <v/>
      </c>
      <c r="N66" s="98">
        <f>IF(B66="","",(((B66+C66)+(B66-C67))/2))</f>
        <v>2.5000000000000001E-2</v>
      </c>
      <c r="O66" s="108" t="str">
        <f>IF(E66="","",((MAXA(E66,F66,G66,H66,I66))-N66)/((C66+C67)/2))</f>
        <v/>
      </c>
      <c r="P66" s="108" t="str">
        <f>IF(E66="","",((MINA(E66,F66,G66,H66,I66))-N66)/((C66+C67)/2))</f>
        <v/>
      </c>
      <c r="Q66" s="98" t="str">
        <f>IF(E66="","",IF(OR((O66&gt;50%),(P66&lt;-50%)),"Measure More","OK"))</f>
        <v/>
      </c>
      <c r="R66" s="98" t="str">
        <f>IF(E66="","",MAXA(E66:I67))</f>
        <v/>
      </c>
      <c r="S66" s="98" t="str">
        <f>IF(E66="","",MINA(E66:I67))</f>
        <v/>
      </c>
      <c r="T66" s="98" t="str">
        <f>IF(E66="","",(R66-S66))</f>
        <v/>
      </c>
      <c r="U66" s="98" t="str">
        <f>IF(E66="","",ROUND(AVERAGEA(E66:I67),4))</f>
        <v/>
      </c>
      <c r="V66" s="98" t="str">
        <f>IF(E66="","",ROUND(SQRT(COUNTA(E66:I67)/(COUNTA(E66:I67)-1))*STDEVPA(E66:I67),4))</f>
        <v/>
      </c>
      <c r="W66" s="97" t="str">
        <f>IF(E66="","",ROUND((((B66+C66)-(B66-C67))/(6*V66)),4))</f>
        <v/>
      </c>
      <c r="X66" s="97" t="str">
        <f>IF(E66="","",ROUND((1-(ABS((((B66+C66)+(B66-C67))/2)-U66)/((C66+C67)/2)))*W66,4))</f>
        <v/>
      </c>
      <c r="Y66" s="97" t="str">
        <f>IF(E66="","",IF(OR(((MAXA(E66:I67))&gt;(B66+C66)),((MINA(E66:I67))&lt;(B66-C67))),"NG","OK"))</f>
        <v/>
      </c>
      <c r="Z66" s="97" t="str">
        <f>IF(X66="","",IF(OR(((MINA(X66))&lt;(1.67))),"NG","OK"))</f>
        <v/>
      </c>
    </row>
    <row r="67" spans="1:26" ht="12" customHeight="1" x14ac:dyDescent="0.15">
      <c r="A67" s="112"/>
      <c r="B67" s="102"/>
      <c r="C67" s="34">
        <v>0</v>
      </c>
      <c r="D67" s="102"/>
      <c r="E67" s="104"/>
      <c r="F67" s="104"/>
      <c r="G67" s="104"/>
      <c r="H67" s="104"/>
      <c r="I67" s="104"/>
      <c r="J67" s="106"/>
      <c r="K67" s="106"/>
      <c r="L67" s="107" t="str">
        <f>IF(L48="","",IF(OR(((MAXA(L48:L55))&gt;(L44+L45)),((MINA(L48:L55))&lt;(L44-L46))),"NG","OK"))</f>
        <v/>
      </c>
      <c r="M67" s="107" t="str">
        <f>IF(M47="","",IF(OR(((MAXA(M47:M54))&gt;(M43+M44)),((MINA(M47:M54))&lt;(M43-M45))),2,1))</f>
        <v/>
      </c>
      <c r="N67" s="98"/>
      <c r="O67" s="108"/>
      <c r="P67" s="10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 spans="1:26" ht="12" customHeight="1" x14ac:dyDescent="0.15">
      <c r="A68" s="111" t="s">
        <v>124</v>
      </c>
      <c r="B68" s="101">
        <v>0</v>
      </c>
      <c r="C68" s="35">
        <v>0.05</v>
      </c>
      <c r="D68" s="101" t="s">
        <v>137</v>
      </c>
      <c r="E68" s="103"/>
      <c r="F68" s="103"/>
      <c r="G68" s="103"/>
      <c r="H68" s="103"/>
      <c r="I68" s="103"/>
      <c r="J68" s="105"/>
      <c r="K68" s="105"/>
      <c r="L68" s="107" t="str">
        <f>IF(E68="","",IF(OR(((MAXA(E68:I69))&gt;(B68+C68)),((MINA(E68:I69))&lt;(B68-C69))),"NG","OK"))</f>
        <v/>
      </c>
      <c r="M68" s="107" t="str">
        <f>IF(E68="","",IF(OR(((MAXA(E68:I69))&gt;(B68+C68)),((MINA(E68:I69))&lt;(B68-C69))),2,1))</f>
        <v/>
      </c>
      <c r="N68" s="98">
        <f>IF(B68="","",(((B68+C68)+(B68-C69))/2))</f>
        <v>2.5000000000000001E-2</v>
      </c>
      <c r="O68" s="108" t="str">
        <f>IF(E68="","",((MAXA(E68,F68,G68,H68,I68))-N68)/((C68+C69)/2))</f>
        <v/>
      </c>
      <c r="P68" s="108" t="str">
        <f>IF(E68="","",((MINA(E68,F68,G68,H68,I68))-N68)/((C68+C69)/2))</f>
        <v/>
      </c>
      <c r="Q68" s="98" t="str">
        <f>IF(E68="","",IF(OR((O68&gt;50%),(P68&lt;-50%)),"Measure More","OK"))</f>
        <v/>
      </c>
      <c r="R68" s="98" t="str">
        <f>IF(E68="","",MAXA(E68:I69))</f>
        <v/>
      </c>
      <c r="S68" s="98" t="str">
        <f>IF(E68="","",MINA(E68:I69))</f>
        <v/>
      </c>
      <c r="T68" s="98" t="str">
        <f>IF(E68="","",(R68-S68))</f>
        <v/>
      </c>
      <c r="U68" s="98" t="str">
        <f>IF(E68="","",ROUND(AVERAGEA(E68:I69),4))</f>
        <v/>
      </c>
      <c r="V68" s="98" t="str">
        <f>IF(E68="","",ROUND(SQRT(COUNTA(E68:I69)/(COUNTA(E68:I69)-1))*STDEVPA(E68:I69),4))</f>
        <v/>
      </c>
      <c r="W68" s="97" t="str">
        <f>IF(E68="","",ROUND((((B68+C68)-(B68-C69))/(6*V68)),4))</f>
        <v/>
      </c>
      <c r="X68" s="97" t="str">
        <f>IF(E68="","",ROUND((1-(ABS((((B68+C68)+(B68-C69))/2)-U68)/((C68+C69)/2)))*W68,4))</f>
        <v/>
      </c>
      <c r="Y68" s="97" t="str">
        <f>IF(E68="","",IF(OR(((MAXA(E68:I69))&gt;(B68+C68)),((MINA(E68:I69))&lt;(B68-C69))),"NG","OK"))</f>
        <v/>
      </c>
      <c r="Z68" s="97" t="str">
        <f>IF(X68="","",IF(OR(((MINA(X68))&lt;(1.67))),"NG","OK"))</f>
        <v/>
      </c>
    </row>
    <row r="69" spans="1:26" ht="12" customHeight="1" x14ac:dyDescent="0.15">
      <c r="A69" s="112"/>
      <c r="B69" s="102"/>
      <c r="C69" s="34">
        <v>0</v>
      </c>
      <c r="D69" s="102"/>
      <c r="E69" s="104"/>
      <c r="F69" s="104"/>
      <c r="G69" s="104"/>
      <c r="H69" s="104"/>
      <c r="I69" s="104"/>
      <c r="J69" s="106"/>
      <c r="K69" s="106"/>
      <c r="L69" s="107" t="str">
        <f>IF(L50="","",IF(OR(((MAXA(L50:L57))&gt;(L46+L47)),((MINA(L50:L57))&lt;(L46-L48))),"NG","OK"))</f>
        <v/>
      </c>
      <c r="M69" s="107" t="str">
        <f>IF(M49="","",IF(OR(((MAXA(M49:M56))&gt;(M45+M46)),((MINA(M49:M56))&lt;(M45-M47))),2,1))</f>
        <v/>
      </c>
      <c r="N69" s="98"/>
      <c r="O69" s="108"/>
      <c r="P69" s="10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 spans="1:26" ht="12" customHeight="1" x14ac:dyDescent="0.15">
      <c r="A70" s="99" t="s">
        <v>117</v>
      </c>
      <c r="B70" s="101">
        <v>0.6</v>
      </c>
      <c r="C70" s="35">
        <v>0.05</v>
      </c>
      <c r="D70" s="101" t="s">
        <v>119</v>
      </c>
      <c r="E70" s="103"/>
      <c r="F70" s="103"/>
      <c r="G70" s="103"/>
      <c r="H70" s="103"/>
      <c r="I70" s="103"/>
      <c r="J70" s="105"/>
      <c r="K70" s="105"/>
      <c r="L70" s="107" t="str">
        <f>IF(E70="","",IF(OR(((MAXA(E70:I71))&gt;(B70+C70)),((MINA(E70:I71))&lt;(B70-C71))),"NG","OK"))</f>
        <v/>
      </c>
      <c r="M70" s="107" t="str">
        <f>IF(E70="","",IF(OR(((MAXA(E70:I71))&gt;(B70+C70)),((MINA(E70:I71))&lt;(B70-C71))),2,1))</f>
        <v/>
      </c>
      <c r="N70" s="98">
        <f>IF(B70="","",(((B70+C70)+(B70-C71))/2))</f>
        <v>0.6</v>
      </c>
      <c r="O70" s="108" t="str">
        <f>IF(E70="","",((MAXA(E70,F70,G70,H70,I70))-N70)/((C70+C71)/2))</f>
        <v/>
      </c>
      <c r="P70" s="108" t="str">
        <f>IF(E70="","",((MINA(E70,F70,G70,H70,I70))-N70)/((C70+C71)/2))</f>
        <v/>
      </c>
      <c r="Q70" s="98" t="str">
        <f>IF(E70="","",IF(OR((O70&gt;50%),(P70&lt;-50%)),"Measure More","OK"))</f>
        <v/>
      </c>
      <c r="R70" s="98" t="str">
        <f>IF(E70="","",MAXA(E70:I71))</f>
        <v/>
      </c>
      <c r="S70" s="98" t="str">
        <f>IF(E70="","",MINA(E70:I71))</f>
        <v/>
      </c>
      <c r="T70" s="98" t="str">
        <f>IF(E70="","",(R70-S70))</f>
        <v/>
      </c>
      <c r="U70" s="98" t="str">
        <f>IF(E70="","",ROUND(AVERAGEA(E70:I71),4))</f>
        <v/>
      </c>
      <c r="V70" s="98" t="str">
        <f>IF(E70="","",ROUND(SQRT(COUNTA(E70:I71)/(COUNTA(E70:I71)-1))*STDEVPA(E70:I71),4))</f>
        <v/>
      </c>
      <c r="W70" s="97" t="str">
        <f>IF(E70="","",ROUND((((B70+C70)-(B70-C71))/(6*V70)),4))</f>
        <v/>
      </c>
      <c r="X70" s="97" t="str">
        <f>IF(E70="","",ROUND((1-(ABS((((B70+C70)+(B70-C71))/2)-U70)/((C70+C71)/2)))*W70,4))</f>
        <v/>
      </c>
      <c r="Y70" s="97" t="str">
        <f>IF(E70="","",IF(OR(((MAXA(E70:I71))&gt;(B70+C70)),((MINA(E70:I71))&lt;(B70-C71))),"NG","OK"))</f>
        <v/>
      </c>
      <c r="Z70" s="97" t="str">
        <f>IF(X70="","",IF(OR(((MINA(X70))&lt;(1.67))),"NG","OK"))</f>
        <v/>
      </c>
    </row>
    <row r="71" spans="1:26" ht="12" customHeight="1" x14ac:dyDescent="0.15">
      <c r="A71" s="100"/>
      <c r="B71" s="102"/>
      <c r="C71" s="34">
        <v>0.05</v>
      </c>
      <c r="D71" s="102"/>
      <c r="E71" s="104"/>
      <c r="F71" s="104"/>
      <c r="G71" s="104"/>
      <c r="H71" s="104"/>
      <c r="I71" s="104"/>
      <c r="J71" s="106"/>
      <c r="K71" s="106"/>
      <c r="L71" s="107" t="str">
        <f>IF(L52="","",IF(OR(((MAXA(L52:L59))&gt;(L48+L49)),((MINA(L52:L59))&lt;(L48-L50))),"NG","OK"))</f>
        <v/>
      </c>
      <c r="M71" s="107" t="str">
        <f>IF(M51="","",IF(OR(((MAXA(M51:M58))&gt;(M47+M48)),((MINA(M51:M58))&lt;(M47-M49))),2,1))</f>
        <v/>
      </c>
      <c r="N71" s="98"/>
      <c r="O71" s="108"/>
      <c r="P71" s="10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 spans="1:26" ht="12" customHeight="1" x14ac:dyDescent="0.15">
      <c r="A72" s="99" t="s">
        <v>138</v>
      </c>
      <c r="B72" s="101">
        <v>0.6</v>
      </c>
      <c r="C72" s="35">
        <v>0.05</v>
      </c>
      <c r="D72" s="101" t="s">
        <v>119</v>
      </c>
      <c r="E72" s="103"/>
      <c r="F72" s="103"/>
      <c r="G72" s="103"/>
      <c r="H72" s="103"/>
      <c r="I72" s="103"/>
      <c r="J72" s="105"/>
      <c r="K72" s="105"/>
      <c r="L72" s="107" t="str">
        <f>IF(E72="","",IF(OR(((MAXA(E72:I73))&gt;(B72+C72)),((MINA(E72:I73))&lt;(B72-C73))),"NG","OK"))</f>
        <v/>
      </c>
      <c r="M72" s="107" t="str">
        <f>IF(E72="","",IF(OR(((MAXA(E72:I73))&gt;(B72+C72)),((MINA(E72:I73))&lt;(B72-C73))),2,1))</f>
        <v/>
      </c>
      <c r="N72" s="98">
        <f>IF(B72="","",(((B72+C72)+(B72-C73))/2))</f>
        <v>0.6</v>
      </c>
      <c r="O72" s="108" t="str">
        <f>IF(E72="","",((MAXA(E72,F72,G72,H72,I72))-N72)/((C72+C73)/2))</f>
        <v/>
      </c>
      <c r="P72" s="108" t="str">
        <f>IF(E72="","",((MINA(E72,F72,G72,H72,I72))-N72)/((C72+C73)/2))</f>
        <v/>
      </c>
      <c r="Q72" s="98" t="str">
        <f>IF(E72="","",IF(OR((O72&gt;50%),(P72&lt;-50%)),"Measure More","OK"))</f>
        <v/>
      </c>
      <c r="R72" s="98" t="str">
        <f>IF(E72="","",MAXA(E72:I73))</f>
        <v/>
      </c>
      <c r="S72" s="98" t="str">
        <f>IF(E72="","",MINA(E72:I73))</f>
        <v/>
      </c>
      <c r="T72" s="98" t="str">
        <f>IF(E72="","",(R72-S72))</f>
        <v/>
      </c>
      <c r="U72" s="98" t="str">
        <f>IF(E72="","",ROUND(AVERAGEA(E72:I73),4))</f>
        <v/>
      </c>
      <c r="V72" s="98" t="str">
        <f>IF(E72="","",ROUND(SQRT(COUNTA(E72:I73)/(COUNTA(E72:I73)-1))*STDEVPA(E72:I73),4))</f>
        <v/>
      </c>
      <c r="W72" s="97" t="str">
        <f>IF(E72="","",ROUND((((B72+C72)-(B72-C73))/(6*V72)),4))</f>
        <v/>
      </c>
      <c r="X72" s="97" t="str">
        <f>IF(E72="","",ROUND((1-(ABS((((B72+C72)+(B72-C73))/2)-U72)/((C72+C73)/2)))*W72,4))</f>
        <v/>
      </c>
      <c r="Y72" s="97" t="str">
        <f>IF(E72="","",IF(OR(((MAXA(E72:I73))&gt;(B72+C72)),((MINA(E72:I73))&lt;(B72-C73))),"NG","OK"))</f>
        <v/>
      </c>
      <c r="Z72" s="97" t="str">
        <f>IF(X72="","",IF(OR(((MINA(X72))&lt;(1.67))),"NG","OK"))</f>
        <v/>
      </c>
    </row>
    <row r="73" spans="1:26" ht="12" customHeight="1" x14ac:dyDescent="0.15">
      <c r="A73" s="100"/>
      <c r="B73" s="102"/>
      <c r="C73" s="34">
        <v>0.05</v>
      </c>
      <c r="D73" s="102"/>
      <c r="E73" s="104"/>
      <c r="F73" s="104"/>
      <c r="G73" s="104"/>
      <c r="H73" s="104"/>
      <c r="I73" s="104"/>
      <c r="J73" s="106"/>
      <c r="K73" s="106"/>
      <c r="L73" s="107" t="str">
        <f>IF(L54="","",IF(OR(((MAXA(L54:L61))&gt;(L50+L51)),((MINA(L54:L61))&lt;(L50-L52))),"NG","OK"))</f>
        <v/>
      </c>
      <c r="M73" s="107" t="str">
        <f>IF(M53="","",IF(OR(((MAXA(M53:M60))&gt;(M49+M50)),((MINA(M53:M60))&lt;(M49-M51))),2,1))</f>
        <v/>
      </c>
      <c r="N73" s="98"/>
      <c r="O73" s="108"/>
      <c r="P73" s="10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 spans="1:26" ht="12" customHeight="1" x14ac:dyDescent="0.15">
      <c r="A74" s="99" t="s">
        <v>120</v>
      </c>
      <c r="B74" s="101">
        <v>0.8</v>
      </c>
      <c r="C74" s="35">
        <v>0.06</v>
      </c>
      <c r="D74" s="101" t="s">
        <v>119</v>
      </c>
      <c r="E74" s="103"/>
      <c r="F74" s="103"/>
      <c r="G74" s="103"/>
      <c r="H74" s="103"/>
      <c r="I74" s="103"/>
      <c r="J74" s="105"/>
      <c r="K74" s="105"/>
      <c r="L74" s="107" t="str">
        <f>IF(E74="","",IF(OR(((MAXA(E74:I75))&gt;(B74+C74)),((MINA(E74:I75))&lt;(B74-C75))),"NG","OK"))</f>
        <v/>
      </c>
      <c r="M74" s="107" t="str">
        <f>IF(E74="","",IF(OR(((MAXA(E74:I75))&gt;(B74+C74)),((MINA(E74:I75))&lt;(B74-C75))),2,1))</f>
        <v/>
      </c>
      <c r="N74" s="98">
        <f>IF(B74="","",(((B74+C74)+(B74-C75))/2))</f>
        <v>0.8</v>
      </c>
      <c r="O74" s="108" t="str">
        <f>IF(E74="","",((MAXA(E74,F74,G74,H74,I74))-N74)/((C74+C75)/2))</f>
        <v/>
      </c>
      <c r="P74" s="108" t="str">
        <f>IF(E74="","",((MINA(E74,F74,G74,H74,I74))-N74)/((C74+C75)/2))</f>
        <v/>
      </c>
      <c r="Q74" s="98" t="str">
        <f>IF(E74="","",IF(OR((O74&gt;50%),(P74&lt;-50%)),"Measure More","OK"))</f>
        <v/>
      </c>
      <c r="R74" s="98" t="str">
        <f>IF(E74="","",MAXA(E74:I75))</f>
        <v/>
      </c>
      <c r="S74" s="98" t="str">
        <f>IF(E74="","",MINA(E74:I75))</f>
        <v/>
      </c>
      <c r="T74" s="98" t="str">
        <f>IF(E74="","",(R74-S74))</f>
        <v/>
      </c>
      <c r="U74" s="98" t="str">
        <f>IF(E74="","",ROUND(AVERAGEA(E74:I75),4))</f>
        <v/>
      </c>
      <c r="V74" s="98" t="str">
        <f>IF(E74="","",ROUND(SQRT(COUNTA(E74:I75)/(COUNTA(E74:I75)-1))*STDEVPA(E74:I75),4))</f>
        <v/>
      </c>
      <c r="W74" s="97" t="str">
        <f>IF(E74="","",ROUND((((B74+C74)-(B74-C75))/(6*V74)),4))</f>
        <v/>
      </c>
      <c r="X74" s="97" t="str">
        <f>IF(E74="","",ROUND((1-(ABS((((B74+C74)+(B74-C75))/2)-U74)/((C74+C75)/2)))*W74,4))</f>
        <v/>
      </c>
      <c r="Y74" s="97" t="str">
        <f>IF(E74="","",IF(OR(((MAXA(E74:I75))&gt;(B74+C74)),((MINA(E74:I75))&lt;(B74-C75))),"NG","OK"))</f>
        <v/>
      </c>
      <c r="Z74" s="97" t="str">
        <f>IF(X74="","",IF(OR(((MINA(X74))&lt;(1.67))),"NG","OK"))</f>
        <v/>
      </c>
    </row>
    <row r="75" spans="1:26" ht="12" customHeight="1" x14ac:dyDescent="0.15">
      <c r="A75" s="100"/>
      <c r="B75" s="102"/>
      <c r="C75" s="34">
        <v>0.06</v>
      </c>
      <c r="D75" s="102"/>
      <c r="E75" s="104"/>
      <c r="F75" s="104"/>
      <c r="G75" s="104"/>
      <c r="H75" s="104"/>
      <c r="I75" s="104"/>
      <c r="J75" s="106"/>
      <c r="K75" s="106"/>
      <c r="L75" s="107" t="str">
        <f>IF(L56="","",IF(OR(((MAXA(L56:L63))&gt;(L52+L53)),((MINA(L56:L63))&lt;(L52-L54))),"NG","OK"))</f>
        <v/>
      </c>
      <c r="M75" s="107" t="str">
        <f>IF(M55="","",IF(OR(((MAXA(M55:M62))&gt;(M51+M52)),((MINA(M55:M62))&lt;(M51-M53))),2,1))</f>
        <v/>
      </c>
      <c r="N75" s="98"/>
      <c r="O75" s="108"/>
      <c r="P75" s="10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 spans="1:26" ht="12" customHeight="1" x14ac:dyDescent="0.15">
      <c r="A76" s="99" t="s">
        <v>121</v>
      </c>
      <c r="B76" s="101">
        <v>0.8</v>
      </c>
      <c r="C76" s="35">
        <v>0.06</v>
      </c>
      <c r="D76" s="101" t="s">
        <v>119</v>
      </c>
      <c r="E76" s="103"/>
      <c r="F76" s="103"/>
      <c r="G76" s="103"/>
      <c r="H76" s="103"/>
      <c r="I76" s="103"/>
      <c r="J76" s="105"/>
      <c r="K76" s="105"/>
      <c r="L76" s="107" t="str">
        <f>IF(E76="","",IF(OR(((MAXA(E76:I77))&gt;(B76+C76)),((MINA(E76:I77))&lt;(B76-C77))),"NG","OK"))</f>
        <v/>
      </c>
      <c r="M76" s="107" t="str">
        <f>IF(E76="","",IF(OR(((MAXA(E76:I77))&gt;(B76+C76)),((MINA(E76:I77))&lt;(B76-C77))),2,1))</f>
        <v/>
      </c>
      <c r="N76" s="98">
        <f>IF(B76="","",(((B76+C76)+(B76-C77))/2))</f>
        <v>0.8</v>
      </c>
      <c r="O76" s="108" t="str">
        <f>IF(E76="","",((MAXA(E76,F76,G76,H76,I76))-N76)/((C76+C77)/2))</f>
        <v/>
      </c>
      <c r="P76" s="108" t="str">
        <f>IF(E76="","",((MINA(E76,F76,G76,H76,I76))-N76)/((C76+C77)/2))</f>
        <v/>
      </c>
      <c r="Q76" s="98" t="str">
        <f>IF(E76="","",IF(OR((O76&gt;50%),(P76&lt;-50%)),"Measure More","OK"))</f>
        <v/>
      </c>
      <c r="R76" s="98" t="str">
        <f>IF(E76="","",MAXA(E76:I77))</f>
        <v/>
      </c>
      <c r="S76" s="98" t="str">
        <f>IF(E76="","",MINA(E76:I77))</f>
        <v/>
      </c>
      <c r="T76" s="98" t="str">
        <f>IF(E76="","",(R76-S76))</f>
        <v/>
      </c>
      <c r="U76" s="98" t="str">
        <f>IF(E76="","",ROUND(AVERAGEA(E76:I77),4))</f>
        <v/>
      </c>
      <c r="V76" s="98" t="str">
        <f>IF(E76="","",ROUND(SQRT(COUNTA(E76:I77)/(COUNTA(E76:I77)-1))*STDEVPA(E76:I77),4))</f>
        <v/>
      </c>
      <c r="W76" s="97" t="str">
        <f>IF(E76="","",ROUND((((B76+C76)-(B76-C77))/(6*V76)),4))</f>
        <v/>
      </c>
      <c r="X76" s="97" t="str">
        <f>IF(E76="","",ROUND((1-(ABS((((B76+C76)+(B76-C77))/2)-U76)/((C76+C77)/2)))*W76,4))</f>
        <v/>
      </c>
      <c r="Y76" s="97" t="str">
        <f>IF(E76="","",IF(OR(((MAXA(E76:I77))&gt;(B76+C76)),((MINA(E76:I77))&lt;(B76-C77))),"NG","OK"))</f>
        <v/>
      </c>
      <c r="Z76" s="97" t="str">
        <f>IF(X76="","",IF(OR(((MINA(X76))&lt;(1.67))),"NG","OK"))</f>
        <v/>
      </c>
    </row>
    <row r="77" spans="1:26" ht="12" customHeight="1" x14ac:dyDescent="0.15">
      <c r="A77" s="100"/>
      <c r="B77" s="102"/>
      <c r="C77" s="34">
        <v>0.06</v>
      </c>
      <c r="D77" s="102"/>
      <c r="E77" s="104"/>
      <c r="F77" s="104"/>
      <c r="G77" s="104"/>
      <c r="H77" s="104"/>
      <c r="I77" s="104"/>
      <c r="J77" s="106"/>
      <c r="K77" s="106"/>
      <c r="L77" s="107" t="str">
        <f>IF(L58="","",IF(OR(((MAXA(L58:L65))&gt;(L54+L55)),((MINA(L58:L65))&lt;(L54-L56))),"NG","OK"))</f>
        <v/>
      </c>
      <c r="M77" s="107" t="str">
        <f>IF(M57="","",IF(OR(((MAXA(M57:M64))&gt;(M53+M54)),((MINA(M57:M64))&lt;(M53-M55))),2,1))</f>
        <v/>
      </c>
      <c r="N77" s="98"/>
      <c r="O77" s="108"/>
      <c r="P77" s="10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 spans="1:26" ht="12" customHeight="1" x14ac:dyDescent="0.15">
      <c r="A78" s="99">
        <v>12</v>
      </c>
      <c r="B78" s="101">
        <v>12.05</v>
      </c>
      <c r="C78" s="35">
        <v>0.1</v>
      </c>
      <c r="D78" s="101" t="s">
        <v>23</v>
      </c>
      <c r="E78" s="103"/>
      <c r="F78" s="103"/>
      <c r="G78" s="103"/>
      <c r="H78" s="103"/>
      <c r="I78" s="103"/>
      <c r="J78" s="105"/>
      <c r="K78" s="105"/>
      <c r="L78" s="107" t="str">
        <f>IF(E78="","",IF(OR(((MAXA(E78:I79))&gt;(B78+C78)),((MINA(E78:I79))&lt;(B78-C79))),"NG","OK"))</f>
        <v/>
      </c>
      <c r="M78" s="107" t="str">
        <f>IF(E78="","",IF(OR(((MAXA(E78:I79))&gt;(B78+C78)),((MINA(E78:I79))&lt;(B78-C79))),2,1))</f>
        <v/>
      </c>
      <c r="N78" s="98">
        <f>IF(B78="","",(((B78+C78)+(B78-C79))/2))</f>
        <v>12.05</v>
      </c>
      <c r="O78" s="108" t="str">
        <f>IF(E78="","",((MAXA(E78,F78,G78,H78,I78))-N78)/((C78+C79)/2))</f>
        <v/>
      </c>
      <c r="P78" s="108" t="str">
        <f>IF(E78="","",((MINA(E78,F78,G78,H78,I78))-N78)/((C78+C79)/2))</f>
        <v/>
      </c>
      <c r="Q78" s="98" t="str">
        <f>IF(E78="","",IF(OR((O78&gt;50%),(P78&lt;-50%)),"Measure More","OK"))</f>
        <v/>
      </c>
      <c r="R78" s="98" t="str">
        <f>IF(E78="","",MAXA(E78:I79))</f>
        <v/>
      </c>
      <c r="S78" s="98" t="str">
        <f>IF(E78="","",MINA(E78:I79))</f>
        <v/>
      </c>
      <c r="T78" s="98" t="str">
        <f>IF(E78="","",(R78-S78))</f>
        <v/>
      </c>
      <c r="U78" s="98" t="str">
        <f>IF(E78="","",ROUND(AVERAGEA(E78:I79),4))</f>
        <v/>
      </c>
      <c r="V78" s="98" t="str">
        <f>IF(E78="","",ROUND(SQRT(COUNTA(E78:I79)/(COUNTA(E78:I79)-1))*STDEVPA(E78:I79),4))</f>
        <v/>
      </c>
      <c r="W78" s="97" t="str">
        <f>IF(E78="","",ROUND((((B78+C78)-(B78-C79))/(6*V78)),4))</f>
        <v/>
      </c>
      <c r="X78" s="97" t="str">
        <f>IF(E78="","",ROUND((1-(ABS((((B78+C78)+(B78-C79))/2)-U78)/((C78+C79)/2)))*W78,4))</f>
        <v/>
      </c>
      <c r="Y78" s="97" t="str">
        <f>IF(E78="","",IF(OR(((MAXA(E78:I79))&gt;(B78+C78)),((MINA(E78:I79))&lt;(B78-C79))),"NG","OK"))</f>
        <v/>
      </c>
      <c r="Z78" s="97" t="str">
        <f>IF(X78="","",IF(OR(((MINA(X78))&lt;(1.67))),"NG","OK"))</f>
        <v/>
      </c>
    </row>
    <row r="79" spans="1:26" ht="12" customHeight="1" x14ac:dyDescent="0.15">
      <c r="A79" s="100"/>
      <c r="B79" s="102"/>
      <c r="C79" s="34">
        <v>0.1</v>
      </c>
      <c r="D79" s="102"/>
      <c r="E79" s="104"/>
      <c r="F79" s="104"/>
      <c r="G79" s="104"/>
      <c r="H79" s="104"/>
      <c r="I79" s="104"/>
      <c r="J79" s="106"/>
      <c r="K79" s="106"/>
      <c r="L79" s="107" t="str">
        <f>IF(L60="","",IF(OR(((MAXA(L60:L67))&gt;(L56+L57)),((MINA(L60:L67))&lt;(L56-L58))),"NG","OK"))</f>
        <v/>
      </c>
      <c r="M79" s="107" t="str">
        <f>IF(M59="","",IF(OR(((MAXA(M59:M66))&gt;(M55+M56)),((MINA(M59:M66))&lt;(M55-M57))),2,1))</f>
        <v/>
      </c>
      <c r="N79" s="98"/>
      <c r="O79" s="108"/>
      <c r="P79" s="108"/>
      <c r="Q79" s="98"/>
      <c r="R79" s="98"/>
      <c r="S79" s="98"/>
      <c r="T79" s="98"/>
      <c r="U79" s="98"/>
      <c r="V79" s="98"/>
      <c r="W79" s="98"/>
      <c r="X79" s="98"/>
      <c r="Y79" s="98"/>
      <c r="Z79" s="98"/>
    </row>
    <row r="80" spans="1:26" ht="12" customHeight="1" x14ac:dyDescent="0.15">
      <c r="A80" s="99" t="s">
        <v>122</v>
      </c>
      <c r="B80" s="101">
        <v>12.1</v>
      </c>
      <c r="C80" s="35">
        <v>0.1</v>
      </c>
      <c r="D80" s="101" t="s">
        <v>23</v>
      </c>
      <c r="E80" s="103"/>
      <c r="F80" s="103"/>
      <c r="G80" s="103"/>
      <c r="H80" s="103"/>
      <c r="I80" s="103"/>
      <c r="J80" s="105"/>
      <c r="K80" s="105"/>
      <c r="L80" s="107" t="str">
        <f>IF(E80="","",IF(OR(((MAXA(E80:I81))&gt;(B80+C80)),((MINA(E80:I81))&lt;(B80-C81))),"NG","OK"))</f>
        <v/>
      </c>
      <c r="M80" s="107" t="str">
        <f>IF(E80="","",IF(OR(((MAXA(E80:I81))&gt;(B80+C80)),((MINA(E80:I81))&lt;(B80-C81))),2,1))</f>
        <v/>
      </c>
      <c r="N80" s="98">
        <f>IF(B80="","",(((B80+C80)+(B80-C81))/2))</f>
        <v>12.1</v>
      </c>
      <c r="O80" s="108" t="str">
        <f>IF(E80="","",((MAXA(E80,F80,G80,H80,I80))-N80)/((C80+C81)/2))</f>
        <v/>
      </c>
      <c r="P80" s="108" t="str">
        <f>IF(E80="","",((MINA(E80,F80,G80,H80,I80))-N80)/((C80+C81)/2))</f>
        <v/>
      </c>
      <c r="Q80" s="98" t="str">
        <f>IF(E80="","",IF(OR((O80&gt;50%),(P80&lt;-50%)),"Measure More","OK"))</f>
        <v/>
      </c>
      <c r="R80" s="98" t="str">
        <f>IF(E80="","",MAXA(E80:I81))</f>
        <v/>
      </c>
      <c r="S80" s="98" t="str">
        <f>IF(E80="","",MINA(E80:I81))</f>
        <v/>
      </c>
      <c r="T80" s="98" t="str">
        <f>IF(E80="","",(R80-S80))</f>
        <v/>
      </c>
      <c r="U80" s="98" t="str">
        <f>IF(E80="","",ROUND(AVERAGEA(E80:I81),4))</f>
        <v/>
      </c>
      <c r="V80" s="98" t="str">
        <f>IF(E80="","",ROUND(SQRT(COUNTA(E80:I81)/(COUNTA(E80:I81)-1))*STDEVPA(E80:I81),4))</f>
        <v/>
      </c>
      <c r="W80" s="97" t="str">
        <f>IF(E80="","",ROUND((((B80+C80)-(B80-C81))/(6*V80)),4))</f>
        <v/>
      </c>
      <c r="X80" s="97" t="str">
        <f>IF(E80="","",ROUND((1-(ABS((((B80+C80)+(B80-C81))/2)-U80)/((C80+C81)/2)))*W80,4))</f>
        <v/>
      </c>
      <c r="Y80" s="97" t="str">
        <f>IF(E80="","",IF(OR(((MAXA(E80:I81))&gt;(B80+C80)),((MINA(E80:I81))&lt;(B80-C81))),"NG","OK"))</f>
        <v/>
      </c>
      <c r="Z80" s="97" t="str">
        <f>IF(X80="","",IF(OR(((MINA(X80))&lt;(1.67))),"NG","OK"))</f>
        <v/>
      </c>
    </row>
    <row r="81" spans="1:26" ht="12" customHeight="1" x14ac:dyDescent="0.15">
      <c r="A81" s="100"/>
      <c r="B81" s="102"/>
      <c r="C81" s="34">
        <v>0.1</v>
      </c>
      <c r="D81" s="102"/>
      <c r="E81" s="104"/>
      <c r="F81" s="104"/>
      <c r="G81" s="104"/>
      <c r="H81" s="104"/>
      <c r="I81" s="104"/>
      <c r="J81" s="106"/>
      <c r="K81" s="106"/>
      <c r="L81" s="107" t="str">
        <f>IF(L62="","",IF(OR(((MAXA(L62:L69))&gt;(L58+L59)),((MINA(L62:L69))&lt;(L58-L60))),"NG","OK"))</f>
        <v/>
      </c>
      <c r="M81" s="107" t="str">
        <f>IF(M61="","",IF(OR(((MAXA(M61:M68))&gt;(M57+M58)),((MINA(M61:M68))&lt;(M57-M59))),2,1))</f>
        <v/>
      </c>
      <c r="N81" s="98"/>
      <c r="O81" s="108"/>
      <c r="P81" s="108"/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 spans="1:26" ht="12" customHeight="1" x14ac:dyDescent="0.15">
      <c r="A82" s="99" t="s">
        <v>139</v>
      </c>
      <c r="B82" s="101">
        <v>12.1</v>
      </c>
      <c r="C82" s="35">
        <v>0.1</v>
      </c>
      <c r="D82" s="101" t="s">
        <v>23</v>
      </c>
      <c r="E82" s="103"/>
      <c r="F82" s="103"/>
      <c r="G82" s="103"/>
      <c r="H82" s="103"/>
      <c r="I82" s="103"/>
      <c r="J82" s="105"/>
      <c r="K82" s="105"/>
      <c r="L82" s="107" t="str">
        <f>IF(E82="","",IF(OR(((MAXA(E82:I83))&gt;(B82+C82)),((MINA(E82:I83))&lt;(B82-C83))),"NG","OK"))</f>
        <v/>
      </c>
      <c r="M82" s="107" t="str">
        <f>IF(E82="","",IF(OR(((MAXA(E82:I83))&gt;(B82+C82)),((MINA(E82:I83))&lt;(B82-C83))),2,1))</f>
        <v/>
      </c>
      <c r="N82" s="98">
        <f>IF(B82="","",(((B82+C82)+(B82-C83))/2))</f>
        <v>12.1</v>
      </c>
      <c r="O82" s="108" t="str">
        <f>IF(E82="","",((MAXA(E82,F82,G82,H82,I82))-N82)/((C82+C83)/2))</f>
        <v/>
      </c>
      <c r="P82" s="108" t="str">
        <f>IF(E82="","",((MINA(E82,F82,G82,H82,I82))-N82)/((C82+C83)/2))</f>
        <v/>
      </c>
      <c r="Q82" s="98" t="str">
        <f>IF(E82="","",IF(OR((O82&gt;50%),(P82&lt;-50%)),"Measure More","OK"))</f>
        <v/>
      </c>
      <c r="R82" s="98" t="str">
        <f>IF(E82="","",MAXA(E82:I83))</f>
        <v/>
      </c>
      <c r="S82" s="98" t="str">
        <f>IF(E82="","",MINA(E82:I83))</f>
        <v/>
      </c>
      <c r="T82" s="98" t="str">
        <f>IF(E82="","",(R82-S82))</f>
        <v/>
      </c>
      <c r="U82" s="98" t="str">
        <f>IF(E82="","",ROUND(AVERAGEA(E82:I83),4))</f>
        <v/>
      </c>
      <c r="V82" s="98" t="str">
        <f>IF(E82="","",ROUND(SQRT(COUNTA(E82:I83)/(COUNTA(E82:I83)-1))*STDEVPA(E82:I83),4))</f>
        <v/>
      </c>
      <c r="W82" s="97" t="str">
        <f>IF(E82="","",ROUND((((B82+C82)-U82)/(3*V82)),4))</f>
        <v/>
      </c>
      <c r="X82" s="97" t="str">
        <f>IF(E82="","",ROUND((((B82+C82)-U82)/(3*V82)),4))</f>
        <v/>
      </c>
      <c r="Y82" s="97" t="str">
        <f>IF(E82="","",IF(OR(((MAXA(E82:I83))&gt;(B82+C82)),((MINA(E82:I83))&lt;(B82-C83))),"NG","OK"))</f>
        <v/>
      </c>
      <c r="Z82" s="97" t="str">
        <f>IF(X82="","",IF(OR(((MINA(X82))&lt;(1.67))),"NG","OK"))</f>
        <v/>
      </c>
    </row>
    <row r="83" spans="1:26" ht="12" customHeight="1" x14ac:dyDescent="0.15">
      <c r="A83" s="100"/>
      <c r="B83" s="102"/>
      <c r="C83" s="34">
        <v>0.1</v>
      </c>
      <c r="D83" s="102"/>
      <c r="E83" s="104"/>
      <c r="F83" s="104"/>
      <c r="G83" s="104"/>
      <c r="H83" s="104"/>
      <c r="I83" s="104"/>
      <c r="J83" s="106"/>
      <c r="K83" s="106"/>
      <c r="L83" s="107" t="str">
        <f>IF(L64="","",IF(OR(((MAXA(L64:L71))&gt;(L60+L61)),((MINA(L64:L71))&lt;(L60-L62))),"NG","OK"))</f>
        <v/>
      </c>
      <c r="M83" s="107" t="str">
        <f>IF(M63="","",IF(OR(((MAXA(M63:M70))&gt;(M59+M60)),((MINA(M63:M70))&lt;(M59-M61))),2,1))</f>
        <v/>
      </c>
      <c r="N83" s="98"/>
      <c r="O83" s="108"/>
      <c r="P83" s="10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 spans="1:26" ht="12" customHeight="1" x14ac:dyDescent="0.15">
      <c r="A84" s="99" t="s">
        <v>140</v>
      </c>
      <c r="B84" s="101">
        <v>0</v>
      </c>
      <c r="C84" s="35">
        <v>0.3</v>
      </c>
      <c r="D84" s="101" t="s">
        <v>23</v>
      </c>
      <c r="E84" s="103"/>
      <c r="F84" s="103"/>
      <c r="G84" s="103"/>
      <c r="H84" s="103"/>
      <c r="I84" s="103"/>
      <c r="J84" s="105"/>
      <c r="K84" s="105"/>
      <c r="L84" s="107" t="str">
        <f>IF(E84="","",IF(OR(((MAXA(E84:I85))&gt;(B84+C84)),((MINA(E84:I85))&lt;(B84-C85))),"NG","OK"))</f>
        <v/>
      </c>
      <c r="M84" s="107" t="str">
        <f>IF(E84="","",IF(OR(((MAXA(E84:I85))&gt;(B84+C84)),((MINA(E84:I85))&lt;(B84-C85))),2,1))</f>
        <v/>
      </c>
      <c r="N84" s="98">
        <f>IF(B84="","",(((B84+C84)+(B84-C85))/2))</f>
        <v>0.15</v>
      </c>
      <c r="O84" s="108" t="str">
        <f>IF(E84="","",((MAXA(E84,F84,G84,H84,I84))-N84)/((C84+C85)/2))</f>
        <v/>
      </c>
      <c r="P84" s="108" t="str">
        <f>IF(E84="","",((MINA(E84,F84,G84,H84,I84))-N84)/((C84+C85)/2))</f>
        <v/>
      </c>
      <c r="Q84" s="98" t="str">
        <f>IF(E84="","",IF(OR((O84&gt;50%),(P84&lt;-50%)),"Measure More","OK"))</f>
        <v/>
      </c>
      <c r="R84" s="98" t="str">
        <f>IF(E84="","",MAXA(E84:I85))</f>
        <v/>
      </c>
      <c r="S84" s="98" t="str">
        <f>IF(E84="","",MINA(E84:I85))</f>
        <v/>
      </c>
      <c r="T84" s="98" t="str">
        <f>IF(E84="","",(R84-S84))</f>
        <v/>
      </c>
      <c r="U84" s="98" t="str">
        <f>IF(E84="","",ROUND(AVERAGEA(E84:I85),4))</f>
        <v/>
      </c>
      <c r="V84" s="98" t="str">
        <f>IF(E84="","",ROUND(SQRT(COUNTA(E84:I85)/(COUNTA(E84:I85)-1))*STDEVPA(E84:I85),4))</f>
        <v/>
      </c>
      <c r="W84" s="97" t="str">
        <f>IF(E84="","",ROUND((((B84+C84)-U84)/(3*V84)),4))</f>
        <v/>
      </c>
      <c r="X84" s="97" t="str">
        <f>IF(E84="","",ROUND((((B84+C84)-U84)/(3*V84)),4))</f>
        <v/>
      </c>
      <c r="Y84" s="97" t="str">
        <f>IF(E84="","",IF(OR(((MAXA(E84:I85))&gt;(B84+C84)),((MINA(E84:I85))&lt;(B84-C85))),"NG","OK"))</f>
        <v/>
      </c>
      <c r="Z84" s="97" t="str">
        <f>IF(X84="","",IF(OR(((MINA(X84))&lt;(1.67))),"NG","OK"))</f>
        <v/>
      </c>
    </row>
    <row r="85" spans="1:26" ht="12" customHeight="1" x14ac:dyDescent="0.15">
      <c r="A85" s="100"/>
      <c r="B85" s="102"/>
      <c r="C85" s="34">
        <v>0</v>
      </c>
      <c r="D85" s="102"/>
      <c r="E85" s="104"/>
      <c r="F85" s="104"/>
      <c r="G85" s="104"/>
      <c r="H85" s="104"/>
      <c r="I85" s="104"/>
      <c r="J85" s="106"/>
      <c r="K85" s="106"/>
      <c r="L85" s="107" t="str">
        <f>IF(L66="","",IF(OR(((MAXA(L66:L73))&gt;(L62+L63)),((MINA(L66:L73))&lt;(L62-L64))),"NG","OK"))</f>
        <v/>
      </c>
      <c r="M85" s="107" t="str">
        <f>IF(M65="","",IF(OR(((MAXA(M65:M72))&gt;(M61+M62)),((MINA(M65:M72))&lt;(M61-M63))),2,1))</f>
        <v/>
      </c>
      <c r="N85" s="98"/>
      <c r="O85" s="108"/>
      <c r="P85" s="10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 spans="1:26" ht="12" customHeight="1" x14ac:dyDescent="0.15">
      <c r="A86" s="99" t="s">
        <v>141</v>
      </c>
      <c r="B86" s="101">
        <v>0</v>
      </c>
      <c r="C86" s="35">
        <v>0.2</v>
      </c>
      <c r="D86" s="101" t="s">
        <v>23</v>
      </c>
      <c r="E86" s="103"/>
      <c r="F86" s="103"/>
      <c r="G86" s="103"/>
      <c r="H86" s="103"/>
      <c r="I86" s="103"/>
      <c r="J86" s="105"/>
      <c r="K86" s="105"/>
      <c r="L86" s="107" t="str">
        <f>IF(E86="","",IF(OR(((MAXA(E86:I87))&gt;(B86+C86)),((MINA(E86:I87))&lt;(B86-C87))),"NG","OK"))</f>
        <v/>
      </c>
      <c r="M86" s="107" t="str">
        <f>IF(E86="","",IF(OR(((MAXA(E86:I87))&gt;(B86+C86)),((MINA(E86:I87))&lt;(B86-C87))),2,1))</f>
        <v/>
      </c>
      <c r="N86" s="98">
        <f>IF(B86="","",(((B86+C86)+(B86-C87))/2))</f>
        <v>0.1</v>
      </c>
      <c r="O86" s="108" t="str">
        <f>IF(E86="","",((MAXA(E86,F86,G86,H86,I86))-N86)/((C86+C87)/2))</f>
        <v/>
      </c>
      <c r="P86" s="108" t="str">
        <f>IF(E86="","",((MINA(E86,F86,G86,H86,I86))-N86)/((C86+C87)/2))</f>
        <v/>
      </c>
      <c r="Q86" s="98" t="str">
        <f>IF(E86="","",IF(OR((O86&gt;50%),(P86&lt;-50%)),"Measure More","OK"))</f>
        <v/>
      </c>
      <c r="R86" s="98" t="str">
        <f>IF(E86="","",MAXA(E86:I87))</f>
        <v/>
      </c>
      <c r="S86" s="98" t="str">
        <f>IF(E86="","",MINA(E86:I87))</f>
        <v/>
      </c>
      <c r="T86" s="98" t="str">
        <f>IF(E86="","",(R86-S86))</f>
        <v/>
      </c>
      <c r="U86" s="98" t="str">
        <f>IF(E86="","",ROUND(AVERAGEA(E86:I87),4))</f>
        <v/>
      </c>
      <c r="V86" s="98" t="str">
        <f>IF(E86="","",ROUND(SQRT(COUNTA(E86:I87)/(COUNTA(E86:I87)-1))*STDEVPA(E86:I87),4))</f>
        <v/>
      </c>
      <c r="W86" s="97" t="str">
        <f>IF(E86="","",ROUND((((B86+C86)-U86)/(3*V86)),4))</f>
        <v/>
      </c>
      <c r="X86" s="97" t="str">
        <f>IF(E86="","",ROUND((((B86+C86)-U86)/(3*V86)),4))</f>
        <v/>
      </c>
      <c r="Y86" s="97" t="str">
        <f>IF(E86="","",IF(OR(((MAXA(E86:I87))&gt;(B86+C86)),((MINA(E86:I87))&lt;(B86-C87))),"NG","OK"))</f>
        <v/>
      </c>
      <c r="Z86" s="97" t="str">
        <f>IF(X86="","",IF(OR(((MINA(X86))&lt;(1.67))),"NG","OK"))</f>
        <v/>
      </c>
    </row>
    <row r="87" spans="1:26" ht="12" customHeight="1" x14ac:dyDescent="0.15">
      <c r="A87" s="100"/>
      <c r="B87" s="102"/>
      <c r="C87" s="34">
        <v>0</v>
      </c>
      <c r="D87" s="102"/>
      <c r="E87" s="104"/>
      <c r="F87" s="104"/>
      <c r="G87" s="104"/>
      <c r="H87" s="104"/>
      <c r="I87" s="104"/>
      <c r="J87" s="106"/>
      <c r="K87" s="106"/>
      <c r="L87" s="107" t="str">
        <f>IF(L68="","",IF(OR(((MAXA(L68:L75))&gt;(L64+L65)),((MINA(L68:L75))&lt;(L64-L66))),"NG","OK"))</f>
        <v/>
      </c>
      <c r="M87" s="107" t="str">
        <f>IF(M67="","",IF(OR(((MAXA(M67:M74))&gt;(M63+M64)),((MINA(M67:M74))&lt;(M63-M65))),2,1))</f>
        <v/>
      </c>
      <c r="N87" s="98"/>
      <c r="O87" s="108"/>
      <c r="P87" s="108"/>
      <c r="Q87" s="98"/>
      <c r="R87" s="98"/>
      <c r="S87" s="98"/>
      <c r="T87" s="98"/>
      <c r="U87" s="98"/>
      <c r="V87" s="98"/>
      <c r="W87" s="98"/>
      <c r="X87" s="98"/>
      <c r="Y87" s="98"/>
      <c r="Z87" s="98"/>
    </row>
    <row r="88" spans="1:26" ht="12" customHeight="1" x14ac:dyDescent="0.15">
      <c r="A88" s="99">
        <v>16</v>
      </c>
      <c r="B88" s="101">
        <v>25.8</v>
      </c>
      <c r="C88" s="35">
        <v>0.1</v>
      </c>
      <c r="D88" s="101" t="s">
        <v>23</v>
      </c>
      <c r="E88" s="103"/>
      <c r="F88" s="103"/>
      <c r="G88" s="103"/>
      <c r="H88" s="103"/>
      <c r="I88" s="103"/>
      <c r="J88" s="105"/>
      <c r="K88" s="105"/>
      <c r="L88" s="107" t="str">
        <f t="shared" ref="L88" si="0">IF(E88="","",IF(OR(((MAXA(E88:I89))&gt;(B88+C88)),((MINA(E88:I89))&lt;(B88-C89))),"NG","OK"))</f>
        <v/>
      </c>
      <c r="M88" s="107" t="str">
        <f t="shared" ref="M88" si="1">IF(E88="","",IF(OR(((MAXA(E88:I89))&gt;(B88+C88)),((MINA(E88:I89))&lt;(B88-C89))),2,1))</f>
        <v/>
      </c>
      <c r="N88" s="98">
        <f t="shared" ref="N88" si="2">IF(B88="","",(((B88+C88)+(B88-C89))/2))</f>
        <v>25.8</v>
      </c>
      <c r="O88" s="108" t="str">
        <f t="shared" ref="O88" si="3">IF(E88="","",((MAXA(E88,F88,G88,H88,I88))-N88)/((C88+C89)/2))</f>
        <v/>
      </c>
      <c r="P88" s="108" t="str">
        <f t="shared" ref="P88" si="4">IF(E88="","",((MINA(E88,F88,G88,H88,I88))-N88)/((C88+C89)/2))</f>
        <v/>
      </c>
      <c r="Q88" s="98" t="str">
        <f t="shared" ref="Q88" si="5">IF(E88="","",IF(OR((O88&gt;50%),(P88&lt;-50%)),"Measure More","OK"))</f>
        <v/>
      </c>
      <c r="R88" s="98" t="str">
        <f t="shared" ref="R88" si="6">IF(E88="","",MAXA(E88:I89))</f>
        <v/>
      </c>
      <c r="S88" s="98" t="str">
        <f t="shared" ref="S88" si="7">IF(E88="","",MINA(E88:I89))</f>
        <v/>
      </c>
      <c r="T88" s="98" t="str">
        <f t="shared" ref="T88" si="8">IF(E88="","",(R88-S88))</f>
        <v/>
      </c>
      <c r="U88" s="98" t="str">
        <f t="shared" ref="U88" si="9">IF(E88="","",ROUND(AVERAGEA(E88:I89),4))</f>
        <v/>
      </c>
      <c r="V88" s="98" t="str">
        <f t="shared" ref="V88" si="10">IF(E88="","",ROUND(SQRT(COUNTA(E88:I89)/(COUNTA(E88:I89)-1))*STDEVPA(E88:I89),4))</f>
        <v/>
      </c>
      <c r="W88" s="97" t="str">
        <f t="shared" ref="W88" si="11">IF(E88="","",ROUND((((B88+C88)-U88)/(3*V88)),4))</f>
        <v/>
      </c>
      <c r="X88" s="97" t="str">
        <f t="shared" ref="X88" si="12">IF(E88="","",ROUND((((B88+C88)-U88)/(3*V88)),4))</f>
        <v/>
      </c>
      <c r="Y88" s="97" t="str">
        <f t="shared" ref="Y88" si="13">IF(E88="","",IF(OR(((MAXA(E88:I89))&gt;(B88+C88)),((MINA(E88:I89))&lt;(B88-C89))),"NG","OK"))</f>
        <v/>
      </c>
      <c r="Z88" s="97" t="str">
        <f t="shared" ref="Z88" si="14">IF(X88="","",IF(OR(((MINA(X88))&lt;(1.67))),"NG","OK"))</f>
        <v/>
      </c>
    </row>
    <row r="89" spans="1:26" ht="12" customHeight="1" x14ac:dyDescent="0.15">
      <c r="A89" s="100"/>
      <c r="B89" s="102"/>
      <c r="C89" s="34">
        <v>0.1</v>
      </c>
      <c r="D89" s="102"/>
      <c r="E89" s="104"/>
      <c r="F89" s="104"/>
      <c r="G89" s="104"/>
      <c r="H89" s="104"/>
      <c r="I89" s="104"/>
      <c r="J89" s="106"/>
      <c r="K89" s="106"/>
      <c r="L89" s="107" t="str">
        <f t="shared" ref="L89" si="15">IF(L70="","",IF(OR(((MAXA(L70:L77))&gt;(L66+L67)),((MINA(L70:L77))&lt;(L66-L68))),"NG","OK"))</f>
        <v/>
      </c>
      <c r="M89" s="107" t="str">
        <f t="shared" ref="M89" si="16">IF(M69="","",IF(OR(((MAXA(M69:M76))&gt;(M65+M66)),((MINA(M69:M76))&lt;(M65-M67))),2,1))</f>
        <v/>
      </c>
      <c r="N89" s="98"/>
      <c r="O89" s="108"/>
      <c r="P89" s="108"/>
      <c r="Q89" s="98"/>
      <c r="R89" s="98"/>
      <c r="S89" s="98"/>
      <c r="T89" s="98"/>
      <c r="U89" s="98"/>
      <c r="V89" s="98"/>
      <c r="W89" s="98"/>
      <c r="X89" s="98"/>
      <c r="Y89" s="98"/>
      <c r="Z89" s="98"/>
    </row>
    <row r="90" spans="1:26" ht="12" customHeight="1" x14ac:dyDescent="0.15">
      <c r="A90" s="99" t="s">
        <v>125</v>
      </c>
      <c r="B90" s="101">
        <v>0</v>
      </c>
      <c r="C90" s="35">
        <v>0.3</v>
      </c>
      <c r="D90" s="101" t="s">
        <v>23</v>
      </c>
      <c r="E90" s="103"/>
      <c r="F90" s="103"/>
      <c r="G90" s="103"/>
      <c r="H90" s="103"/>
      <c r="I90" s="103"/>
      <c r="J90" s="105"/>
      <c r="K90" s="105"/>
      <c r="L90" s="107" t="str">
        <f t="shared" ref="L90" si="17">IF(E90="","",IF(OR(((MAXA(E90:I91))&gt;(B90+C90)),((MINA(E90:I91))&lt;(B90-C91))),"NG","OK"))</f>
        <v/>
      </c>
      <c r="M90" s="107" t="str">
        <f t="shared" ref="M90" si="18">IF(E90="","",IF(OR(((MAXA(E90:I91))&gt;(B90+C90)),((MINA(E90:I91))&lt;(B90-C91))),2,1))</f>
        <v/>
      </c>
      <c r="N90" s="98">
        <f t="shared" ref="N90" si="19">IF(B90="","",(((B90+C90)+(B90-C91))/2))</f>
        <v>0.15</v>
      </c>
      <c r="O90" s="108" t="str">
        <f t="shared" ref="O90" si="20">IF(E90="","",((MAXA(E90,F90,G90,H90,I90))-N90)/((C90+C91)/2))</f>
        <v/>
      </c>
      <c r="P90" s="108" t="str">
        <f t="shared" ref="P90" si="21">IF(E90="","",((MINA(E90,F90,G90,H90,I90))-N90)/((C90+C91)/2))</f>
        <v/>
      </c>
      <c r="Q90" s="98" t="str">
        <f t="shared" ref="Q90" si="22">IF(E90="","",IF(OR((O90&gt;50%),(P90&lt;-50%)),"Measure More","OK"))</f>
        <v/>
      </c>
      <c r="R90" s="98" t="str">
        <f t="shared" ref="R90" si="23">IF(E90="","",MAXA(E90:I91))</f>
        <v/>
      </c>
      <c r="S90" s="98" t="str">
        <f t="shared" ref="S90" si="24">IF(E90="","",MINA(E90:I91))</f>
        <v/>
      </c>
      <c r="T90" s="98" t="str">
        <f t="shared" ref="T90" si="25">IF(E90="","",(R90-S90))</f>
        <v/>
      </c>
      <c r="U90" s="98" t="str">
        <f t="shared" ref="U90" si="26">IF(E90="","",ROUND(AVERAGEA(E90:I91),4))</f>
        <v/>
      </c>
      <c r="V90" s="98" t="str">
        <f t="shared" ref="V90" si="27">IF(E90="","",ROUND(SQRT(COUNTA(E90:I91)/(COUNTA(E90:I91)-1))*STDEVPA(E90:I91),4))</f>
        <v/>
      </c>
      <c r="W90" s="97" t="str">
        <f t="shared" ref="W90" si="28">IF(E90="","",ROUND((((B90+C90)-U90)/(3*V90)),4))</f>
        <v/>
      </c>
      <c r="X90" s="97" t="str">
        <f t="shared" ref="X90" si="29">IF(E90="","",ROUND((((B90+C90)-U90)/(3*V90)),4))</f>
        <v/>
      </c>
      <c r="Y90" s="97" t="str">
        <f t="shared" ref="Y90" si="30">IF(E90="","",IF(OR(((MAXA(E90:I91))&gt;(B90+C90)),((MINA(E90:I91))&lt;(B90-C91))),"NG","OK"))</f>
        <v/>
      </c>
      <c r="Z90" s="97" t="str">
        <f t="shared" ref="Z90" si="31">IF(X90="","",IF(OR(((MINA(X90))&lt;(1.67))),"NG","OK"))</f>
        <v/>
      </c>
    </row>
    <row r="91" spans="1:26" ht="12" customHeight="1" x14ac:dyDescent="0.15">
      <c r="A91" s="100"/>
      <c r="B91" s="102"/>
      <c r="C91" s="34">
        <v>0</v>
      </c>
      <c r="D91" s="102"/>
      <c r="E91" s="104"/>
      <c r="F91" s="104"/>
      <c r="G91" s="104"/>
      <c r="H91" s="104"/>
      <c r="I91" s="104"/>
      <c r="J91" s="106"/>
      <c r="K91" s="106"/>
      <c r="L91" s="107" t="str">
        <f t="shared" ref="L91" si="32">IF(L72="","",IF(OR(((MAXA(L72:L79))&gt;(L68+L69)),((MINA(L72:L79))&lt;(L68-L70))),"NG","OK"))</f>
        <v/>
      </c>
      <c r="M91" s="107" t="str">
        <f t="shared" ref="M91" si="33">IF(M71="","",IF(OR(((MAXA(M71:M78))&gt;(M67+M68)),((MINA(M71:M78))&lt;(M67-M69))),2,1))</f>
        <v/>
      </c>
      <c r="N91" s="98"/>
      <c r="O91" s="108"/>
      <c r="P91" s="108"/>
      <c r="Q91" s="98"/>
      <c r="R91" s="98"/>
      <c r="S91" s="98"/>
      <c r="T91" s="98"/>
      <c r="U91" s="98"/>
      <c r="V91" s="98"/>
      <c r="W91" s="98"/>
      <c r="X91" s="98"/>
      <c r="Y91" s="98"/>
      <c r="Z91" s="98"/>
    </row>
    <row r="92" spans="1:26" ht="12" customHeight="1" x14ac:dyDescent="0.15">
      <c r="A92" s="99" t="s">
        <v>22</v>
      </c>
      <c r="B92" s="101" t="s">
        <v>21</v>
      </c>
      <c r="C92" s="101" t="s">
        <v>20</v>
      </c>
      <c r="D92" s="109" t="s">
        <v>19</v>
      </c>
      <c r="E92" s="103" t="s">
        <v>18</v>
      </c>
      <c r="F92" s="103"/>
      <c r="G92" s="103"/>
      <c r="H92" s="103"/>
      <c r="I92" s="103"/>
      <c r="J92" s="105"/>
      <c r="K92" s="105"/>
    </row>
    <row r="93" spans="1:26" ht="12" customHeight="1" x14ac:dyDescent="0.15">
      <c r="A93" s="100"/>
      <c r="B93" s="102"/>
      <c r="C93" s="102"/>
      <c r="D93" s="110"/>
      <c r="E93" s="104"/>
      <c r="F93" s="104"/>
      <c r="G93" s="104"/>
      <c r="H93" s="104"/>
      <c r="I93" s="104"/>
      <c r="J93" s="106"/>
      <c r="K93" s="106"/>
    </row>
    <row r="94" spans="1:26" x14ac:dyDescent="0.15">
      <c r="A94" s="33" t="s">
        <v>17</v>
      </c>
      <c r="B94" s="32"/>
      <c r="C94" s="32"/>
      <c r="D94" s="32"/>
      <c r="E94" s="32"/>
      <c r="F94" s="32"/>
      <c r="G94" s="32"/>
      <c r="H94" s="32"/>
      <c r="I94" s="32"/>
      <c r="J94" s="32"/>
      <c r="K94" s="31"/>
    </row>
    <row r="95" spans="1:26" x14ac:dyDescent="0.15">
      <c r="A95" s="30"/>
      <c r="B95" s="30"/>
      <c r="C95" s="14">
        <v>1</v>
      </c>
      <c r="D95" s="14">
        <v>2</v>
      </c>
      <c r="E95" s="28" t="s">
        <v>16</v>
      </c>
      <c r="F95" s="28"/>
      <c r="G95" s="29" t="s">
        <v>15</v>
      </c>
      <c r="H95" s="28"/>
      <c r="I95" s="27"/>
      <c r="J95" s="26"/>
      <c r="K95" s="25"/>
    </row>
    <row r="96" spans="1:26" x14ac:dyDescent="0.15">
      <c r="A96" s="14" t="s">
        <v>14</v>
      </c>
      <c r="B96" s="14" t="s">
        <v>13</v>
      </c>
      <c r="C96" s="13"/>
      <c r="D96" s="13"/>
      <c r="E96" s="24" t="s">
        <v>12</v>
      </c>
      <c r="F96" s="20"/>
      <c r="G96" s="19" t="s">
        <v>11</v>
      </c>
      <c r="H96" s="23"/>
      <c r="I96" s="22">
        <f>F8</f>
        <v>0</v>
      </c>
      <c r="J96" s="16" t="s">
        <v>10</v>
      </c>
      <c r="K96" s="15"/>
    </row>
    <row r="97" spans="1:16" x14ac:dyDescent="0.15">
      <c r="A97" s="14" t="s">
        <v>9</v>
      </c>
      <c r="B97" s="14" t="s">
        <v>8</v>
      </c>
      <c r="C97" s="13"/>
      <c r="D97" s="13"/>
      <c r="E97" s="21" t="s">
        <v>7</v>
      </c>
      <c r="F97" s="20"/>
      <c r="G97" s="19" t="s">
        <v>6</v>
      </c>
      <c r="H97" s="18"/>
      <c r="I97" s="17"/>
      <c r="J97" s="16" t="s">
        <v>5</v>
      </c>
      <c r="K97" s="15"/>
    </row>
    <row r="98" spans="1:16" x14ac:dyDescent="0.15">
      <c r="A98" s="14" t="s">
        <v>4</v>
      </c>
      <c r="B98" s="14" t="s">
        <v>3</v>
      </c>
      <c r="C98" s="13">
        <f>C97+C96</f>
        <v>0</v>
      </c>
      <c r="D98" s="13">
        <f>D97+D96</f>
        <v>0</v>
      </c>
      <c r="E98" s="12" t="str">
        <f>A8</f>
        <v>NT4584-P53-04</v>
      </c>
      <c r="F98" s="12"/>
      <c r="G98" s="11" t="s">
        <v>2</v>
      </c>
      <c r="H98" s="10"/>
      <c r="I98" s="9">
        <f>H8</f>
        <v>0</v>
      </c>
      <c r="J98" s="8"/>
      <c r="K98" s="7"/>
      <c r="L98" s="2"/>
      <c r="M98" s="2"/>
      <c r="N98" s="2"/>
      <c r="O98" s="2"/>
      <c r="P98" s="2"/>
    </row>
    <row r="99" spans="1:16" x14ac:dyDescent="0.15">
      <c r="A99" s="6" t="s">
        <v>1</v>
      </c>
      <c r="B99" s="5"/>
      <c r="C99" s="5"/>
      <c r="D99" s="5"/>
      <c r="E99" s="5"/>
      <c r="F99" s="5"/>
      <c r="G99" s="5"/>
      <c r="H99" s="5"/>
      <c r="I99" s="4"/>
      <c r="J99" s="4"/>
      <c r="K99" s="3" t="s">
        <v>0</v>
      </c>
      <c r="L99" s="2"/>
      <c r="M99" s="2"/>
      <c r="N99" s="2"/>
      <c r="O99" s="2"/>
      <c r="P99" s="2"/>
    </row>
    <row r="100" spans="1:16" x14ac:dyDescent="0.15">
      <c r="L100" s="2"/>
      <c r="M100" s="2"/>
      <c r="N100" s="2"/>
      <c r="O100" s="2"/>
      <c r="P100" s="2"/>
    </row>
    <row r="101" spans="1:16" x14ac:dyDescent="0.15">
      <c r="L101" s="2"/>
      <c r="M101" s="2"/>
      <c r="N101" s="2"/>
      <c r="O101" s="2"/>
      <c r="P101" s="2"/>
    </row>
    <row r="102" spans="1:16" x14ac:dyDescent="0.15">
      <c r="L102" s="2"/>
      <c r="M102" s="2"/>
      <c r="N102" s="2"/>
      <c r="O102" s="2"/>
      <c r="P102" s="2"/>
    </row>
    <row r="103" spans="1:16" x14ac:dyDescent="0.15">
      <c r="L103" s="2"/>
      <c r="M103" s="2"/>
      <c r="N103" s="2"/>
      <c r="O103" s="2"/>
      <c r="P103" s="2"/>
    </row>
    <row r="104" spans="1:16" x14ac:dyDescent="0.15">
      <c r="L104" s="2"/>
      <c r="M104" s="2"/>
      <c r="N104" s="2"/>
      <c r="O104" s="2"/>
      <c r="P104" s="2"/>
    </row>
    <row r="105" spans="1:16" x14ac:dyDescent="0.15">
      <c r="L105" s="2"/>
      <c r="M105" s="2"/>
      <c r="N105" s="2"/>
      <c r="O105" s="2"/>
      <c r="P105" s="2"/>
    </row>
    <row r="106" spans="1:16" x14ac:dyDescent="0.15">
      <c r="L106" s="2"/>
      <c r="M106" s="2"/>
      <c r="N106" s="2"/>
      <c r="O106" s="2"/>
      <c r="P106" s="2"/>
    </row>
    <row r="107" spans="1:16" x14ac:dyDescent="0.15">
      <c r="L107" s="2"/>
      <c r="M107" s="2"/>
      <c r="N107" s="2"/>
      <c r="O107" s="2"/>
      <c r="P107" s="2"/>
    </row>
    <row r="108" spans="1:16" x14ac:dyDescent="0.15">
      <c r="L108" s="2"/>
      <c r="M108" s="2"/>
      <c r="N108" s="2"/>
      <c r="O108" s="2"/>
      <c r="P108" s="2"/>
    </row>
    <row r="109" spans="1:16" x14ac:dyDescent="0.15">
      <c r="L109" s="2"/>
      <c r="M109" s="2"/>
      <c r="N109" s="2"/>
      <c r="O109" s="2"/>
      <c r="P109" s="2"/>
    </row>
    <row r="110" spans="1:16" x14ac:dyDescent="0.15">
      <c r="L110" s="2"/>
      <c r="M110" s="2"/>
      <c r="N110" s="2"/>
      <c r="O110" s="2"/>
      <c r="P110" s="2"/>
    </row>
    <row r="111" spans="1:16" x14ac:dyDescent="0.15">
      <c r="L111" s="2"/>
      <c r="M111" s="2"/>
      <c r="N111" s="2"/>
      <c r="O111" s="2"/>
      <c r="P111" s="2"/>
    </row>
    <row r="112" spans="1:16" x14ac:dyDescent="0.15">
      <c r="L112" s="2"/>
      <c r="M112" s="2"/>
      <c r="N112" s="2"/>
      <c r="O112" s="2"/>
      <c r="P112" s="2"/>
    </row>
    <row r="113" spans="12:16" x14ac:dyDescent="0.15">
      <c r="L113" s="2"/>
      <c r="M113" s="2"/>
      <c r="N113" s="2"/>
      <c r="O113" s="2"/>
      <c r="P113" s="2"/>
    </row>
    <row r="114" spans="12:16" x14ac:dyDescent="0.15">
      <c r="L114" s="2"/>
      <c r="M114" s="2"/>
      <c r="N114" s="2"/>
      <c r="O114" s="2"/>
      <c r="P114" s="2"/>
    </row>
    <row r="115" spans="12:16" x14ac:dyDescent="0.15">
      <c r="L115" s="2"/>
      <c r="M115" s="2"/>
      <c r="N115" s="2"/>
      <c r="O115" s="2"/>
      <c r="P115" s="2"/>
    </row>
    <row r="116" spans="12:16" x14ac:dyDescent="0.15">
      <c r="L116" s="2"/>
      <c r="M116" s="2"/>
      <c r="N116" s="2"/>
      <c r="O116" s="2"/>
      <c r="P116" s="2"/>
    </row>
    <row r="117" spans="12:16" x14ac:dyDescent="0.15">
      <c r="L117" s="2"/>
      <c r="M117" s="2"/>
      <c r="N117" s="2"/>
      <c r="O117" s="2"/>
      <c r="P117" s="2"/>
    </row>
    <row r="118" spans="12:16" x14ac:dyDescent="0.15">
      <c r="L118" s="2"/>
      <c r="M118" s="2"/>
      <c r="N118" s="2"/>
      <c r="O118" s="2"/>
      <c r="P118" s="2"/>
    </row>
    <row r="119" spans="12:16" x14ac:dyDescent="0.15">
      <c r="L119" s="2"/>
      <c r="M119" s="2"/>
      <c r="N119" s="2"/>
      <c r="O119" s="2"/>
      <c r="P119" s="2"/>
    </row>
    <row r="120" spans="12:16" x14ac:dyDescent="0.15">
      <c r="L120" s="2"/>
      <c r="M120" s="2"/>
      <c r="N120" s="2"/>
      <c r="O120" s="2"/>
      <c r="P120" s="2"/>
    </row>
    <row r="121" spans="12:16" x14ac:dyDescent="0.15">
      <c r="L121" s="2"/>
      <c r="M121" s="2"/>
      <c r="N121" s="2"/>
      <c r="O121" s="2"/>
      <c r="P121" s="2"/>
    </row>
    <row r="122" spans="12:16" x14ac:dyDescent="0.15">
      <c r="L122" s="2"/>
      <c r="M122" s="2"/>
      <c r="N122" s="2"/>
      <c r="O122" s="2"/>
      <c r="P122" s="2"/>
    </row>
    <row r="123" spans="12:16" x14ac:dyDescent="0.15">
      <c r="L123" s="2"/>
      <c r="M123" s="2"/>
      <c r="N123" s="2"/>
      <c r="O123" s="2"/>
      <c r="P123" s="2"/>
    </row>
    <row r="124" spans="12:16" x14ac:dyDescent="0.15">
      <c r="L124" s="2"/>
      <c r="M124" s="2"/>
      <c r="N124" s="2"/>
      <c r="O124" s="2"/>
      <c r="P124" s="2"/>
    </row>
    <row r="125" spans="12:16" x14ac:dyDescent="0.15">
      <c r="L125" s="2"/>
      <c r="M125" s="2"/>
      <c r="N125" s="2"/>
      <c r="O125" s="2"/>
      <c r="P125" s="2"/>
    </row>
    <row r="126" spans="12:16" x14ac:dyDescent="0.15">
      <c r="L126" s="2"/>
      <c r="M126" s="2"/>
      <c r="N126" s="2"/>
      <c r="O126" s="2"/>
      <c r="P126" s="2"/>
    </row>
    <row r="127" spans="12:16" x14ac:dyDescent="0.15">
      <c r="L127" s="2"/>
      <c r="M127" s="2"/>
      <c r="N127" s="2"/>
      <c r="O127" s="2"/>
      <c r="P127" s="2"/>
    </row>
    <row r="128" spans="12:16" x14ac:dyDescent="0.15">
      <c r="L128" s="2"/>
      <c r="M128" s="2"/>
      <c r="N128" s="2"/>
      <c r="O128" s="2"/>
      <c r="P128" s="2"/>
    </row>
    <row r="129" spans="12:16" x14ac:dyDescent="0.15">
      <c r="L129" s="2"/>
      <c r="M129" s="2"/>
      <c r="N129" s="2"/>
      <c r="O129" s="2"/>
      <c r="P129" s="2"/>
    </row>
    <row r="130" spans="12:16" x14ac:dyDescent="0.15">
      <c r="L130" s="2"/>
      <c r="M130" s="2"/>
      <c r="N130" s="2"/>
      <c r="O130" s="2"/>
      <c r="P130" s="2"/>
    </row>
    <row r="131" spans="12:16" x14ac:dyDescent="0.15">
      <c r="L131" s="2"/>
      <c r="M131" s="2"/>
      <c r="N131" s="2"/>
      <c r="O131" s="2"/>
      <c r="P131" s="2"/>
    </row>
    <row r="132" spans="12:16" x14ac:dyDescent="0.15">
      <c r="L132" s="2"/>
      <c r="M132" s="2"/>
      <c r="N132" s="2"/>
      <c r="O132" s="2"/>
      <c r="P132" s="2"/>
    </row>
    <row r="133" spans="12:16" x14ac:dyDescent="0.15">
      <c r="L133" s="2"/>
      <c r="M133" s="2"/>
      <c r="N133" s="2"/>
      <c r="O133" s="2"/>
      <c r="P133" s="2"/>
    </row>
    <row r="134" spans="12:16" x14ac:dyDescent="0.15">
      <c r="L134" s="2"/>
      <c r="M134" s="2"/>
      <c r="N134" s="2"/>
      <c r="O134" s="2"/>
      <c r="P134" s="2"/>
    </row>
    <row r="135" spans="12:16" x14ac:dyDescent="0.15">
      <c r="L135" s="2"/>
      <c r="M135" s="2"/>
      <c r="N135" s="2"/>
      <c r="O135" s="2"/>
      <c r="P135" s="2"/>
    </row>
    <row r="136" spans="12:16" x14ac:dyDescent="0.15">
      <c r="L136" s="2"/>
      <c r="M136" s="2"/>
      <c r="N136" s="2"/>
      <c r="O136" s="2"/>
      <c r="P136" s="2"/>
    </row>
    <row r="137" spans="12:16" x14ac:dyDescent="0.15">
      <c r="L137" s="2"/>
      <c r="M137" s="2"/>
      <c r="N137" s="2"/>
      <c r="O137" s="2"/>
      <c r="P137" s="2"/>
    </row>
    <row r="138" spans="12:16" x14ac:dyDescent="0.15">
      <c r="L138" s="2"/>
      <c r="M138" s="2"/>
      <c r="N138" s="2"/>
      <c r="O138" s="2"/>
      <c r="P138" s="2"/>
    </row>
    <row r="139" spans="12:16" x14ac:dyDescent="0.15">
      <c r="L139" s="2"/>
      <c r="M139" s="2"/>
      <c r="N139" s="2"/>
      <c r="O139" s="2"/>
      <c r="P139" s="2"/>
    </row>
    <row r="140" spans="12:16" x14ac:dyDescent="0.15">
      <c r="L140" s="2"/>
      <c r="M140" s="2"/>
      <c r="N140" s="2"/>
      <c r="O140" s="2"/>
      <c r="P140" s="2"/>
    </row>
    <row r="141" spans="12:16" x14ac:dyDescent="0.15">
      <c r="L141" s="2"/>
      <c r="M141" s="2"/>
      <c r="N141" s="2"/>
      <c r="O141" s="2"/>
      <c r="P141" s="2"/>
    </row>
    <row r="142" spans="12:16" x14ac:dyDescent="0.15">
      <c r="L142" s="2"/>
      <c r="M142" s="2"/>
      <c r="N142" s="2"/>
      <c r="O142" s="2"/>
      <c r="P142" s="2"/>
    </row>
    <row r="143" spans="12:16" x14ac:dyDescent="0.15">
      <c r="L143" s="2"/>
      <c r="M143" s="2"/>
      <c r="N143" s="2"/>
      <c r="O143" s="2"/>
      <c r="P143" s="2"/>
    </row>
    <row r="187" spans="15:16" x14ac:dyDescent="0.15">
      <c r="O187" s="1"/>
      <c r="P187" s="1"/>
    </row>
    <row r="188" spans="15:16" x14ac:dyDescent="0.15">
      <c r="O188" s="1"/>
      <c r="P188" s="1"/>
    </row>
    <row r="189" spans="15:16" x14ac:dyDescent="0.15">
      <c r="O189" s="1"/>
      <c r="P189" s="1"/>
    </row>
    <row r="190" spans="15:16" x14ac:dyDescent="0.15">
      <c r="O190" s="1"/>
      <c r="P190" s="1"/>
    </row>
    <row r="191" spans="15:16" x14ac:dyDescent="0.15">
      <c r="O191" s="1"/>
      <c r="P191" s="1"/>
    </row>
    <row r="192" spans="15:16" x14ac:dyDescent="0.15">
      <c r="O192" s="1"/>
      <c r="P192" s="1"/>
    </row>
    <row r="193" spans="15:16" x14ac:dyDescent="0.15">
      <c r="O193" s="1"/>
      <c r="P193" s="1"/>
    </row>
    <row r="194" spans="15:16" x14ac:dyDescent="0.15">
      <c r="O194" s="1"/>
      <c r="P194" s="1"/>
    </row>
  </sheetData>
  <mergeCells count="670"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  <mergeCell ref="H16:J16"/>
    <mergeCell ref="E38:G38"/>
    <mergeCell ref="B40:B41"/>
    <mergeCell ref="D40:D41"/>
    <mergeCell ref="E40:E41"/>
    <mergeCell ref="F40:F41"/>
    <mergeCell ref="G40:G41"/>
    <mergeCell ref="A42:A43"/>
    <mergeCell ref="B42:B43"/>
    <mergeCell ref="D42:D43"/>
    <mergeCell ref="E42:E43"/>
    <mergeCell ref="F42:F43"/>
    <mergeCell ref="I42:I43"/>
    <mergeCell ref="J42:J43"/>
    <mergeCell ref="O40:P40"/>
    <mergeCell ref="Q40:Q41"/>
    <mergeCell ref="R40:R41"/>
    <mergeCell ref="S40:S41"/>
    <mergeCell ref="H40:H41"/>
    <mergeCell ref="I40:I41"/>
    <mergeCell ref="J40:J41"/>
    <mergeCell ref="K40:K41"/>
    <mergeCell ref="L40:M41"/>
    <mergeCell ref="N40:N41"/>
    <mergeCell ref="V40:V41"/>
    <mergeCell ref="W40:W41"/>
    <mergeCell ref="X40:X41"/>
    <mergeCell ref="Y40:Y41"/>
    <mergeCell ref="Z40:Z41"/>
    <mergeCell ref="T40:T41"/>
    <mergeCell ref="U40:U41"/>
    <mergeCell ref="Y42:Y43"/>
    <mergeCell ref="Z42:Z43"/>
    <mergeCell ref="T42:T43"/>
    <mergeCell ref="U42:U43"/>
    <mergeCell ref="V42:V43"/>
    <mergeCell ref="W42:W43"/>
    <mergeCell ref="X42:X43"/>
    <mergeCell ref="G44:G45"/>
    <mergeCell ref="H44:H45"/>
    <mergeCell ref="I44:I45"/>
    <mergeCell ref="S42:S43"/>
    <mergeCell ref="M42:M43"/>
    <mergeCell ref="N42:N43"/>
    <mergeCell ref="O42:O43"/>
    <mergeCell ref="P42:P43"/>
    <mergeCell ref="Q42:Q43"/>
    <mergeCell ref="R42:R43"/>
    <mergeCell ref="G42:G43"/>
    <mergeCell ref="H42:H43"/>
    <mergeCell ref="K42:K43"/>
    <mergeCell ref="L42:L43"/>
    <mergeCell ref="A46:A47"/>
    <mergeCell ref="B46:B47"/>
    <mergeCell ref="D46:D47"/>
    <mergeCell ref="E46:E47"/>
    <mergeCell ref="F46:F47"/>
    <mergeCell ref="P44:P45"/>
    <mergeCell ref="Q44:Q45"/>
    <mergeCell ref="R44:R45"/>
    <mergeCell ref="S44:S45"/>
    <mergeCell ref="J44:J45"/>
    <mergeCell ref="K44:K45"/>
    <mergeCell ref="L44:L45"/>
    <mergeCell ref="M44:M45"/>
    <mergeCell ref="N44:N45"/>
    <mergeCell ref="O44:O45"/>
    <mergeCell ref="I46:I47"/>
    <mergeCell ref="J46:J47"/>
    <mergeCell ref="K46:K47"/>
    <mergeCell ref="L46:L47"/>
    <mergeCell ref="A44:A45"/>
    <mergeCell ref="B44:B45"/>
    <mergeCell ref="D44:D45"/>
    <mergeCell ref="E44:E45"/>
    <mergeCell ref="F44:F45"/>
    <mergeCell ref="V44:V45"/>
    <mergeCell ref="W44:W45"/>
    <mergeCell ref="X44:X45"/>
    <mergeCell ref="Y44:Y45"/>
    <mergeCell ref="Z44:Z45"/>
    <mergeCell ref="T44:T45"/>
    <mergeCell ref="U44:U45"/>
    <mergeCell ref="Y46:Y47"/>
    <mergeCell ref="Z46:Z47"/>
    <mergeCell ref="T46:T47"/>
    <mergeCell ref="U46:U47"/>
    <mergeCell ref="V46:V47"/>
    <mergeCell ref="W46:W47"/>
    <mergeCell ref="X46:X47"/>
    <mergeCell ref="G48:G49"/>
    <mergeCell ref="H48:H49"/>
    <mergeCell ref="I48:I49"/>
    <mergeCell ref="S46:S47"/>
    <mergeCell ref="M46:M47"/>
    <mergeCell ref="N46:N47"/>
    <mergeCell ref="O46:O47"/>
    <mergeCell ref="P46:P47"/>
    <mergeCell ref="Q46:Q47"/>
    <mergeCell ref="R46:R47"/>
    <mergeCell ref="G46:G47"/>
    <mergeCell ref="H46:H47"/>
    <mergeCell ref="A50:A51"/>
    <mergeCell ref="B50:B51"/>
    <mergeCell ref="D50:D51"/>
    <mergeCell ref="E50:E51"/>
    <mergeCell ref="F50:F51"/>
    <mergeCell ref="P48:P49"/>
    <mergeCell ref="Q48:Q49"/>
    <mergeCell ref="R48:R49"/>
    <mergeCell ref="S48:S49"/>
    <mergeCell ref="J48:J49"/>
    <mergeCell ref="K48:K49"/>
    <mergeCell ref="L48:L49"/>
    <mergeCell ref="M48:M49"/>
    <mergeCell ref="N48:N49"/>
    <mergeCell ref="O48:O49"/>
    <mergeCell ref="I50:I51"/>
    <mergeCell ref="J50:J51"/>
    <mergeCell ref="K50:K51"/>
    <mergeCell ref="L50:L51"/>
    <mergeCell ref="A48:A49"/>
    <mergeCell ref="B48:B49"/>
    <mergeCell ref="D48:D49"/>
    <mergeCell ref="E48:E49"/>
    <mergeCell ref="F48:F49"/>
    <mergeCell ref="V48:V49"/>
    <mergeCell ref="W48:W49"/>
    <mergeCell ref="X48:X49"/>
    <mergeCell ref="Y48:Y49"/>
    <mergeCell ref="Z48:Z49"/>
    <mergeCell ref="T48:T49"/>
    <mergeCell ref="U48:U49"/>
    <mergeCell ref="Y50:Y51"/>
    <mergeCell ref="Z50:Z51"/>
    <mergeCell ref="T50:T51"/>
    <mergeCell ref="U50:U51"/>
    <mergeCell ref="V50:V51"/>
    <mergeCell ref="W50:W51"/>
    <mergeCell ref="X50:X51"/>
    <mergeCell ref="G52:G53"/>
    <mergeCell ref="H52:H53"/>
    <mergeCell ref="I52:I53"/>
    <mergeCell ref="S50:S51"/>
    <mergeCell ref="M50:M51"/>
    <mergeCell ref="N50:N51"/>
    <mergeCell ref="O50:O51"/>
    <mergeCell ref="P50:P51"/>
    <mergeCell ref="Q50:Q51"/>
    <mergeCell ref="R50:R51"/>
    <mergeCell ref="G50:G51"/>
    <mergeCell ref="H50:H51"/>
    <mergeCell ref="A54:A55"/>
    <mergeCell ref="B54:B55"/>
    <mergeCell ref="D54:D55"/>
    <mergeCell ref="E54:E55"/>
    <mergeCell ref="F54:F55"/>
    <mergeCell ref="P52:P53"/>
    <mergeCell ref="Q52:Q53"/>
    <mergeCell ref="R52:R53"/>
    <mergeCell ref="S52:S53"/>
    <mergeCell ref="J52:J53"/>
    <mergeCell ref="K52:K53"/>
    <mergeCell ref="L52:L53"/>
    <mergeCell ref="M52:M53"/>
    <mergeCell ref="N52:N53"/>
    <mergeCell ref="O52:O53"/>
    <mergeCell ref="I54:I55"/>
    <mergeCell ref="J54:J55"/>
    <mergeCell ref="K54:K55"/>
    <mergeCell ref="L54:L55"/>
    <mergeCell ref="A52:A53"/>
    <mergeCell ref="B52:B53"/>
    <mergeCell ref="D52:D53"/>
    <mergeCell ref="E52:E53"/>
    <mergeCell ref="F52:F53"/>
    <mergeCell ref="V52:V53"/>
    <mergeCell ref="W52:W53"/>
    <mergeCell ref="X52:X53"/>
    <mergeCell ref="Y52:Y53"/>
    <mergeCell ref="Z52:Z53"/>
    <mergeCell ref="T52:T53"/>
    <mergeCell ref="U52:U53"/>
    <mergeCell ref="Y54:Y55"/>
    <mergeCell ref="Z54:Z55"/>
    <mergeCell ref="T54:T55"/>
    <mergeCell ref="U54:U55"/>
    <mergeCell ref="V54:V55"/>
    <mergeCell ref="W54:W55"/>
    <mergeCell ref="X54:X55"/>
    <mergeCell ref="G56:G57"/>
    <mergeCell ref="H56:H57"/>
    <mergeCell ref="I56:I57"/>
    <mergeCell ref="S54:S55"/>
    <mergeCell ref="M54:M55"/>
    <mergeCell ref="N54:N55"/>
    <mergeCell ref="O54:O55"/>
    <mergeCell ref="P54:P55"/>
    <mergeCell ref="Q54:Q55"/>
    <mergeCell ref="R54:R55"/>
    <mergeCell ref="G54:G55"/>
    <mergeCell ref="H54:H55"/>
    <mergeCell ref="A58:A59"/>
    <mergeCell ref="B58:B59"/>
    <mergeCell ref="D58:D59"/>
    <mergeCell ref="E58:E59"/>
    <mergeCell ref="F58:F59"/>
    <mergeCell ref="P56:P57"/>
    <mergeCell ref="Q56:Q57"/>
    <mergeCell ref="R56:R57"/>
    <mergeCell ref="S56:S57"/>
    <mergeCell ref="J56:J57"/>
    <mergeCell ref="K56:K57"/>
    <mergeCell ref="L56:L57"/>
    <mergeCell ref="M56:M57"/>
    <mergeCell ref="N56:N57"/>
    <mergeCell ref="O56:O57"/>
    <mergeCell ref="I58:I59"/>
    <mergeCell ref="J58:J59"/>
    <mergeCell ref="K58:K59"/>
    <mergeCell ref="L58:L59"/>
    <mergeCell ref="A56:A57"/>
    <mergeCell ref="B56:B57"/>
    <mergeCell ref="D56:D57"/>
    <mergeCell ref="E56:E57"/>
    <mergeCell ref="F56:F57"/>
    <mergeCell ref="V56:V57"/>
    <mergeCell ref="W56:W57"/>
    <mergeCell ref="X56:X57"/>
    <mergeCell ref="Y56:Y57"/>
    <mergeCell ref="Z56:Z57"/>
    <mergeCell ref="T56:T57"/>
    <mergeCell ref="U56:U57"/>
    <mergeCell ref="Y58:Y59"/>
    <mergeCell ref="Z58:Z59"/>
    <mergeCell ref="T58:T59"/>
    <mergeCell ref="U58:U59"/>
    <mergeCell ref="V58:V59"/>
    <mergeCell ref="W58:W59"/>
    <mergeCell ref="X58:X59"/>
    <mergeCell ref="G60:G61"/>
    <mergeCell ref="H60:H61"/>
    <mergeCell ref="I60:I61"/>
    <mergeCell ref="S58:S59"/>
    <mergeCell ref="M58:M59"/>
    <mergeCell ref="N58:N59"/>
    <mergeCell ref="O58:O59"/>
    <mergeCell ref="P58:P59"/>
    <mergeCell ref="Q58:Q59"/>
    <mergeCell ref="R58:R59"/>
    <mergeCell ref="G58:G59"/>
    <mergeCell ref="H58:H59"/>
    <mergeCell ref="A62:A63"/>
    <mergeCell ref="B62:B63"/>
    <mergeCell ref="D62:D63"/>
    <mergeCell ref="E62:E63"/>
    <mergeCell ref="F62:F63"/>
    <mergeCell ref="P60:P61"/>
    <mergeCell ref="Q60:Q61"/>
    <mergeCell ref="R60:R61"/>
    <mergeCell ref="S60:S61"/>
    <mergeCell ref="J60:J61"/>
    <mergeCell ref="K60:K61"/>
    <mergeCell ref="L60:L61"/>
    <mergeCell ref="M60:M61"/>
    <mergeCell ref="N60:N61"/>
    <mergeCell ref="O60:O61"/>
    <mergeCell ref="I62:I63"/>
    <mergeCell ref="J62:J63"/>
    <mergeCell ref="K62:K63"/>
    <mergeCell ref="L62:L63"/>
    <mergeCell ref="A60:A61"/>
    <mergeCell ref="B60:B61"/>
    <mergeCell ref="D60:D61"/>
    <mergeCell ref="E60:E61"/>
    <mergeCell ref="F60:F61"/>
    <mergeCell ref="V60:V61"/>
    <mergeCell ref="W60:W61"/>
    <mergeCell ref="X60:X61"/>
    <mergeCell ref="Y60:Y61"/>
    <mergeCell ref="Z60:Z61"/>
    <mergeCell ref="T60:T61"/>
    <mergeCell ref="U60:U61"/>
    <mergeCell ref="Y62:Y63"/>
    <mergeCell ref="Z62:Z63"/>
    <mergeCell ref="T62:T63"/>
    <mergeCell ref="U62:U63"/>
    <mergeCell ref="V62:V63"/>
    <mergeCell ref="W62:W63"/>
    <mergeCell ref="X62:X63"/>
    <mergeCell ref="G64:G65"/>
    <mergeCell ref="H64:H65"/>
    <mergeCell ref="I64:I65"/>
    <mergeCell ref="S62:S63"/>
    <mergeCell ref="M62:M63"/>
    <mergeCell ref="N62:N63"/>
    <mergeCell ref="O62:O63"/>
    <mergeCell ref="P62:P63"/>
    <mergeCell ref="Q62:Q63"/>
    <mergeCell ref="R62:R63"/>
    <mergeCell ref="G62:G63"/>
    <mergeCell ref="H62:H63"/>
    <mergeCell ref="A66:A67"/>
    <mergeCell ref="B66:B67"/>
    <mergeCell ref="D66:D67"/>
    <mergeCell ref="E66:E67"/>
    <mergeCell ref="F66:F67"/>
    <mergeCell ref="P64:P65"/>
    <mergeCell ref="Q64:Q65"/>
    <mergeCell ref="R64:R65"/>
    <mergeCell ref="S64:S65"/>
    <mergeCell ref="J64:J65"/>
    <mergeCell ref="K64:K65"/>
    <mergeCell ref="L64:L65"/>
    <mergeCell ref="M64:M65"/>
    <mergeCell ref="N64:N65"/>
    <mergeCell ref="O64:O65"/>
    <mergeCell ref="I66:I67"/>
    <mergeCell ref="J66:J67"/>
    <mergeCell ref="K66:K67"/>
    <mergeCell ref="L66:L67"/>
    <mergeCell ref="A64:A65"/>
    <mergeCell ref="B64:B65"/>
    <mergeCell ref="D64:D65"/>
    <mergeCell ref="E64:E65"/>
    <mergeCell ref="F64:F65"/>
    <mergeCell ref="V64:V65"/>
    <mergeCell ref="W64:W65"/>
    <mergeCell ref="X64:X65"/>
    <mergeCell ref="Y64:Y65"/>
    <mergeCell ref="Z64:Z65"/>
    <mergeCell ref="T64:T65"/>
    <mergeCell ref="U64:U65"/>
    <mergeCell ref="Y66:Y67"/>
    <mergeCell ref="Z66:Z67"/>
    <mergeCell ref="T66:T67"/>
    <mergeCell ref="U66:U67"/>
    <mergeCell ref="V66:V67"/>
    <mergeCell ref="W66:W67"/>
    <mergeCell ref="X66:X67"/>
    <mergeCell ref="G68:G69"/>
    <mergeCell ref="H68:H69"/>
    <mergeCell ref="I68:I69"/>
    <mergeCell ref="S66:S67"/>
    <mergeCell ref="M66:M67"/>
    <mergeCell ref="N66:N67"/>
    <mergeCell ref="O66:O67"/>
    <mergeCell ref="P66:P67"/>
    <mergeCell ref="Q66:Q67"/>
    <mergeCell ref="R66:R67"/>
    <mergeCell ref="G66:G67"/>
    <mergeCell ref="H66:H67"/>
    <mergeCell ref="A70:A71"/>
    <mergeCell ref="B70:B71"/>
    <mergeCell ref="D70:D71"/>
    <mergeCell ref="E70:E71"/>
    <mergeCell ref="F70:F71"/>
    <mergeCell ref="P68:P69"/>
    <mergeCell ref="Q68:Q69"/>
    <mergeCell ref="R68:R69"/>
    <mergeCell ref="S68:S69"/>
    <mergeCell ref="J68:J69"/>
    <mergeCell ref="K68:K69"/>
    <mergeCell ref="L68:L69"/>
    <mergeCell ref="M68:M69"/>
    <mergeCell ref="N68:N69"/>
    <mergeCell ref="O68:O69"/>
    <mergeCell ref="I70:I71"/>
    <mergeCell ref="J70:J71"/>
    <mergeCell ref="K70:K71"/>
    <mergeCell ref="L70:L71"/>
    <mergeCell ref="A68:A69"/>
    <mergeCell ref="B68:B69"/>
    <mergeCell ref="D68:D69"/>
    <mergeCell ref="E68:E69"/>
    <mergeCell ref="F68:F69"/>
    <mergeCell ref="V68:V69"/>
    <mergeCell ref="W68:W69"/>
    <mergeCell ref="X68:X69"/>
    <mergeCell ref="Y68:Y69"/>
    <mergeCell ref="Z68:Z69"/>
    <mergeCell ref="T68:T69"/>
    <mergeCell ref="U68:U69"/>
    <mergeCell ref="Y70:Y71"/>
    <mergeCell ref="Z70:Z71"/>
    <mergeCell ref="T70:T71"/>
    <mergeCell ref="U70:U71"/>
    <mergeCell ref="V70:V71"/>
    <mergeCell ref="W70:W71"/>
    <mergeCell ref="X70:X71"/>
    <mergeCell ref="G72:G73"/>
    <mergeCell ref="H72:H73"/>
    <mergeCell ref="I72:I73"/>
    <mergeCell ref="S70:S71"/>
    <mergeCell ref="M70:M71"/>
    <mergeCell ref="N70:N71"/>
    <mergeCell ref="O70:O71"/>
    <mergeCell ref="P70:P71"/>
    <mergeCell ref="Q70:Q71"/>
    <mergeCell ref="R70:R71"/>
    <mergeCell ref="G70:G71"/>
    <mergeCell ref="H70:H71"/>
    <mergeCell ref="A74:A75"/>
    <mergeCell ref="B74:B75"/>
    <mergeCell ref="D74:D75"/>
    <mergeCell ref="E74:E75"/>
    <mergeCell ref="F74:F75"/>
    <mergeCell ref="P72:P73"/>
    <mergeCell ref="Q72:Q73"/>
    <mergeCell ref="R72:R73"/>
    <mergeCell ref="S72:S73"/>
    <mergeCell ref="J72:J73"/>
    <mergeCell ref="K72:K73"/>
    <mergeCell ref="L72:L73"/>
    <mergeCell ref="M72:M73"/>
    <mergeCell ref="N72:N73"/>
    <mergeCell ref="O72:O73"/>
    <mergeCell ref="I74:I75"/>
    <mergeCell ref="J74:J75"/>
    <mergeCell ref="K74:K75"/>
    <mergeCell ref="L74:L75"/>
    <mergeCell ref="A72:A73"/>
    <mergeCell ref="B72:B73"/>
    <mergeCell ref="D72:D73"/>
    <mergeCell ref="E72:E73"/>
    <mergeCell ref="F72:F73"/>
    <mergeCell ref="V72:V73"/>
    <mergeCell ref="W72:W73"/>
    <mergeCell ref="X72:X73"/>
    <mergeCell ref="Y72:Y73"/>
    <mergeCell ref="Z72:Z73"/>
    <mergeCell ref="T72:T73"/>
    <mergeCell ref="U72:U73"/>
    <mergeCell ref="Y74:Y75"/>
    <mergeCell ref="Z74:Z75"/>
    <mergeCell ref="T74:T75"/>
    <mergeCell ref="U74:U75"/>
    <mergeCell ref="V74:V75"/>
    <mergeCell ref="W74:W75"/>
    <mergeCell ref="X74:X75"/>
    <mergeCell ref="G76:G77"/>
    <mergeCell ref="H76:H77"/>
    <mergeCell ref="I76:I77"/>
    <mergeCell ref="S74:S75"/>
    <mergeCell ref="M74:M75"/>
    <mergeCell ref="N74:N75"/>
    <mergeCell ref="O74:O75"/>
    <mergeCell ref="P74:P75"/>
    <mergeCell ref="Q74:Q75"/>
    <mergeCell ref="R74:R75"/>
    <mergeCell ref="G74:G75"/>
    <mergeCell ref="H74:H75"/>
    <mergeCell ref="A78:A79"/>
    <mergeCell ref="B78:B79"/>
    <mergeCell ref="D78:D79"/>
    <mergeCell ref="E78:E79"/>
    <mergeCell ref="F78:F79"/>
    <mergeCell ref="P76:P77"/>
    <mergeCell ref="Q76:Q77"/>
    <mergeCell ref="R76:R77"/>
    <mergeCell ref="S76:S77"/>
    <mergeCell ref="J76:J77"/>
    <mergeCell ref="K76:K77"/>
    <mergeCell ref="L76:L77"/>
    <mergeCell ref="M76:M77"/>
    <mergeCell ref="N76:N77"/>
    <mergeCell ref="O76:O77"/>
    <mergeCell ref="I78:I79"/>
    <mergeCell ref="J78:J79"/>
    <mergeCell ref="K78:K79"/>
    <mergeCell ref="L78:L79"/>
    <mergeCell ref="A76:A77"/>
    <mergeCell ref="B76:B77"/>
    <mergeCell ref="D76:D77"/>
    <mergeCell ref="E76:E77"/>
    <mergeCell ref="F76:F77"/>
    <mergeCell ref="V76:V77"/>
    <mergeCell ref="W76:W77"/>
    <mergeCell ref="X76:X77"/>
    <mergeCell ref="Y76:Y77"/>
    <mergeCell ref="Z76:Z77"/>
    <mergeCell ref="T76:T77"/>
    <mergeCell ref="U76:U77"/>
    <mergeCell ref="Y78:Y79"/>
    <mergeCell ref="Z78:Z79"/>
    <mergeCell ref="T78:T79"/>
    <mergeCell ref="U78:U79"/>
    <mergeCell ref="V78:V79"/>
    <mergeCell ref="W78:W79"/>
    <mergeCell ref="X78:X79"/>
    <mergeCell ref="G80:G81"/>
    <mergeCell ref="H80:H81"/>
    <mergeCell ref="I80:I81"/>
    <mergeCell ref="S78:S79"/>
    <mergeCell ref="M78:M79"/>
    <mergeCell ref="N78:N79"/>
    <mergeCell ref="O78:O79"/>
    <mergeCell ref="P78:P79"/>
    <mergeCell ref="Q78:Q79"/>
    <mergeCell ref="R78:R79"/>
    <mergeCell ref="G78:G79"/>
    <mergeCell ref="H78:H79"/>
    <mergeCell ref="A82:A83"/>
    <mergeCell ref="B82:B83"/>
    <mergeCell ref="D82:D83"/>
    <mergeCell ref="E82:E83"/>
    <mergeCell ref="F82:F83"/>
    <mergeCell ref="P80:P81"/>
    <mergeCell ref="Q80:Q81"/>
    <mergeCell ref="R80:R81"/>
    <mergeCell ref="S80:S81"/>
    <mergeCell ref="J80:J81"/>
    <mergeCell ref="K80:K81"/>
    <mergeCell ref="L80:L81"/>
    <mergeCell ref="M80:M81"/>
    <mergeCell ref="N80:N81"/>
    <mergeCell ref="O80:O81"/>
    <mergeCell ref="I82:I83"/>
    <mergeCell ref="J82:J83"/>
    <mergeCell ref="K82:K83"/>
    <mergeCell ref="L82:L83"/>
    <mergeCell ref="A80:A81"/>
    <mergeCell ref="B80:B81"/>
    <mergeCell ref="D80:D81"/>
    <mergeCell ref="E80:E81"/>
    <mergeCell ref="F80:F81"/>
    <mergeCell ref="V80:V81"/>
    <mergeCell ref="W80:W81"/>
    <mergeCell ref="X80:X81"/>
    <mergeCell ref="Y80:Y81"/>
    <mergeCell ref="Z80:Z81"/>
    <mergeCell ref="T80:T81"/>
    <mergeCell ref="U80:U81"/>
    <mergeCell ref="Y82:Y83"/>
    <mergeCell ref="Z82:Z83"/>
    <mergeCell ref="T82:T83"/>
    <mergeCell ref="U82:U83"/>
    <mergeCell ref="V82:V83"/>
    <mergeCell ref="W82:W83"/>
    <mergeCell ref="X82:X83"/>
    <mergeCell ref="D84:D85"/>
    <mergeCell ref="E84:E85"/>
    <mergeCell ref="F84:F85"/>
    <mergeCell ref="G84:G85"/>
    <mergeCell ref="H84:H85"/>
    <mergeCell ref="I84:I85"/>
    <mergeCell ref="S82:S83"/>
    <mergeCell ref="M82:M83"/>
    <mergeCell ref="N82:N83"/>
    <mergeCell ref="O82:O83"/>
    <mergeCell ref="P82:P83"/>
    <mergeCell ref="Q82:Q83"/>
    <mergeCell ref="R82:R83"/>
    <mergeCell ref="G82:G83"/>
    <mergeCell ref="H82:H83"/>
    <mergeCell ref="Z84:Z85"/>
    <mergeCell ref="A86:A87"/>
    <mergeCell ref="B86:B87"/>
    <mergeCell ref="D86:D87"/>
    <mergeCell ref="E86:E87"/>
    <mergeCell ref="F86:F87"/>
    <mergeCell ref="P84:P85"/>
    <mergeCell ref="Q84:Q85"/>
    <mergeCell ref="R84:R85"/>
    <mergeCell ref="S84:S85"/>
    <mergeCell ref="T84:T85"/>
    <mergeCell ref="U84:U85"/>
    <mergeCell ref="J84:J85"/>
    <mergeCell ref="K84:K85"/>
    <mergeCell ref="L84:L85"/>
    <mergeCell ref="M84:M85"/>
    <mergeCell ref="N84:N85"/>
    <mergeCell ref="O84:O85"/>
    <mergeCell ref="R86:R87"/>
    <mergeCell ref="G86:G87"/>
    <mergeCell ref="H86:H87"/>
    <mergeCell ref="I86:I87"/>
    <mergeCell ref="A84:A85"/>
    <mergeCell ref="B84:B85"/>
    <mergeCell ref="J86:J87"/>
    <mergeCell ref="K86:K87"/>
    <mergeCell ref="L86:L87"/>
    <mergeCell ref="V84:V85"/>
    <mergeCell ref="W84:W85"/>
    <mergeCell ref="I92:I93"/>
    <mergeCell ref="J92:J93"/>
    <mergeCell ref="K92:K93"/>
    <mergeCell ref="Y86:Y87"/>
    <mergeCell ref="O88:O89"/>
    <mergeCell ref="P88:P89"/>
    <mergeCell ref="Q88:Q89"/>
    <mergeCell ref="R88:R89"/>
    <mergeCell ref="S88:S89"/>
    <mergeCell ref="T88:T89"/>
    <mergeCell ref="U88:U89"/>
    <mergeCell ref="V88:V89"/>
    <mergeCell ref="W88:W89"/>
    <mergeCell ref="X88:X89"/>
    <mergeCell ref="Y88:Y89"/>
    <mergeCell ref="Y90:Y91"/>
    <mergeCell ref="X84:X85"/>
    <mergeCell ref="Y84:Y85"/>
    <mergeCell ref="X90:X91"/>
    <mergeCell ref="Z86:Z87"/>
    <mergeCell ref="A92:A93"/>
    <mergeCell ref="B92:B93"/>
    <mergeCell ref="C92:C93"/>
    <mergeCell ref="D92:D93"/>
    <mergeCell ref="E92:E93"/>
    <mergeCell ref="F92:F93"/>
    <mergeCell ref="G92:G93"/>
    <mergeCell ref="H92:H93"/>
    <mergeCell ref="S86:S87"/>
    <mergeCell ref="T86:T87"/>
    <mergeCell ref="U86:U87"/>
    <mergeCell ref="V86:V87"/>
    <mergeCell ref="W86:W87"/>
    <mergeCell ref="X86:X87"/>
    <mergeCell ref="M86:M87"/>
    <mergeCell ref="N86:N87"/>
    <mergeCell ref="O86:O87"/>
    <mergeCell ref="P86:P87"/>
    <mergeCell ref="Q86:Q87"/>
    <mergeCell ref="A88:A89"/>
    <mergeCell ref="B88:B89"/>
    <mergeCell ref="D88:D89"/>
    <mergeCell ref="E88:E89"/>
    <mergeCell ref="F88:F89"/>
    <mergeCell ref="G88:G89"/>
    <mergeCell ref="H88:H89"/>
    <mergeCell ref="I88:I89"/>
    <mergeCell ref="J88:J89"/>
    <mergeCell ref="K88:K89"/>
    <mergeCell ref="L88:L89"/>
    <mergeCell ref="M88:M89"/>
    <mergeCell ref="N88:N89"/>
    <mergeCell ref="Z90:Z91"/>
    <mergeCell ref="Z88:Z89"/>
    <mergeCell ref="A90:A91"/>
    <mergeCell ref="B90:B91"/>
    <mergeCell ref="D90:D91"/>
    <mergeCell ref="E90:E91"/>
    <mergeCell ref="F90:F91"/>
    <mergeCell ref="G90:G91"/>
    <mergeCell ref="H90:H91"/>
    <mergeCell ref="I90:I91"/>
    <mergeCell ref="J90:J91"/>
    <mergeCell ref="K90:K91"/>
    <mergeCell ref="L90:L91"/>
    <mergeCell ref="M90:M91"/>
    <mergeCell ref="N90:N91"/>
    <mergeCell ref="O90:O91"/>
    <mergeCell ref="P90:P91"/>
    <mergeCell ref="Q90:Q91"/>
    <mergeCell ref="R90:R91"/>
    <mergeCell ref="S90:S91"/>
    <mergeCell ref="T90:T91"/>
    <mergeCell ref="U90:U91"/>
    <mergeCell ref="V90:V91"/>
    <mergeCell ref="W90:W91"/>
  </mergeCells>
  <phoneticPr fontId="2"/>
  <conditionalFormatting sqref="L42:L87 Y42:Z87">
    <cfRule type="containsText" dxfId="5" priority="6" stopIfTrue="1" operator="containsText" text="NG">
      <formula>NOT(ISERROR(SEARCH("NG",L42)))</formula>
    </cfRule>
  </conditionalFormatting>
  <conditionalFormatting sqref="Q42:Q87">
    <cfRule type="containsText" dxfId="4" priority="5" operator="containsText" text="Measure More">
      <formula>NOT(ISERROR(SEARCH("Measure More",Q42)))</formula>
    </cfRule>
  </conditionalFormatting>
  <conditionalFormatting sqref="E11">
    <cfRule type="cellIs" dxfId="3" priority="4" stopIfTrue="1" operator="equal">
      <formula>"NG"</formula>
    </cfRule>
  </conditionalFormatting>
  <conditionalFormatting sqref="D11">
    <cfRule type="cellIs" dxfId="2" priority="3" stopIfTrue="1" operator="equal">
      <formula>"NG"</formula>
    </cfRule>
  </conditionalFormatting>
  <conditionalFormatting sqref="L88:L91 Y88:Z91">
    <cfRule type="containsText" dxfId="1" priority="2" stopIfTrue="1" operator="containsText" text="NG">
      <formula>NOT(ISERROR(SEARCH("NG",L88)))</formula>
    </cfRule>
  </conditionalFormatting>
  <conditionalFormatting sqref="Q88:Q91">
    <cfRule type="containsText" dxfId="0" priority="1" operator="containsText" text="Measure More">
      <formula>NOT(ISERROR(SEARCH("Measure More",Q88)))</formula>
    </cfRule>
  </conditionalFormatting>
  <pageMargins left="0.55118110236220474" right="0" top="0.78740157480314965" bottom="0.19685039370078741" header="0.51181102362204722" footer="0.51181102362204722"/>
  <pageSetup paperSize="9" scale="95" orientation="portrait" r:id="rId1"/>
  <headerFooter scaleWithDoc="0">
    <oddFooter xml:space="preserve">&amp;R&amp;P / &amp;N </oddFooter>
  </headerFooter>
  <rowBreaks count="1" manualBreakCount="1">
    <brk id="57" max="10" man="1"/>
  </rowBreaks>
  <colBreaks count="1" manualBreakCount="1">
    <brk id="11" max="1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原紙</vt:lpstr>
      <vt:lpstr>原紙!Print_Area</vt:lpstr>
      <vt:lpstr>原紙!Print_Titles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mhin05</dc:creator>
  <cp:lastModifiedBy>mgc38</cp:lastModifiedBy>
  <cp:lastPrinted>2024-07-29T06:49:39Z</cp:lastPrinted>
  <dcterms:created xsi:type="dcterms:W3CDTF">2024-05-21T03:35:41Z</dcterms:created>
  <dcterms:modified xsi:type="dcterms:W3CDTF">2024-11-01T06:46:24Z</dcterms:modified>
</cp:coreProperties>
</file>