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updateLinks="always"/>
  <mc:AlternateContent xmlns:mc="http://schemas.openxmlformats.org/markup-compatibility/2006">
    <mc:Choice Requires="x15">
      <x15ac:absPath xmlns:x15ac="http://schemas.microsoft.com/office/spreadsheetml/2010/11/ac" url="C:\Users\ohsug\source\PySI_V0R1_070P\"/>
    </mc:Choice>
  </mc:AlternateContent>
  <xr:revisionPtr revIDLastSave="0" documentId="8_{07ED8609-3D7F-4B7C-8C9B-825C1143683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ySI moniter" sheetId="35" r:id="rId1"/>
    <sheet name="Product Profile" sheetId="36" r:id="rId2"/>
    <sheet name="view data 3 evaluation" sheetId="41" r:id="rId3"/>
    <sheet name="PSI data IO" sheetId="37" r:id="rId4"/>
    <sheet name="view data 1 PSI" sheetId="43" r:id="rId5"/>
    <sheet name="view data 2 accume PSI" sheetId="42" r:id="rId6"/>
    <sheet name="eval check" sheetId="44" r:id="rId7"/>
  </sheets>
  <externalReferences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36" l="1"/>
  <c r="B10" i="36"/>
  <c r="A10" i="36"/>
  <c r="C33" i="36"/>
  <c r="B33" i="36"/>
  <c r="A33" i="36"/>
  <c r="C32" i="36"/>
  <c r="B32" i="36"/>
  <c r="A32" i="36"/>
  <c r="C31" i="36"/>
  <c r="B31" i="36"/>
  <c r="A31" i="36"/>
  <c r="C30" i="36"/>
  <c r="B30" i="36"/>
  <c r="A30" i="36"/>
  <c r="C29" i="36"/>
  <c r="B29" i="36"/>
  <c r="A29" i="36"/>
  <c r="C28" i="36"/>
  <c r="B28" i="36"/>
  <c r="A28" i="36"/>
  <c r="C27" i="36"/>
  <c r="B27" i="36"/>
  <c r="A27" i="36"/>
  <c r="C26" i="36"/>
  <c r="B26" i="36"/>
  <c r="A26" i="36"/>
  <c r="C25" i="36"/>
  <c r="B25" i="36"/>
  <c r="A25" i="36"/>
  <c r="C24" i="36"/>
  <c r="B24" i="36"/>
  <c r="A24" i="36"/>
  <c r="C23" i="36"/>
  <c r="B23" i="36"/>
  <c r="A23" i="36"/>
  <c r="C22" i="36"/>
  <c r="B22" i="36"/>
  <c r="A22" i="36"/>
  <c r="C21" i="36"/>
  <c r="B21" i="36"/>
  <c r="A21" i="36"/>
  <c r="C20" i="36"/>
  <c r="B20" i="36"/>
  <c r="A20" i="36"/>
  <c r="C19" i="36"/>
  <c r="B19" i="36"/>
  <c r="A19" i="36"/>
  <c r="C18" i="36"/>
  <c r="B18" i="36"/>
  <c r="A18" i="36"/>
  <c r="C17" i="36"/>
  <c r="B17" i="36"/>
  <c r="A17" i="36"/>
  <c r="C16" i="36"/>
  <c r="B16" i="36"/>
  <c r="A16" i="36"/>
  <c r="C15" i="36"/>
  <c r="B15" i="36"/>
  <c r="A15" i="36"/>
  <c r="C14" i="36"/>
  <c r="B14" i="36"/>
  <c r="A14" i="36"/>
  <c r="C13" i="36"/>
  <c r="B13" i="36"/>
  <c r="A13" i="36"/>
  <c r="C12" i="36"/>
  <c r="B12" i="36"/>
  <c r="A12" i="36"/>
  <c r="C11" i="36"/>
  <c r="B11" i="36"/>
  <c r="A11" i="36"/>
  <c r="C9" i="36"/>
  <c r="B9" i="36"/>
  <c r="A9" i="36"/>
  <c r="C8" i="36"/>
  <c r="B8" i="36"/>
  <c r="A8" i="36"/>
  <c r="C7" i="36"/>
  <c r="B7" i="36"/>
  <c r="A7" i="36"/>
  <c r="C6" i="36"/>
  <c r="B6" i="36"/>
  <c r="A6" i="36"/>
  <c r="C5" i="36"/>
  <c r="B5" i="36"/>
  <c r="A5" i="36"/>
  <c r="C4" i="36"/>
  <c r="B4" i="36"/>
  <c r="A4" i="36"/>
  <c r="C3" i="36"/>
  <c r="B3" i="36"/>
  <c r="A3" i="36"/>
  <c r="C2" i="36"/>
  <c r="B2" i="36"/>
  <c r="A2" i="36"/>
  <c r="C1" i="36"/>
  <c r="B1" i="36"/>
  <c r="A1" i="36"/>
  <c r="BG16" i="37"/>
  <c r="BF16" i="37"/>
  <c r="BE16" i="37"/>
  <c r="BD16" i="37"/>
  <c r="BC16" i="37"/>
  <c r="BB16" i="37"/>
  <c r="BA16" i="37"/>
  <c r="AZ16" i="37"/>
  <c r="AY16" i="37"/>
  <c r="AX16" i="37"/>
  <c r="AW16" i="37"/>
  <c r="AV16" i="37"/>
  <c r="AU16" i="37"/>
  <c r="AT16" i="37"/>
  <c r="AS16" i="37"/>
  <c r="AR16" i="37"/>
  <c r="AQ16" i="37"/>
  <c r="AP16" i="37"/>
  <c r="AO16" i="37"/>
  <c r="AN16" i="37"/>
  <c r="AM16" i="37"/>
  <c r="AL16" i="37"/>
  <c r="AK16" i="37"/>
  <c r="AJ16" i="37"/>
  <c r="AI16" i="37"/>
  <c r="AH16" i="37"/>
  <c r="AG16" i="37"/>
  <c r="AF16" i="37"/>
  <c r="AE16" i="37"/>
  <c r="AD16" i="37"/>
  <c r="AC16" i="37"/>
  <c r="AB16" i="37"/>
  <c r="AA16" i="37"/>
  <c r="Z16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A16" i="37"/>
  <c r="BG15" i="37"/>
  <c r="BF15" i="37"/>
  <c r="BE15" i="37"/>
  <c r="BD15" i="37"/>
  <c r="BC15" i="37"/>
  <c r="BB15" i="37"/>
  <c r="BA15" i="37"/>
  <c r="AZ15" i="37"/>
  <c r="AY15" i="37"/>
  <c r="AX15" i="37"/>
  <c r="AW15" i="37"/>
  <c r="AV15" i="37"/>
  <c r="AU15" i="37"/>
  <c r="AT15" i="37"/>
  <c r="AS15" i="37"/>
  <c r="AR15" i="37"/>
  <c r="AQ15" i="37"/>
  <c r="AP15" i="37"/>
  <c r="AO15" i="37"/>
  <c r="AN15" i="37"/>
  <c r="AM15" i="37"/>
  <c r="AL15" i="37"/>
  <c r="AK15" i="37"/>
  <c r="AJ15" i="37"/>
  <c r="AI15" i="37"/>
  <c r="AH15" i="37"/>
  <c r="AG15" i="37"/>
  <c r="AF15" i="37"/>
  <c r="AE15" i="37"/>
  <c r="AD15" i="37"/>
  <c r="AC15" i="37"/>
  <c r="AB15" i="37"/>
  <c r="AA15" i="37"/>
  <c r="Z15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A15" i="37"/>
  <c r="BG14" i="37"/>
  <c r="BF14" i="37"/>
  <c r="BE14" i="37"/>
  <c r="BD14" i="37"/>
  <c r="BC14" i="37"/>
  <c r="BB14" i="37"/>
  <c r="BA14" i="37"/>
  <c r="AZ14" i="37"/>
  <c r="AY14" i="37"/>
  <c r="AX14" i="37"/>
  <c r="AW14" i="37"/>
  <c r="AV14" i="37"/>
  <c r="AU14" i="37"/>
  <c r="AT14" i="37"/>
  <c r="AS14" i="37"/>
  <c r="AR14" i="37"/>
  <c r="AQ14" i="37"/>
  <c r="AP14" i="37"/>
  <c r="AO14" i="37"/>
  <c r="AN14" i="37"/>
  <c r="AM14" i="37"/>
  <c r="AL14" i="37"/>
  <c r="AK14" i="37"/>
  <c r="AJ14" i="37"/>
  <c r="AI14" i="37"/>
  <c r="AH14" i="37"/>
  <c r="AG14" i="37"/>
  <c r="AF14" i="37"/>
  <c r="AE14" i="37"/>
  <c r="AD14" i="37"/>
  <c r="AC14" i="37"/>
  <c r="AB14" i="37"/>
  <c r="AA14" i="37"/>
  <c r="Z14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A14" i="37"/>
  <c r="BG13" i="37"/>
  <c r="BF13" i="37"/>
  <c r="BE13" i="37"/>
  <c r="BD13" i="37"/>
  <c r="BC13" i="37"/>
  <c r="BB13" i="37"/>
  <c r="BA13" i="37"/>
  <c r="AZ13" i="37"/>
  <c r="AY13" i="37"/>
  <c r="AX13" i="37"/>
  <c r="AW13" i="37"/>
  <c r="AV13" i="37"/>
  <c r="AU13" i="37"/>
  <c r="AT13" i="37"/>
  <c r="AS13" i="37"/>
  <c r="AR13" i="37"/>
  <c r="AQ13" i="37"/>
  <c r="AP13" i="37"/>
  <c r="AO13" i="37"/>
  <c r="AN13" i="37"/>
  <c r="AM13" i="37"/>
  <c r="AL13" i="37"/>
  <c r="AK13" i="37"/>
  <c r="AJ13" i="37"/>
  <c r="AI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A13" i="37"/>
  <c r="BG12" i="37"/>
  <c r="BF12" i="37"/>
  <c r="BE12" i="37"/>
  <c r="BD12" i="37"/>
  <c r="BC12" i="37"/>
  <c r="BB12" i="37"/>
  <c r="BA12" i="37"/>
  <c r="AZ12" i="37"/>
  <c r="AY12" i="37"/>
  <c r="AX12" i="37"/>
  <c r="AW12" i="37"/>
  <c r="AV12" i="37"/>
  <c r="AU12" i="37"/>
  <c r="AT12" i="37"/>
  <c r="AS12" i="37"/>
  <c r="AR12" i="37"/>
  <c r="AQ12" i="37"/>
  <c r="AP12" i="37"/>
  <c r="AO12" i="37"/>
  <c r="AN12" i="37"/>
  <c r="AM12" i="37"/>
  <c r="AL12" i="37"/>
  <c r="AK12" i="37"/>
  <c r="AJ12" i="37"/>
  <c r="AI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A12" i="37"/>
  <c r="BG11" i="37"/>
  <c r="BF11" i="37"/>
  <c r="BE11" i="37"/>
  <c r="BD11" i="37"/>
  <c r="BC11" i="37"/>
  <c r="BB11" i="37"/>
  <c r="BA11" i="37"/>
  <c r="AZ11" i="37"/>
  <c r="AY11" i="37"/>
  <c r="AX11" i="37"/>
  <c r="AW11" i="37"/>
  <c r="AV11" i="37"/>
  <c r="AU11" i="37"/>
  <c r="AT11" i="37"/>
  <c r="AS11" i="37"/>
  <c r="AR11" i="37"/>
  <c r="AQ11" i="37"/>
  <c r="AP11" i="37"/>
  <c r="AO11" i="37"/>
  <c r="AN11" i="37"/>
  <c r="AM11" i="37"/>
  <c r="AL11" i="37"/>
  <c r="AK11" i="37"/>
  <c r="AJ11" i="37"/>
  <c r="AI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A11" i="37"/>
  <c r="BG10" i="37"/>
  <c r="BF10" i="37"/>
  <c r="BE10" i="37"/>
  <c r="BD10" i="37"/>
  <c r="BC10" i="37"/>
  <c r="BB10" i="37"/>
  <c r="BA10" i="37"/>
  <c r="AZ10" i="37"/>
  <c r="AY10" i="37"/>
  <c r="AX10" i="37"/>
  <c r="AW10" i="37"/>
  <c r="AV10" i="37"/>
  <c r="AU10" i="37"/>
  <c r="AT10" i="37"/>
  <c r="AS10" i="37"/>
  <c r="AR10" i="37"/>
  <c r="AQ10" i="37"/>
  <c r="AP10" i="37"/>
  <c r="AO10" i="37"/>
  <c r="AN10" i="37"/>
  <c r="AM10" i="37"/>
  <c r="AL10" i="37"/>
  <c r="AK10" i="37"/>
  <c r="AJ10" i="37"/>
  <c r="AI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A10" i="37"/>
  <c r="BG9" i="37"/>
  <c r="BF9" i="37"/>
  <c r="BE9" i="37"/>
  <c r="BD9" i="37"/>
  <c r="BC9" i="37"/>
  <c r="BB9" i="37"/>
  <c r="BA9" i="37"/>
  <c r="AZ9" i="37"/>
  <c r="AY9" i="37"/>
  <c r="AX9" i="37"/>
  <c r="AW9" i="37"/>
  <c r="AV9" i="37"/>
  <c r="AU9" i="37"/>
  <c r="AT9" i="37"/>
  <c r="AS9" i="37"/>
  <c r="AR9" i="37"/>
  <c r="AQ9" i="37"/>
  <c r="AP9" i="37"/>
  <c r="AO9" i="37"/>
  <c r="AN9" i="37"/>
  <c r="AM9" i="37"/>
  <c r="AL9" i="37"/>
  <c r="AK9" i="37"/>
  <c r="AJ9" i="37"/>
  <c r="AI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A9" i="37"/>
  <c r="BG8" i="37"/>
  <c r="BF8" i="37"/>
  <c r="BE8" i="37"/>
  <c r="BD8" i="37"/>
  <c r="BC8" i="37"/>
  <c r="BB8" i="37"/>
  <c r="BA8" i="37"/>
  <c r="AZ8" i="37"/>
  <c r="AY8" i="37"/>
  <c r="AX8" i="37"/>
  <c r="AW8" i="37"/>
  <c r="AV8" i="37"/>
  <c r="AU8" i="37"/>
  <c r="AT8" i="37"/>
  <c r="AS8" i="37"/>
  <c r="AR8" i="37"/>
  <c r="AQ8" i="37"/>
  <c r="AP8" i="37"/>
  <c r="AO8" i="37"/>
  <c r="AN8" i="37"/>
  <c r="AM8" i="37"/>
  <c r="AL8" i="37"/>
  <c r="AK8" i="37"/>
  <c r="AJ8" i="37"/>
  <c r="AI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A8" i="37"/>
  <c r="BG7" i="37"/>
  <c r="BF7" i="37"/>
  <c r="BE7" i="37"/>
  <c r="BD7" i="37"/>
  <c r="BC7" i="37"/>
  <c r="BB7" i="37"/>
  <c r="BA7" i="37"/>
  <c r="AZ7" i="37"/>
  <c r="AY7" i="37"/>
  <c r="AX7" i="37"/>
  <c r="AW7" i="37"/>
  <c r="AV7" i="37"/>
  <c r="AU7" i="37"/>
  <c r="AT7" i="37"/>
  <c r="AS7" i="37"/>
  <c r="AR7" i="37"/>
  <c r="AQ7" i="37"/>
  <c r="AP7" i="37"/>
  <c r="AO7" i="37"/>
  <c r="AN7" i="37"/>
  <c r="AM7" i="37"/>
  <c r="AL7" i="37"/>
  <c r="AK7" i="37"/>
  <c r="AJ7" i="37"/>
  <c r="AI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A7" i="37"/>
  <c r="BG6" i="37"/>
  <c r="BF6" i="37"/>
  <c r="BE6" i="37"/>
  <c r="BD6" i="37"/>
  <c r="BC6" i="37"/>
  <c r="BB6" i="37"/>
  <c r="BA6" i="37"/>
  <c r="AZ6" i="37"/>
  <c r="AY6" i="37"/>
  <c r="AX6" i="37"/>
  <c r="AW6" i="37"/>
  <c r="AV6" i="37"/>
  <c r="AU6" i="37"/>
  <c r="AT6" i="37"/>
  <c r="AS6" i="37"/>
  <c r="AR6" i="37"/>
  <c r="AQ6" i="37"/>
  <c r="AP6" i="37"/>
  <c r="AO6" i="37"/>
  <c r="AN6" i="37"/>
  <c r="AM6" i="37"/>
  <c r="AL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A6" i="37"/>
  <c r="BG5" i="37"/>
  <c r="BF5" i="37"/>
  <c r="BE5" i="37"/>
  <c r="BD5" i="37"/>
  <c r="BC5" i="37"/>
  <c r="BB5" i="37"/>
  <c r="BA5" i="37"/>
  <c r="AZ5" i="37"/>
  <c r="AY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L5" i="37"/>
  <c r="AK5" i="37"/>
  <c r="AJ5" i="37"/>
  <c r="AI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A5" i="37"/>
  <c r="BG4" i="37"/>
  <c r="BF4" i="37"/>
  <c r="BE4" i="37"/>
  <c r="BD4" i="37"/>
  <c r="BC4" i="37"/>
  <c r="BB4" i="37"/>
  <c r="BA4" i="37"/>
  <c r="AZ4" i="37"/>
  <c r="AY4" i="37"/>
  <c r="AX4" i="37"/>
  <c r="AW4" i="37"/>
  <c r="AV4" i="37"/>
  <c r="AU4" i="37"/>
  <c r="AT4" i="37"/>
  <c r="AS4" i="37"/>
  <c r="AR4" i="37"/>
  <c r="AQ4" i="37"/>
  <c r="AP4" i="37"/>
  <c r="AO4" i="37"/>
  <c r="AN4" i="37"/>
  <c r="AM4" i="37"/>
  <c r="AL4" i="37"/>
  <c r="AK4" i="37"/>
  <c r="AJ4" i="37"/>
  <c r="AI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A4" i="37"/>
  <c r="BG3" i="37"/>
  <c r="BF3" i="37"/>
  <c r="BE3" i="37"/>
  <c r="BD3" i="37"/>
  <c r="BC3" i="37"/>
  <c r="BB3" i="37"/>
  <c r="BA3" i="37"/>
  <c r="AZ3" i="37"/>
  <c r="AY3" i="37"/>
  <c r="AX3" i="37"/>
  <c r="AW3" i="37"/>
  <c r="AV3" i="37"/>
  <c r="AU3" i="37"/>
  <c r="AT3" i="37"/>
  <c r="AS3" i="37"/>
  <c r="AR3" i="37"/>
  <c r="AQ3" i="37"/>
  <c r="AP3" i="37"/>
  <c r="AO3" i="37"/>
  <c r="AN3" i="37"/>
  <c r="AM3" i="37"/>
  <c r="AL3" i="37"/>
  <c r="AK3" i="37"/>
  <c r="AJ3" i="37"/>
  <c r="AI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A3" i="37"/>
  <c r="BG2" i="37"/>
  <c r="BF2" i="37"/>
  <c r="BE2" i="37"/>
  <c r="BD2" i="37"/>
  <c r="BC2" i="37"/>
  <c r="BB2" i="37"/>
  <c r="BA2" i="37"/>
  <c r="AZ2" i="37"/>
  <c r="AY2" i="37"/>
  <c r="AX2" i="37"/>
  <c r="AW2" i="37"/>
  <c r="AV2" i="37"/>
  <c r="AU2" i="37"/>
  <c r="AT2" i="37"/>
  <c r="AS2" i="37"/>
  <c r="AR2" i="37"/>
  <c r="AQ2" i="37"/>
  <c r="AP2" i="37"/>
  <c r="AO2" i="37"/>
  <c r="AN2" i="37"/>
  <c r="AM2" i="37"/>
  <c r="AL2" i="37"/>
  <c r="AK2" i="37"/>
  <c r="AJ2" i="37"/>
  <c r="AI2" i="37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A2" i="37"/>
  <c r="BG1" i="37"/>
  <c r="BF1" i="37"/>
  <c r="BE1" i="37"/>
  <c r="BD1" i="37"/>
  <c r="BC1" i="37"/>
  <c r="BB1" i="37"/>
  <c r="BA1" i="37"/>
  <c r="AZ1" i="37"/>
  <c r="AY1" i="37"/>
  <c r="AX1" i="37"/>
  <c r="AW1" i="37"/>
  <c r="AV1" i="37"/>
  <c r="AU1" i="37"/>
  <c r="AT1" i="37"/>
  <c r="AS1" i="37"/>
  <c r="AR1" i="37"/>
  <c r="AQ1" i="37"/>
  <c r="AP1" i="37"/>
  <c r="AO1" i="37"/>
  <c r="AN1" i="37"/>
  <c r="AM1" i="37"/>
  <c r="AL1" i="37"/>
  <c r="AK1" i="37"/>
  <c r="AJ1" i="37"/>
  <c r="AI1" i="37"/>
  <c r="AH1" i="37"/>
  <c r="AG1" i="37"/>
  <c r="AF1" i="37"/>
  <c r="AE1" i="37"/>
  <c r="AD1" i="37"/>
  <c r="AC1" i="37"/>
  <c r="AB1" i="37"/>
  <c r="AA1" i="37"/>
  <c r="Z1" i="37"/>
  <c r="Y1" i="37"/>
  <c r="X1" i="37"/>
  <c r="W1" i="37"/>
  <c r="V1" i="37"/>
  <c r="U1" i="37"/>
  <c r="T1" i="37"/>
  <c r="S1" i="37"/>
  <c r="R1" i="37"/>
  <c r="Q1" i="37"/>
  <c r="P1" i="37"/>
  <c r="O1" i="37"/>
  <c r="N1" i="37"/>
  <c r="M1" i="37"/>
  <c r="L1" i="37"/>
  <c r="K1" i="37"/>
  <c r="J1" i="37"/>
  <c r="I1" i="37"/>
  <c r="H1" i="37"/>
  <c r="G1" i="37"/>
  <c r="F1" i="37"/>
  <c r="E1" i="37"/>
  <c r="D1" i="37"/>
  <c r="C1" i="37"/>
  <c r="B1" i="37"/>
  <c r="A1" i="37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Z5" i="42"/>
  <c r="AA5" i="42"/>
  <c r="AB5" i="42"/>
  <c r="AC5" i="42"/>
  <c r="AD5" i="42"/>
  <c r="AE5" i="42"/>
  <c r="AF5" i="42"/>
  <c r="AG5" i="42"/>
  <c r="AH5" i="42"/>
  <c r="AI5" i="42"/>
  <c r="AJ5" i="42"/>
  <c r="AK5" i="42"/>
  <c r="AL5" i="42"/>
  <c r="AM5" i="42"/>
  <c r="AN5" i="42"/>
  <c r="AO5" i="42"/>
  <c r="AP5" i="42"/>
  <c r="AQ5" i="42"/>
  <c r="AR5" i="42"/>
  <c r="AS5" i="42"/>
  <c r="AT5" i="42"/>
  <c r="AU5" i="42"/>
  <c r="AV5" i="42"/>
  <c r="AW5" i="42"/>
  <c r="AX5" i="42"/>
  <c r="AY5" i="42"/>
  <c r="AZ5" i="42"/>
  <c r="BA5" i="42"/>
  <c r="BB5" i="42"/>
  <c r="BC5" i="42"/>
  <c r="BD5" i="42"/>
  <c r="BE5" i="42"/>
  <c r="BF5" i="42"/>
  <c r="BG5" i="42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Z5" i="44"/>
  <c r="AA5" i="44"/>
  <c r="AB5" i="44"/>
  <c r="AC5" i="44"/>
  <c r="AD5" i="44"/>
  <c r="AE5" i="44"/>
  <c r="AF5" i="44"/>
  <c r="AG5" i="44"/>
  <c r="AH5" i="44"/>
  <c r="AI5" i="44"/>
  <c r="AJ5" i="44"/>
  <c r="AK5" i="44"/>
  <c r="AL5" i="44"/>
  <c r="AM5" i="44"/>
  <c r="AN5" i="44"/>
  <c r="AO5" i="44"/>
  <c r="AP5" i="44"/>
  <c r="AQ5" i="44"/>
  <c r="AR5" i="44"/>
  <c r="AS5" i="44"/>
  <c r="AT5" i="44"/>
  <c r="AU5" i="44"/>
  <c r="AV5" i="44"/>
  <c r="AW5" i="44"/>
  <c r="AX5" i="44"/>
  <c r="AY5" i="44"/>
  <c r="AZ5" i="44"/>
  <c r="BA5" i="44"/>
  <c r="BB5" i="44"/>
  <c r="BC5" i="44"/>
  <c r="BD5" i="44"/>
  <c r="BE5" i="44"/>
  <c r="BF5" i="44"/>
  <c r="BG5" i="44"/>
  <c r="DJ15" i="44"/>
  <c r="DK15" i="44" s="1"/>
  <c r="F15" i="44"/>
  <c r="G15" i="44" s="1"/>
  <c r="H14" i="44"/>
  <c r="G14" i="44"/>
  <c r="DH19" i="44"/>
  <c r="DF19" i="44"/>
  <c r="DD19" i="44"/>
  <c r="DB19" i="44"/>
  <c r="CZ19" i="44"/>
  <c r="CX19" i="44"/>
  <c r="CV19" i="44"/>
  <c r="CT19" i="44"/>
  <c r="CR19" i="44"/>
  <c r="CP19" i="44"/>
  <c r="CN19" i="44"/>
  <c r="CL19" i="44"/>
  <c r="CJ19" i="44"/>
  <c r="CH19" i="44"/>
  <c r="CF19" i="44"/>
  <c r="CD19" i="44"/>
  <c r="CB19" i="44"/>
  <c r="BZ19" i="44"/>
  <c r="BX19" i="44"/>
  <c r="BV19" i="44"/>
  <c r="BT19" i="44"/>
  <c r="BR19" i="44"/>
  <c r="BP19" i="44"/>
  <c r="BN19" i="44"/>
  <c r="BL19" i="44"/>
  <c r="BJ19" i="44"/>
  <c r="BH19" i="44"/>
  <c r="BF19" i="44"/>
  <c r="BD19" i="44"/>
  <c r="BB19" i="44"/>
  <c r="AZ19" i="44"/>
  <c r="AX19" i="44"/>
  <c r="AV19" i="44"/>
  <c r="AT19" i="44"/>
  <c r="AR19" i="44"/>
  <c r="AP19" i="44"/>
  <c r="AN19" i="44"/>
  <c r="AL19" i="44"/>
  <c r="AJ19" i="44"/>
  <c r="AH19" i="44"/>
  <c r="AF19" i="44"/>
  <c r="AD19" i="44"/>
  <c r="AB19" i="44"/>
  <c r="Z19" i="44"/>
  <c r="X19" i="44"/>
  <c r="V19" i="44"/>
  <c r="T19" i="44"/>
  <c r="R19" i="44"/>
  <c r="P19" i="44"/>
  <c r="N19" i="44"/>
  <c r="L19" i="44"/>
  <c r="J19" i="44"/>
  <c r="H19" i="44"/>
  <c r="F19" i="44"/>
  <c r="F6" i="44"/>
  <c r="F4" i="44"/>
  <c r="F3" i="44"/>
  <c r="G16" i="44" s="1"/>
  <c r="BG2" i="44"/>
  <c r="BF2" i="44"/>
  <c r="BE2" i="44"/>
  <c r="BD2" i="44"/>
  <c r="BC2" i="44"/>
  <c r="BB2" i="44"/>
  <c r="BA2" i="44"/>
  <c r="AZ2" i="44"/>
  <c r="AY2" i="44"/>
  <c r="AX2" i="44"/>
  <c r="AW2" i="44"/>
  <c r="AV2" i="44"/>
  <c r="AU2" i="44"/>
  <c r="AT2" i="44"/>
  <c r="AS2" i="44"/>
  <c r="AR2" i="44"/>
  <c r="AQ2" i="44"/>
  <c r="AP2" i="44"/>
  <c r="AO2" i="44"/>
  <c r="AN2" i="44"/>
  <c r="AM2" i="44"/>
  <c r="AL2" i="44"/>
  <c r="AK2" i="44"/>
  <c r="AJ2" i="44"/>
  <c r="AI2" i="44"/>
  <c r="AH2" i="44"/>
  <c r="AG2" i="44"/>
  <c r="AF2" i="44"/>
  <c r="AE2" i="44"/>
  <c r="AD2" i="44"/>
  <c r="AC2" i="44"/>
  <c r="AB2" i="44"/>
  <c r="AA2" i="44"/>
  <c r="Z2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G3" i="44" s="1"/>
  <c r="DJ15" i="42"/>
  <c r="DK15" i="42" s="1"/>
  <c r="F15" i="42"/>
  <c r="BH4" i="43"/>
  <c r="BH3" i="43"/>
  <c r="BH7" i="43"/>
  <c r="BG7" i="43"/>
  <c r="BF7" i="43"/>
  <c r="BE7" i="43"/>
  <c r="BD7" i="43"/>
  <c r="BC7" i="43"/>
  <c r="BB7" i="43"/>
  <c r="BA7" i="43"/>
  <c r="AZ7" i="43"/>
  <c r="AY7" i="43"/>
  <c r="AX7" i="43"/>
  <c r="AW7" i="43"/>
  <c r="AV7" i="43"/>
  <c r="AU7" i="43"/>
  <c r="AT7" i="43"/>
  <c r="AS7" i="43"/>
  <c r="AR7" i="43"/>
  <c r="AQ7" i="43"/>
  <c r="AP7" i="43"/>
  <c r="AO7" i="43"/>
  <c r="AN7" i="43"/>
  <c r="AM7" i="43"/>
  <c r="AL7" i="43"/>
  <c r="AK7" i="43"/>
  <c r="AJ7" i="43"/>
  <c r="AI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BH6" i="43"/>
  <c r="BG6" i="43"/>
  <c r="BF6" i="43"/>
  <c r="BE6" i="43"/>
  <c r="BD6" i="43"/>
  <c r="BC6" i="43"/>
  <c r="BB6" i="43"/>
  <c r="BA6" i="43"/>
  <c r="AZ6" i="43"/>
  <c r="AY6" i="43"/>
  <c r="AX6" i="43"/>
  <c r="AW6" i="43"/>
  <c r="AV6" i="43"/>
  <c r="AU6" i="43"/>
  <c r="AT6" i="43"/>
  <c r="AS6" i="43"/>
  <c r="AR6" i="43"/>
  <c r="AQ6" i="43"/>
  <c r="AP6" i="43"/>
  <c r="AO6" i="43"/>
  <c r="AN6" i="43"/>
  <c r="AM6" i="43"/>
  <c r="AL6" i="43"/>
  <c r="AK6" i="43"/>
  <c r="AJ6" i="43"/>
  <c r="AI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7" i="43"/>
  <c r="F6" i="43"/>
  <c r="BH8" i="43"/>
  <c r="G15" i="42"/>
  <c r="H14" i="42"/>
  <c r="G14" i="42"/>
  <c r="BH2" i="43"/>
  <c r="BG6" i="42"/>
  <c r="BF6" i="42"/>
  <c r="BE6" i="42"/>
  <c r="BD6" i="42"/>
  <c r="BG3" i="43"/>
  <c r="BF3" i="43"/>
  <c r="BE3" i="43"/>
  <c r="BD3" i="43"/>
  <c r="BC6" i="42"/>
  <c r="BB6" i="42"/>
  <c r="BA6" i="42"/>
  <c r="AZ6" i="42"/>
  <c r="AY6" i="42"/>
  <c r="AX6" i="42"/>
  <c r="AW6" i="42"/>
  <c r="AV6" i="42"/>
  <c r="AU6" i="42"/>
  <c r="BC3" i="43"/>
  <c r="BB3" i="43"/>
  <c r="BA3" i="43"/>
  <c r="AZ3" i="43"/>
  <c r="AY3" i="43"/>
  <c r="AX3" i="43"/>
  <c r="AW3" i="43"/>
  <c r="AV3" i="43"/>
  <c r="AU3" i="43"/>
  <c r="AT6" i="42"/>
  <c r="AS6" i="42"/>
  <c r="AR6" i="42"/>
  <c r="AQ6" i="42"/>
  <c r="AP6" i="42"/>
  <c r="AO6" i="42"/>
  <c r="AN6" i="42"/>
  <c r="AM6" i="42"/>
  <c r="AL6" i="42"/>
  <c r="AK6" i="42"/>
  <c r="AJ6" i="42"/>
  <c r="AI6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AT3" i="43"/>
  <c r="AS3" i="43"/>
  <c r="AR3" i="43"/>
  <c r="AQ3" i="43"/>
  <c r="AP3" i="43"/>
  <c r="AO3" i="43"/>
  <c r="AN3" i="43"/>
  <c r="AM3" i="43"/>
  <c r="AL3" i="43"/>
  <c r="AK3" i="43"/>
  <c r="AJ3" i="43"/>
  <c r="AI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I16" i="44" l="1"/>
  <c r="F18" i="44"/>
  <c r="G6" i="44"/>
  <c r="G4" i="44"/>
  <c r="H6" i="44"/>
  <c r="H4" i="44"/>
  <c r="G17" i="44"/>
  <c r="F11" i="44"/>
  <c r="G12" i="44" s="1"/>
  <c r="I17" i="44"/>
  <c r="G11" i="44"/>
  <c r="K17" i="44"/>
  <c r="M17" i="44"/>
  <c r="O17" i="44"/>
  <c r="Q17" i="44"/>
  <c r="S17" i="44"/>
  <c r="U17" i="44"/>
  <c r="W17" i="44"/>
  <c r="Y17" i="44"/>
  <c r="AA17" i="44"/>
  <c r="AC17" i="44"/>
  <c r="AE17" i="44"/>
  <c r="AG17" i="44"/>
  <c r="AI17" i="44"/>
  <c r="AK17" i="44"/>
  <c r="AM17" i="44"/>
  <c r="AO17" i="44"/>
  <c r="AQ17" i="44"/>
  <c r="AS17" i="44"/>
  <c r="AU17" i="44"/>
  <c r="AW17" i="44"/>
  <c r="AY17" i="44"/>
  <c r="BA17" i="44"/>
  <c r="BC17" i="44"/>
  <c r="BE17" i="44"/>
  <c r="BG17" i="44"/>
  <c r="BI17" i="44"/>
  <c r="BK17" i="44"/>
  <c r="BM17" i="44"/>
  <c r="BO17" i="44"/>
  <c r="BQ17" i="44"/>
  <c r="BS17" i="44"/>
  <c r="BU17" i="44"/>
  <c r="BW17" i="44"/>
  <c r="BY17" i="44"/>
  <c r="CA17" i="44"/>
  <c r="CC17" i="44"/>
  <c r="CE17" i="44"/>
  <c r="CG17" i="44"/>
  <c r="CI17" i="44"/>
  <c r="CK17" i="44"/>
  <c r="CM17" i="44"/>
  <c r="CO17" i="44"/>
  <c r="CQ17" i="44"/>
  <c r="CS17" i="44"/>
  <c r="CU17" i="44"/>
  <c r="CW17" i="44"/>
  <c r="CY17" i="44"/>
  <c r="DA17" i="44"/>
  <c r="DC17" i="44"/>
  <c r="DE17" i="44"/>
  <c r="DG17" i="44"/>
  <c r="DI17" i="44"/>
  <c r="J14" i="44"/>
  <c r="I14" i="44"/>
  <c r="T42" i="41"/>
  <c r="T14" i="41"/>
  <c r="T11" i="41" s="1"/>
  <c r="T20" i="41" s="1"/>
  <c r="F19" i="42"/>
  <c r="F4" i="43"/>
  <c r="H19" i="42"/>
  <c r="G4" i="43"/>
  <c r="J19" i="42"/>
  <c r="H4" i="43"/>
  <c r="L19" i="42"/>
  <c r="I4" i="43"/>
  <c r="N19" i="42"/>
  <c r="J4" i="43"/>
  <c r="P19" i="42"/>
  <c r="K4" i="43"/>
  <c r="R19" i="42"/>
  <c r="L4" i="43"/>
  <c r="T19" i="42"/>
  <c r="M4" i="43"/>
  <c r="V19" i="42"/>
  <c r="N4" i="43"/>
  <c r="X19" i="42"/>
  <c r="O4" i="43"/>
  <c r="Z19" i="42"/>
  <c r="P4" i="43"/>
  <c r="AB19" i="42"/>
  <c r="Q4" i="43"/>
  <c r="AD19" i="42"/>
  <c r="R4" i="43"/>
  <c r="AF19" i="42"/>
  <c r="S4" i="43"/>
  <c r="AH19" i="42"/>
  <c r="T4" i="43"/>
  <c r="AJ19" i="42"/>
  <c r="U4" i="43"/>
  <c r="AL19" i="42"/>
  <c r="V4" i="43"/>
  <c r="AN19" i="42"/>
  <c r="W4" i="43"/>
  <c r="AP19" i="42"/>
  <c r="X4" i="43"/>
  <c r="AR19" i="42"/>
  <c r="Y4" i="43"/>
  <c r="AT19" i="42"/>
  <c r="Z4" i="43"/>
  <c r="AV19" i="42"/>
  <c r="AA4" i="43"/>
  <c r="AX19" i="42"/>
  <c r="AB4" i="43"/>
  <c r="AZ19" i="42"/>
  <c r="AC4" i="43"/>
  <c r="BB19" i="42"/>
  <c r="AD4" i="43"/>
  <c r="BD19" i="42"/>
  <c r="AE4" i="43"/>
  <c r="BF19" i="42"/>
  <c r="AF4" i="43"/>
  <c r="BH19" i="42"/>
  <c r="AG4" i="43"/>
  <c r="BJ19" i="42"/>
  <c r="AH4" i="43"/>
  <c r="BL19" i="42"/>
  <c r="AI4" i="43"/>
  <c r="BN19" i="42"/>
  <c r="AJ4" i="43"/>
  <c r="BP19" i="42"/>
  <c r="AK4" i="43"/>
  <c r="BR19" i="42"/>
  <c r="AL4" i="43"/>
  <c r="BT19" i="42"/>
  <c r="AM4" i="43"/>
  <c r="BV19" i="42"/>
  <c r="AN4" i="43"/>
  <c r="BX19" i="42"/>
  <c r="AO4" i="43"/>
  <c r="BZ19" i="42"/>
  <c r="AP4" i="43"/>
  <c r="CB19" i="42"/>
  <c r="AQ4" i="43"/>
  <c r="CD19" i="42"/>
  <c r="AR4" i="43"/>
  <c r="CF19" i="42"/>
  <c r="AS4" i="43"/>
  <c r="CH19" i="42"/>
  <c r="AT4" i="43"/>
  <c r="CJ19" i="42"/>
  <c r="AU4" i="43"/>
  <c r="CL19" i="42"/>
  <c r="AV4" i="43"/>
  <c r="CN19" i="42"/>
  <c r="AW4" i="43"/>
  <c r="CP19" i="42"/>
  <c r="AX4" i="43"/>
  <c r="CR19" i="42"/>
  <c r="AY4" i="43"/>
  <c r="CT19" i="42"/>
  <c r="AZ4" i="43"/>
  <c r="CV19" i="42"/>
  <c r="BA4" i="43"/>
  <c r="CX19" i="42"/>
  <c r="BB4" i="43"/>
  <c r="CZ19" i="42"/>
  <c r="BC4" i="43"/>
  <c r="DB19" i="42"/>
  <c r="BD4" i="43"/>
  <c r="DD19" i="42"/>
  <c r="BE4" i="43"/>
  <c r="DF19" i="42"/>
  <c r="BF4" i="43"/>
  <c r="DH19" i="42"/>
  <c r="BG4" i="43"/>
  <c r="F38" i="41"/>
  <c r="F35" i="41" s="1"/>
  <c r="F8" i="41"/>
  <c r="F7" i="41" s="1"/>
  <c r="F2" i="42"/>
  <c r="G17" i="42" s="1"/>
  <c r="F2" i="43"/>
  <c r="G38" i="41"/>
  <c r="G8" i="41"/>
  <c r="G39" i="41" s="1"/>
  <c r="G2" i="42"/>
  <c r="I17" i="42" s="1"/>
  <c r="G2" i="43"/>
  <c r="H38" i="41"/>
  <c r="H8" i="41"/>
  <c r="H39" i="41" s="1"/>
  <c r="H2" i="42"/>
  <c r="K17" i="42" s="1"/>
  <c r="H2" i="43"/>
  <c r="I38" i="41"/>
  <c r="I8" i="41"/>
  <c r="I39" i="41" s="1"/>
  <c r="I2" i="42"/>
  <c r="M17" i="42" s="1"/>
  <c r="I2" i="43"/>
  <c r="J38" i="41"/>
  <c r="J8" i="41"/>
  <c r="J39" i="41" s="1"/>
  <c r="J2" i="42"/>
  <c r="O17" i="42" s="1"/>
  <c r="J2" i="43"/>
  <c r="K38" i="41"/>
  <c r="K8" i="41"/>
  <c r="K39" i="41" s="1"/>
  <c r="K2" i="42"/>
  <c r="Q17" i="42" s="1"/>
  <c r="K2" i="43"/>
  <c r="L38" i="41"/>
  <c r="L8" i="41"/>
  <c r="L39" i="41" s="1"/>
  <c r="L2" i="42"/>
  <c r="S17" i="42" s="1"/>
  <c r="L2" i="43"/>
  <c r="M38" i="41"/>
  <c r="M8" i="41"/>
  <c r="M39" i="41" s="1"/>
  <c r="M2" i="42"/>
  <c r="U17" i="42" s="1"/>
  <c r="M2" i="43"/>
  <c r="N38" i="41"/>
  <c r="N8" i="41"/>
  <c r="N39" i="41" s="1"/>
  <c r="N2" i="42"/>
  <c r="W17" i="42" s="1"/>
  <c r="N2" i="43"/>
  <c r="O38" i="41"/>
  <c r="O8" i="41"/>
  <c r="O39" i="41" s="1"/>
  <c r="O2" i="42"/>
  <c r="Y17" i="42" s="1"/>
  <c r="O2" i="43"/>
  <c r="P38" i="41"/>
  <c r="P8" i="41"/>
  <c r="P39" i="41" s="1"/>
  <c r="P2" i="42"/>
  <c r="AA17" i="42" s="1"/>
  <c r="P2" i="43"/>
  <c r="Q38" i="41"/>
  <c r="Q8" i="41"/>
  <c r="Q39" i="41" s="1"/>
  <c r="Q2" i="42"/>
  <c r="AC17" i="42" s="1"/>
  <c r="Q2" i="43"/>
  <c r="R38" i="41"/>
  <c r="R8" i="41"/>
  <c r="R39" i="41" s="1"/>
  <c r="R2" i="42"/>
  <c r="AE17" i="42" s="1"/>
  <c r="R2" i="43"/>
  <c r="S38" i="41"/>
  <c r="S8" i="41"/>
  <c r="S39" i="41" s="1"/>
  <c r="S2" i="42"/>
  <c r="AG17" i="42" s="1"/>
  <c r="S2" i="43"/>
  <c r="T38" i="41"/>
  <c r="T8" i="41"/>
  <c r="T39" i="41" s="1"/>
  <c r="T2" i="42"/>
  <c r="AI17" i="42" s="1"/>
  <c r="T2" i="43"/>
  <c r="U38" i="41"/>
  <c r="U8" i="41"/>
  <c r="U39" i="41" s="1"/>
  <c r="U2" i="42"/>
  <c r="AK17" i="42" s="1"/>
  <c r="U2" i="43"/>
  <c r="V38" i="41"/>
  <c r="V8" i="41"/>
  <c r="V39" i="41" s="1"/>
  <c r="V2" i="42"/>
  <c r="AM17" i="42" s="1"/>
  <c r="V2" i="43"/>
  <c r="W38" i="41"/>
  <c r="W8" i="41"/>
  <c r="W39" i="41" s="1"/>
  <c r="W2" i="42"/>
  <c r="AO17" i="42" s="1"/>
  <c r="W2" i="43"/>
  <c r="X38" i="41"/>
  <c r="X8" i="41"/>
  <c r="X39" i="41" s="1"/>
  <c r="X2" i="42"/>
  <c r="AQ17" i="42" s="1"/>
  <c r="X2" i="43"/>
  <c r="Y38" i="41"/>
  <c r="Y8" i="41"/>
  <c r="Y39" i="41" s="1"/>
  <c r="Y2" i="42"/>
  <c r="AS17" i="42" s="1"/>
  <c r="Y2" i="43"/>
  <c r="Z38" i="41"/>
  <c r="Z8" i="41"/>
  <c r="Z39" i="41" s="1"/>
  <c r="Z2" i="42"/>
  <c r="AU17" i="42" s="1"/>
  <c r="Z2" i="43"/>
  <c r="AA38" i="41"/>
  <c r="AA8" i="41"/>
  <c r="AA39" i="41" s="1"/>
  <c r="AA2" i="42"/>
  <c r="AW17" i="42" s="1"/>
  <c r="AA2" i="43"/>
  <c r="AB38" i="41"/>
  <c r="AB8" i="41"/>
  <c r="AB39" i="41" s="1"/>
  <c r="AB2" i="42"/>
  <c r="AY17" i="42" s="1"/>
  <c r="AB2" i="43"/>
  <c r="AC38" i="41"/>
  <c r="AC8" i="41"/>
  <c r="AC39" i="41" s="1"/>
  <c r="AC2" i="42"/>
  <c r="BA17" i="42" s="1"/>
  <c r="AC2" i="43"/>
  <c r="AD38" i="41"/>
  <c r="AD8" i="41"/>
  <c r="AD39" i="41" s="1"/>
  <c r="AD2" i="42"/>
  <c r="BC17" i="42" s="1"/>
  <c r="AD2" i="43"/>
  <c r="AE38" i="41"/>
  <c r="AE8" i="41"/>
  <c r="AE39" i="41" s="1"/>
  <c r="AE2" i="42"/>
  <c r="BE17" i="42" s="1"/>
  <c r="AE2" i="43"/>
  <c r="AF38" i="41"/>
  <c r="AF8" i="41"/>
  <c r="AF39" i="41" s="1"/>
  <c r="AF2" i="42"/>
  <c r="BG17" i="42" s="1"/>
  <c r="AF2" i="43"/>
  <c r="AG38" i="41"/>
  <c r="AG8" i="41"/>
  <c r="AG39" i="41" s="1"/>
  <c r="AG2" i="42"/>
  <c r="BI17" i="42" s="1"/>
  <c r="AG2" i="43"/>
  <c r="AH38" i="41"/>
  <c r="AH8" i="41"/>
  <c r="AH39" i="41" s="1"/>
  <c r="AH2" i="42"/>
  <c r="BK17" i="42" s="1"/>
  <c r="AH2" i="43"/>
  <c r="AI38" i="41"/>
  <c r="AI8" i="41"/>
  <c r="AI39" i="41" s="1"/>
  <c r="AI2" i="42"/>
  <c r="BM17" i="42" s="1"/>
  <c r="AI2" i="43"/>
  <c r="AJ38" i="41"/>
  <c r="AJ8" i="41"/>
  <c r="AJ39" i="41" s="1"/>
  <c r="AJ2" i="42"/>
  <c r="BO17" i="42" s="1"/>
  <c r="AJ2" i="43"/>
  <c r="AK38" i="41"/>
  <c r="AK8" i="41"/>
  <c r="AK39" i="41" s="1"/>
  <c r="AK2" i="42"/>
  <c r="BQ17" i="42" s="1"/>
  <c r="AK2" i="43"/>
  <c r="AL38" i="41"/>
  <c r="AL8" i="41"/>
  <c r="AL39" i="41" s="1"/>
  <c r="AL2" i="42"/>
  <c r="BS17" i="42" s="1"/>
  <c r="AL2" i="43"/>
  <c r="AM38" i="41"/>
  <c r="AM8" i="41"/>
  <c r="AM39" i="41" s="1"/>
  <c r="AM2" i="42"/>
  <c r="BU17" i="42" s="1"/>
  <c r="AM2" i="43"/>
  <c r="AN38" i="41"/>
  <c r="AN8" i="41"/>
  <c r="AN39" i="41" s="1"/>
  <c r="AN2" i="42"/>
  <c r="BW17" i="42" s="1"/>
  <c r="AN2" i="43"/>
  <c r="AO38" i="41"/>
  <c r="AO8" i="41"/>
  <c r="AO39" i="41" s="1"/>
  <c r="AO2" i="42"/>
  <c r="BY17" i="42" s="1"/>
  <c r="AO2" i="43"/>
  <c r="AP38" i="41"/>
  <c r="AP8" i="41"/>
  <c r="AP39" i="41" s="1"/>
  <c r="AP2" i="42"/>
  <c r="CA17" i="42" s="1"/>
  <c r="AP2" i="43"/>
  <c r="AQ38" i="41"/>
  <c r="AQ8" i="41"/>
  <c r="AQ39" i="41" s="1"/>
  <c r="AQ2" i="42"/>
  <c r="CC17" i="42" s="1"/>
  <c r="AQ2" i="43"/>
  <c r="AR38" i="41"/>
  <c r="AR8" i="41"/>
  <c r="AR39" i="41" s="1"/>
  <c r="AR2" i="42"/>
  <c r="CE17" i="42" s="1"/>
  <c r="AR2" i="43"/>
  <c r="AS38" i="41"/>
  <c r="AS8" i="41"/>
  <c r="AS39" i="41" s="1"/>
  <c r="AS2" i="42"/>
  <c r="CG17" i="42" s="1"/>
  <c r="AS2" i="43"/>
  <c r="AT38" i="41"/>
  <c r="AT8" i="41"/>
  <c r="AT39" i="41" s="1"/>
  <c r="AT2" i="42"/>
  <c r="CI17" i="42" s="1"/>
  <c r="AT2" i="43"/>
  <c r="F3" i="42"/>
  <c r="G16" i="42" s="1"/>
  <c r="G3" i="42"/>
  <c r="I16" i="42" s="1"/>
  <c r="H3" i="42"/>
  <c r="K16" i="42" s="1"/>
  <c r="I3" i="42"/>
  <c r="M16" i="42" s="1"/>
  <c r="J3" i="42"/>
  <c r="O16" i="42" s="1"/>
  <c r="K3" i="42"/>
  <c r="Q16" i="42" s="1"/>
  <c r="L3" i="42"/>
  <c r="S16" i="42" s="1"/>
  <c r="M3" i="42"/>
  <c r="U16" i="42" s="1"/>
  <c r="N3" i="42"/>
  <c r="W16" i="42" s="1"/>
  <c r="O3" i="42"/>
  <c r="Y16" i="42" s="1"/>
  <c r="P3" i="42"/>
  <c r="AA16" i="42" s="1"/>
  <c r="Q3" i="42"/>
  <c r="AC16" i="42" s="1"/>
  <c r="R3" i="42"/>
  <c r="AE16" i="42" s="1"/>
  <c r="S3" i="42"/>
  <c r="AG16" i="42" s="1"/>
  <c r="T3" i="42"/>
  <c r="AI16" i="42" s="1"/>
  <c r="U3" i="42"/>
  <c r="AK16" i="42" s="1"/>
  <c r="V3" i="42"/>
  <c r="AM16" i="42" s="1"/>
  <c r="W3" i="42"/>
  <c r="AO16" i="42" s="1"/>
  <c r="X3" i="42"/>
  <c r="AQ16" i="42" s="1"/>
  <c r="Y3" i="42"/>
  <c r="AS16" i="42" s="1"/>
  <c r="Z3" i="42"/>
  <c r="AU16" i="42" s="1"/>
  <c r="AA3" i="42"/>
  <c r="AW16" i="42" s="1"/>
  <c r="AB3" i="42"/>
  <c r="AY16" i="42" s="1"/>
  <c r="AC3" i="42"/>
  <c r="BA16" i="42" s="1"/>
  <c r="AD3" i="42"/>
  <c r="BC16" i="42" s="1"/>
  <c r="AE3" i="42"/>
  <c r="BE16" i="42" s="1"/>
  <c r="AF3" i="42"/>
  <c r="BG16" i="42" s="1"/>
  <c r="AG3" i="42"/>
  <c r="BI16" i="42" s="1"/>
  <c r="AH3" i="42"/>
  <c r="BK16" i="42" s="1"/>
  <c r="AI3" i="42"/>
  <c r="BM16" i="42" s="1"/>
  <c r="AJ3" i="42"/>
  <c r="BO16" i="42" s="1"/>
  <c r="AK3" i="42"/>
  <c r="BQ16" i="42" s="1"/>
  <c r="AL3" i="42"/>
  <c r="BS16" i="42" s="1"/>
  <c r="AM3" i="42"/>
  <c r="BU16" i="42" s="1"/>
  <c r="AN3" i="42"/>
  <c r="BW16" i="42" s="1"/>
  <c r="AO3" i="42"/>
  <c r="BY16" i="42" s="1"/>
  <c r="AP3" i="42"/>
  <c r="CA16" i="42" s="1"/>
  <c r="AQ3" i="42"/>
  <c r="CC16" i="42" s="1"/>
  <c r="AR3" i="42"/>
  <c r="CE16" i="42" s="1"/>
  <c r="AS3" i="42"/>
  <c r="CG16" i="42" s="1"/>
  <c r="AT3" i="42"/>
  <c r="CI16" i="42" s="1"/>
  <c r="F17" i="41"/>
  <c r="F4" i="42"/>
  <c r="F18" i="42" s="1"/>
  <c r="G17" i="41"/>
  <c r="G4" i="42"/>
  <c r="H18" i="42" s="1"/>
  <c r="H17" i="41"/>
  <c r="H4" i="42"/>
  <c r="J18" i="42" s="1"/>
  <c r="I17" i="41"/>
  <c r="I4" i="42"/>
  <c r="L18" i="42" s="1"/>
  <c r="J17" i="41"/>
  <c r="J4" i="42"/>
  <c r="N18" i="42" s="1"/>
  <c r="K17" i="41"/>
  <c r="K4" i="42"/>
  <c r="P18" i="42" s="1"/>
  <c r="L17" i="41"/>
  <c r="L4" i="42"/>
  <c r="R18" i="42" s="1"/>
  <c r="M17" i="41"/>
  <c r="M4" i="42"/>
  <c r="T18" i="42" s="1"/>
  <c r="N17" i="41"/>
  <c r="N4" i="42"/>
  <c r="V18" i="42" s="1"/>
  <c r="O17" i="41"/>
  <c r="O4" i="42"/>
  <c r="X18" i="42" s="1"/>
  <c r="P17" i="41"/>
  <c r="P4" i="42"/>
  <c r="Z18" i="42" s="1"/>
  <c r="Q17" i="41"/>
  <c r="Q4" i="42"/>
  <c r="AB18" i="42" s="1"/>
  <c r="R17" i="41"/>
  <c r="R4" i="42"/>
  <c r="AD18" i="42" s="1"/>
  <c r="S17" i="41"/>
  <c r="S4" i="42"/>
  <c r="AF18" i="42" s="1"/>
  <c r="T17" i="41"/>
  <c r="T4" i="42"/>
  <c r="AH18" i="42" s="1"/>
  <c r="U17" i="41"/>
  <c r="U4" i="42"/>
  <c r="AJ18" i="42" s="1"/>
  <c r="V17" i="41"/>
  <c r="V4" i="42"/>
  <c r="AL18" i="42" s="1"/>
  <c r="W17" i="41"/>
  <c r="W4" i="42"/>
  <c r="AN18" i="42" s="1"/>
  <c r="X17" i="41"/>
  <c r="X4" i="42"/>
  <c r="AP18" i="42" s="1"/>
  <c r="Y17" i="41"/>
  <c r="Y4" i="42"/>
  <c r="AR18" i="42" s="1"/>
  <c r="Z17" i="41"/>
  <c r="Z4" i="42"/>
  <c r="AT18" i="42" s="1"/>
  <c r="AA17" i="41"/>
  <c r="AA4" i="42"/>
  <c r="AV18" i="42" s="1"/>
  <c r="AB17" i="41"/>
  <c r="AB4" i="42"/>
  <c r="AX18" i="42" s="1"/>
  <c r="AC17" i="41"/>
  <c r="AC4" i="42"/>
  <c r="AZ18" i="42" s="1"/>
  <c r="AD17" i="41"/>
  <c r="AD4" i="42"/>
  <c r="BB18" i="42" s="1"/>
  <c r="AE17" i="41"/>
  <c r="AE4" i="42"/>
  <c r="BD18" i="42" s="1"/>
  <c r="AF17" i="41"/>
  <c r="AF4" i="42"/>
  <c r="BF18" i="42" s="1"/>
  <c r="AG17" i="41"/>
  <c r="AG4" i="42"/>
  <c r="BH18" i="42" s="1"/>
  <c r="AH17" i="41"/>
  <c r="AH4" i="42"/>
  <c r="BJ18" i="42" s="1"/>
  <c r="AI17" i="41"/>
  <c r="AI4" i="42"/>
  <c r="BL18" i="42" s="1"/>
  <c r="AJ17" i="41"/>
  <c r="AJ4" i="42"/>
  <c r="BN18" i="42" s="1"/>
  <c r="AK17" i="41"/>
  <c r="AK4" i="42"/>
  <c r="BP18" i="42" s="1"/>
  <c r="AL17" i="41"/>
  <c r="AL4" i="42"/>
  <c r="BR18" i="42" s="1"/>
  <c r="AM17" i="41"/>
  <c r="AM4" i="42"/>
  <c r="BT18" i="42" s="1"/>
  <c r="AN17" i="41"/>
  <c r="AN4" i="42"/>
  <c r="BV18" i="42" s="1"/>
  <c r="AO17" i="41"/>
  <c r="AO4" i="42"/>
  <c r="BX18" i="42" s="1"/>
  <c r="AP17" i="41"/>
  <c r="AP4" i="42"/>
  <c r="BZ18" i="42" s="1"/>
  <c r="AQ17" i="41"/>
  <c r="AQ4" i="42"/>
  <c r="CB18" i="42" s="1"/>
  <c r="AR17" i="41"/>
  <c r="AR4" i="42"/>
  <c r="CD18" i="42" s="1"/>
  <c r="AS17" i="41"/>
  <c r="AS4" i="42"/>
  <c r="CF18" i="42" s="1"/>
  <c r="AT17" i="41"/>
  <c r="AT4" i="42"/>
  <c r="CH18" i="42" s="1"/>
  <c r="AU38" i="41"/>
  <c r="AU8" i="41"/>
  <c r="AU39" i="41" s="1"/>
  <c r="AU2" i="42"/>
  <c r="CK17" i="42" s="1"/>
  <c r="AU2" i="43"/>
  <c r="AV38" i="41"/>
  <c r="AV8" i="41"/>
  <c r="AV39" i="41" s="1"/>
  <c r="AV2" i="42"/>
  <c r="CM17" i="42" s="1"/>
  <c r="AV2" i="43"/>
  <c r="AW38" i="41"/>
  <c r="AW8" i="41"/>
  <c r="AW39" i="41" s="1"/>
  <c r="AW2" i="42"/>
  <c r="CO17" i="42" s="1"/>
  <c r="AW2" i="43"/>
  <c r="AX38" i="41"/>
  <c r="AX8" i="41"/>
  <c r="AX39" i="41" s="1"/>
  <c r="AX2" i="42"/>
  <c r="CQ17" i="42" s="1"/>
  <c r="AX2" i="43"/>
  <c r="AY38" i="41"/>
  <c r="AY8" i="41"/>
  <c r="AY39" i="41" s="1"/>
  <c r="AY2" i="42"/>
  <c r="CS17" i="42" s="1"/>
  <c r="AY2" i="43"/>
  <c r="AZ38" i="41"/>
  <c r="AZ8" i="41"/>
  <c r="AZ39" i="41" s="1"/>
  <c r="AZ2" i="42"/>
  <c r="CU17" i="42" s="1"/>
  <c r="AZ2" i="43"/>
  <c r="BA38" i="41"/>
  <c r="BA8" i="41"/>
  <c r="BA39" i="41" s="1"/>
  <c r="BA2" i="42"/>
  <c r="CW17" i="42" s="1"/>
  <c r="BA2" i="43"/>
  <c r="BB38" i="41"/>
  <c r="BB8" i="41"/>
  <c r="BB39" i="41" s="1"/>
  <c r="BB2" i="42"/>
  <c r="CY17" i="42" s="1"/>
  <c r="BB2" i="43"/>
  <c r="BC38" i="41"/>
  <c r="BC8" i="41"/>
  <c r="BC39" i="41" s="1"/>
  <c r="BC2" i="42"/>
  <c r="DA17" i="42" s="1"/>
  <c r="BC2" i="43"/>
  <c r="AU3" i="42"/>
  <c r="CK16" i="42" s="1"/>
  <c r="AV3" i="42"/>
  <c r="CM16" i="42" s="1"/>
  <c r="AW3" i="42"/>
  <c r="CO16" i="42" s="1"/>
  <c r="AX3" i="42"/>
  <c r="CQ16" i="42" s="1"/>
  <c r="AY3" i="42"/>
  <c r="CS16" i="42" s="1"/>
  <c r="AZ3" i="42"/>
  <c r="CU16" i="42" s="1"/>
  <c r="BA3" i="42"/>
  <c r="CW16" i="42" s="1"/>
  <c r="BB3" i="42"/>
  <c r="CY16" i="42" s="1"/>
  <c r="BC3" i="42"/>
  <c r="DA16" i="42" s="1"/>
  <c r="AU17" i="41"/>
  <c r="AU4" i="42"/>
  <c r="CJ18" i="42" s="1"/>
  <c r="AV17" i="41"/>
  <c r="AV4" i="42"/>
  <c r="CL18" i="42" s="1"/>
  <c r="AW17" i="41"/>
  <c r="AW4" i="42"/>
  <c r="CN18" i="42" s="1"/>
  <c r="AX17" i="41"/>
  <c r="AX4" i="42"/>
  <c r="CP18" i="42" s="1"/>
  <c r="AY17" i="41"/>
  <c r="AY4" i="42"/>
  <c r="CR18" i="42" s="1"/>
  <c r="AZ17" i="41"/>
  <c r="AZ4" i="42"/>
  <c r="CT18" i="42" s="1"/>
  <c r="BA17" i="41"/>
  <c r="BA4" i="42"/>
  <c r="CV18" i="42" s="1"/>
  <c r="BB17" i="41"/>
  <c r="BB4" i="42"/>
  <c r="CX18" i="42" s="1"/>
  <c r="BC17" i="41"/>
  <c r="BC4" i="42"/>
  <c r="CZ18" i="42" s="1"/>
  <c r="BD38" i="41"/>
  <c r="BD8" i="41"/>
  <c r="BD39" i="41" s="1"/>
  <c r="BD2" i="42"/>
  <c r="DC17" i="42" s="1"/>
  <c r="BD2" i="43"/>
  <c r="BE38" i="41"/>
  <c r="BE8" i="41"/>
  <c r="BE39" i="41" s="1"/>
  <c r="BE2" i="42"/>
  <c r="DE17" i="42" s="1"/>
  <c r="BE2" i="43"/>
  <c r="BF38" i="41"/>
  <c r="BF8" i="41"/>
  <c r="BF39" i="41" s="1"/>
  <c r="BF2" i="42"/>
  <c r="DG17" i="42" s="1"/>
  <c r="BF2" i="43"/>
  <c r="BG38" i="41"/>
  <c r="BG8" i="41"/>
  <c r="BG39" i="41" s="1"/>
  <c r="BG2" i="42"/>
  <c r="DI17" i="42" s="1"/>
  <c r="BG2" i="43"/>
  <c r="BD3" i="42"/>
  <c r="DC16" i="42" s="1"/>
  <c r="BE3" i="42"/>
  <c r="DE16" i="42" s="1"/>
  <c r="BF3" i="42"/>
  <c r="DG16" i="42" s="1"/>
  <c r="BG3" i="42"/>
  <c r="DI16" i="42" s="1"/>
  <c r="BD17" i="41"/>
  <c r="BD4" i="42"/>
  <c r="DB18" i="42" s="1"/>
  <c r="BE17" i="41"/>
  <c r="BE4" i="42"/>
  <c r="DD18" i="42" s="1"/>
  <c r="BF17" i="41"/>
  <c r="BF4" i="42"/>
  <c r="DF18" i="42" s="1"/>
  <c r="BG17" i="41"/>
  <c r="BG4" i="42"/>
  <c r="DH18" i="42" s="1"/>
  <c r="BG18" i="41"/>
  <c r="BG19" i="41" s="1"/>
  <c r="BF18" i="41"/>
  <c r="BF19" i="41" s="1"/>
  <c r="BE18" i="41"/>
  <c r="BE19" i="41" s="1"/>
  <c r="BD18" i="41"/>
  <c r="BD19" i="41" s="1"/>
  <c r="BC18" i="41"/>
  <c r="BC19" i="41" s="1"/>
  <c r="BB18" i="41"/>
  <c r="BB19" i="41" s="1"/>
  <c r="BA18" i="41"/>
  <c r="BA19" i="41" s="1"/>
  <c r="AZ18" i="41"/>
  <c r="AZ19" i="41" s="1"/>
  <c r="AY18" i="41"/>
  <c r="AY19" i="41" s="1"/>
  <c r="AX18" i="41"/>
  <c r="AX19" i="41" s="1"/>
  <c r="AW18" i="41"/>
  <c r="AW19" i="41" s="1"/>
  <c r="AV18" i="41"/>
  <c r="AV19" i="41" s="1"/>
  <c r="AU18" i="41"/>
  <c r="AU19" i="41" s="1"/>
  <c r="AT18" i="41"/>
  <c r="AT19" i="41" s="1"/>
  <c r="AS18" i="41"/>
  <c r="AS19" i="41" s="1"/>
  <c r="AR18" i="41"/>
  <c r="AR19" i="41" s="1"/>
  <c r="AQ18" i="41"/>
  <c r="AQ19" i="41" s="1"/>
  <c r="AP18" i="41"/>
  <c r="AP19" i="41" s="1"/>
  <c r="AO18" i="41"/>
  <c r="AO19" i="41" s="1"/>
  <c r="AN18" i="41"/>
  <c r="AN19" i="41" s="1"/>
  <c r="AM18" i="41"/>
  <c r="AM19" i="41" s="1"/>
  <c r="AL18" i="41"/>
  <c r="AL19" i="41" s="1"/>
  <c r="AK18" i="41"/>
  <c r="AK19" i="41" s="1"/>
  <c r="AJ18" i="41"/>
  <c r="AJ19" i="41" s="1"/>
  <c r="AI18" i="41"/>
  <c r="AI19" i="41" s="1"/>
  <c r="AH18" i="41"/>
  <c r="AH19" i="41" s="1"/>
  <c r="AG18" i="41"/>
  <c r="AG19" i="41" s="1"/>
  <c r="AF18" i="41"/>
  <c r="AF19" i="41" s="1"/>
  <c r="AE18" i="41"/>
  <c r="AE19" i="41" s="1"/>
  <c r="AD18" i="41"/>
  <c r="AD19" i="41" s="1"/>
  <c r="AC18" i="41"/>
  <c r="AC19" i="41" s="1"/>
  <c r="AB18" i="41"/>
  <c r="AB19" i="41" s="1"/>
  <c r="AA18" i="41"/>
  <c r="AA19" i="41" s="1"/>
  <c r="Z18" i="41"/>
  <c r="Z19" i="41" s="1"/>
  <c r="Y18" i="41"/>
  <c r="Y19" i="41" s="1"/>
  <c r="X18" i="41"/>
  <c r="X19" i="41" s="1"/>
  <c r="W18" i="41"/>
  <c r="W19" i="41" s="1"/>
  <c r="V18" i="41"/>
  <c r="V19" i="41" s="1"/>
  <c r="U18" i="41"/>
  <c r="U19" i="41" s="1"/>
  <c r="T18" i="41"/>
  <c r="T19" i="41" s="1"/>
  <c r="S18" i="41"/>
  <c r="S19" i="41" s="1"/>
  <c r="R18" i="41"/>
  <c r="R19" i="41" s="1"/>
  <c r="Q18" i="41"/>
  <c r="Q19" i="41" s="1"/>
  <c r="P18" i="41"/>
  <c r="P19" i="41" s="1"/>
  <c r="O18" i="41"/>
  <c r="O19" i="41" s="1"/>
  <c r="N18" i="41"/>
  <c r="N19" i="41" s="1"/>
  <c r="M18" i="41"/>
  <c r="M19" i="41" s="1"/>
  <c r="L18" i="41"/>
  <c r="L19" i="41" s="1"/>
  <c r="K18" i="41"/>
  <c r="K19" i="41" s="1"/>
  <c r="J18" i="41"/>
  <c r="J19" i="41" s="1"/>
  <c r="I18" i="41"/>
  <c r="I19" i="41" s="1"/>
  <c r="H18" i="41"/>
  <c r="H19" i="41" s="1"/>
  <c r="G18" i="41"/>
  <c r="G19" i="41" s="1"/>
  <c r="F18" i="41"/>
  <c r="F19" i="41" s="1"/>
  <c r="BG14" i="41"/>
  <c r="BG11" i="41" s="1"/>
  <c r="BF14" i="41"/>
  <c r="BF11" i="41" s="1"/>
  <c r="BE14" i="41"/>
  <c r="BE11" i="41" s="1"/>
  <c r="BD14" i="41"/>
  <c r="BD11" i="41" s="1"/>
  <c r="BC14" i="41"/>
  <c r="BC11" i="41" s="1"/>
  <c r="BB14" i="41"/>
  <c r="BB11" i="41" s="1"/>
  <c r="BA14" i="41"/>
  <c r="BA11" i="41" s="1"/>
  <c r="AZ14" i="41"/>
  <c r="AZ11" i="41" s="1"/>
  <c r="AY14" i="41"/>
  <c r="AY11" i="41" s="1"/>
  <c r="AX14" i="41"/>
  <c r="AX11" i="41" s="1"/>
  <c r="AW14" i="41"/>
  <c r="AW11" i="41" s="1"/>
  <c r="AV14" i="41"/>
  <c r="AV11" i="41" s="1"/>
  <c r="AU14" i="41"/>
  <c r="AU11" i="41" s="1"/>
  <c r="AT14" i="41"/>
  <c r="AT11" i="41" s="1"/>
  <c r="AS14" i="41"/>
  <c r="AS11" i="41" s="1"/>
  <c r="AR14" i="41"/>
  <c r="AR11" i="41" s="1"/>
  <c r="AQ14" i="41"/>
  <c r="AQ11" i="41" s="1"/>
  <c r="AP14" i="41"/>
  <c r="AP11" i="41" s="1"/>
  <c r="AO14" i="41"/>
  <c r="AO11" i="41" s="1"/>
  <c r="AN14" i="41"/>
  <c r="AN11" i="41" s="1"/>
  <c r="AM14" i="41"/>
  <c r="AM11" i="41" s="1"/>
  <c r="AL14" i="41"/>
  <c r="AL11" i="41" s="1"/>
  <c r="AK14" i="41"/>
  <c r="AK11" i="41" s="1"/>
  <c r="AJ14" i="41"/>
  <c r="AJ11" i="41" s="1"/>
  <c r="AI14" i="41"/>
  <c r="AI11" i="41" s="1"/>
  <c r="AH14" i="41"/>
  <c r="AH11" i="41" s="1"/>
  <c r="AG14" i="41"/>
  <c r="AG11" i="41" s="1"/>
  <c r="AF14" i="41"/>
  <c r="AF11" i="41" s="1"/>
  <c r="AE14" i="41"/>
  <c r="AE11" i="41" s="1"/>
  <c r="AD14" i="41"/>
  <c r="AD11" i="41" s="1"/>
  <c r="AC14" i="41"/>
  <c r="AC11" i="41" s="1"/>
  <c r="AB14" i="41"/>
  <c r="AB11" i="41" s="1"/>
  <c r="AA14" i="41"/>
  <c r="AA11" i="41" s="1"/>
  <c r="Z14" i="41"/>
  <c r="Z11" i="41" s="1"/>
  <c r="Y14" i="41"/>
  <c r="Y11" i="41" s="1"/>
  <c r="X14" i="41"/>
  <c r="X11" i="41" s="1"/>
  <c r="W14" i="41"/>
  <c r="W11" i="41" s="1"/>
  <c r="V14" i="41"/>
  <c r="V11" i="41" s="1"/>
  <c r="U14" i="41"/>
  <c r="U11" i="41" s="1"/>
  <c r="S14" i="41"/>
  <c r="S11" i="41" s="1"/>
  <c r="R14" i="41"/>
  <c r="R11" i="41" s="1"/>
  <c r="Q14" i="41"/>
  <c r="Q11" i="41" s="1"/>
  <c r="P14" i="41"/>
  <c r="P11" i="41" s="1"/>
  <c r="O14" i="41"/>
  <c r="O11" i="41" s="1"/>
  <c r="N14" i="41"/>
  <c r="N11" i="41" s="1"/>
  <c r="M14" i="41"/>
  <c r="M11" i="41" s="1"/>
  <c r="L14" i="41"/>
  <c r="L11" i="41" s="1"/>
  <c r="K14" i="41"/>
  <c r="K11" i="41" s="1"/>
  <c r="J14" i="41"/>
  <c r="J11" i="41" s="1"/>
  <c r="I14" i="41"/>
  <c r="I11" i="41" s="1"/>
  <c r="H14" i="41"/>
  <c r="H11" i="41" s="1"/>
  <c r="G14" i="41"/>
  <c r="G11" i="41" s="1"/>
  <c r="F14" i="41"/>
  <c r="F11" i="41" s="1"/>
  <c r="F12" i="41"/>
  <c r="BG10" i="41"/>
  <c r="BF10" i="41"/>
  <c r="BE10" i="41"/>
  <c r="BD10" i="41"/>
  <c r="BC10" i="41"/>
  <c r="BB10" i="41"/>
  <c r="BA10" i="41"/>
  <c r="AZ10" i="41"/>
  <c r="AY10" i="41"/>
  <c r="AX10" i="41"/>
  <c r="AW10" i="41"/>
  <c r="AV10" i="41"/>
  <c r="AU10" i="41"/>
  <c r="AT10" i="41"/>
  <c r="AS10" i="41"/>
  <c r="AR10" i="41"/>
  <c r="AQ10" i="41"/>
  <c r="AP10" i="41"/>
  <c r="AO10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BG7" i="41"/>
  <c r="BG6" i="41" s="1"/>
  <c r="BF7" i="41"/>
  <c r="BF6" i="41" s="1"/>
  <c r="BE7" i="41"/>
  <c r="BE6" i="41" s="1"/>
  <c r="BD7" i="41"/>
  <c r="BD6" i="41" s="1"/>
  <c r="BC7" i="41"/>
  <c r="BC6" i="41" s="1"/>
  <c r="BB7" i="41"/>
  <c r="BB6" i="41" s="1"/>
  <c r="BA7" i="41"/>
  <c r="BA6" i="41" s="1"/>
  <c r="AZ7" i="41"/>
  <c r="AZ6" i="41" s="1"/>
  <c r="AY7" i="41"/>
  <c r="AY6" i="41" s="1"/>
  <c r="AX7" i="41"/>
  <c r="AX6" i="41" s="1"/>
  <c r="AW7" i="41"/>
  <c r="AW6" i="41" s="1"/>
  <c r="AV7" i="41"/>
  <c r="AV6" i="41" s="1"/>
  <c r="AU7" i="41"/>
  <c r="AU6" i="41" s="1"/>
  <c r="AT7" i="41"/>
  <c r="AT6" i="41" s="1"/>
  <c r="AS7" i="41"/>
  <c r="AS6" i="41" s="1"/>
  <c r="AR7" i="41"/>
  <c r="AR6" i="41" s="1"/>
  <c r="AQ7" i="41"/>
  <c r="AQ6" i="41" s="1"/>
  <c r="AP7" i="41"/>
  <c r="AP6" i="41" s="1"/>
  <c r="AO7" i="41"/>
  <c r="AO6" i="41" s="1"/>
  <c r="AN7" i="41"/>
  <c r="AN6" i="41" s="1"/>
  <c r="AM7" i="41"/>
  <c r="AM6" i="41" s="1"/>
  <c r="AL7" i="41"/>
  <c r="AL6" i="41" s="1"/>
  <c r="AK7" i="41"/>
  <c r="AK6" i="41" s="1"/>
  <c r="AJ7" i="41"/>
  <c r="AJ6" i="41" s="1"/>
  <c r="AI7" i="41"/>
  <c r="AI6" i="41" s="1"/>
  <c r="AH7" i="41"/>
  <c r="AH6" i="41" s="1"/>
  <c r="AG7" i="41"/>
  <c r="AG6" i="41" s="1"/>
  <c r="AF7" i="41"/>
  <c r="AF6" i="41" s="1"/>
  <c r="AE7" i="41"/>
  <c r="AE6" i="41" s="1"/>
  <c r="AD7" i="41"/>
  <c r="AD6" i="41" s="1"/>
  <c r="AC7" i="41"/>
  <c r="AC6" i="41" s="1"/>
  <c r="AB7" i="41"/>
  <c r="AB6" i="41" s="1"/>
  <c r="AA7" i="41"/>
  <c r="AA6" i="41" s="1"/>
  <c r="Z7" i="41"/>
  <c r="Z6" i="41" s="1"/>
  <c r="Y7" i="41"/>
  <c r="Y6" i="41" s="1"/>
  <c r="X7" i="41"/>
  <c r="X6" i="41" s="1"/>
  <c r="W7" i="41"/>
  <c r="W6" i="41" s="1"/>
  <c r="V7" i="41"/>
  <c r="V6" i="41" s="1"/>
  <c r="U7" i="41"/>
  <c r="U6" i="41" s="1"/>
  <c r="T7" i="41"/>
  <c r="T6" i="41" s="1"/>
  <c r="S7" i="41"/>
  <c r="S6" i="41" s="1"/>
  <c r="R7" i="41"/>
  <c r="R6" i="41" s="1"/>
  <c r="Q7" i="41"/>
  <c r="Q6" i="41" s="1"/>
  <c r="P7" i="41"/>
  <c r="P6" i="41" s="1"/>
  <c r="O7" i="41"/>
  <c r="O6" i="41" s="1"/>
  <c r="N7" i="41"/>
  <c r="N6" i="41" s="1"/>
  <c r="M7" i="41"/>
  <c r="M6" i="41" s="1"/>
  <c r="L7" i="41"/>
  <c r="L6" i="41" s="1"/>
  <c r="K7" i="41"/>
  <c r="K6" i="41" s="1"/>
  <c r="J7" i="41"/>
  <c r="J6" i="41" s="1"/>
  <c r="I7" i="41"/>
  <c r="I6" i="41" s="1"/>
  <c r="H7" i="41"/>
  <c r="H6" i="41" s="1"/>
  <c r="G7" i="41"/>
  <c r="G6" i="41" s="1"/>
  <c r="F6" i="41"/>
  <c r="F4" i="41" s="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X20" i="41"/>
  <c r="W20" i="41"/>
  <c r="V20" i="41"/>
  <c r="U20" i="41"/>
  <c r="G5" i="41"/>
  <c r="G4" i="41"/>
  <c r="H5" i="41"/>
  <c r="H4" i="41"/>
  <c r="I5" i="41"/>
  <c r="I4" i="41"/>
  <c r="J5" i="41"/>
  <c r="J4" i="41"/>
  <c r="K5" i="41"/>
  <c r="K4" i="41"/>
  <c r="L5" i="41"/>
  <c r="L4" i="41"/>
  <c r="M5" i="41"/>
  <c r="M4" i="41"/>
  <c r="N5" i="41"/>
  <c r="N4" i="41"/>
  <c r="O5" i="41"/>
  <c r="O4" i="41"/>
  <c r="P5" i="41"/>
  <c r="P4" i="41"/>
  <c r="Q5" i="41"/>
  <c r="Q4" i="41"/>
  <c r="R5" i="41"/>
  <c r="R4" i="41"/>
  <c r="S5" i="41"/>
  <c r="S4" i="41"/>
  <c r="T5" i="41"/>
  <c r="T4" i="41"/>
  <c r="U5" i="41"/>
  <c r="U4" i="41"/>
  <c r="V5" i="41"/>
  <c r="V4" i="41"/>
  <c r="W5" i="41"/>
  <c r="W4" i="41"/>
  <c r="X5" i="41"/>
  <c r="X4" i="41"/>
  <c r="Y5" i="41"/>
  <c r="Y4" i="41"/>
  <c r="Z5" i="41"/>
  <c r="Z4" i="41"/>
  <c r="AA5" i="41"/>
  <c r="AA4" i="41"/>
  <c r="AB5" i="41"/>
  <c r="AB4" i="41"/>
  <c r="AC5" i="41"/>
  <c r="AC4" i="41"/>
  <c r="AD5" i="41"/>
  <c r="AD4" i="41"/>
  <c r="AE5" i="41"/>
  <c r="AE4" i="41"/>
  <c r="AF5" i="41"/>
  <c r="AF4" i="41"/>
  <c r="AH5" i="41"/>
  <c r="AH4" i="41"/>
  <c r="AI5" i="41"/>
  <c r="AI4" i="41"/>
  <c r="AJ5" i="41"/>
  <c r="AJ4" i="41"/>
  <c r="AK5" i="41"/>
  <c r="AK4" i="41"/>
  <c r="AL5" i="41"/>
  <c r="AL4" i="41"/>
  <c r="AM5" i="41"/>
  <c r="AM4" i="41"/>
  <c r="AN5" i="41"/>
  <c r="AN4" i="41"/>
  <c r="AO5" i="41"/>
  <c r="AO4" i="41"/>
  <c r="AP5" i="41"/>
  <c r="AP4" i="41"/>
  <c r="AQ5" i="41"/>
  <c r="AQ4" i="41"/>
  <c r="AR5" i="41"/>
  <c r="AR4" i="41"/>
  <c r="AS5" i="41"/>
  <c r="AS4" i="41"/>
  <c r="AT5" i="41"/>
  <c r="AT4" i="41"/>
  <c r="AU5" i="41"/>
  <c r="AU4" i="41"/>
  <c r="AV5" i="41"/>
  <c r="AV4" i="41"/>
  <c r="AW5" i="41"/>
  <c r="AW4" i="41"/>
  <c r="AX5" i="41"/>
  <c r="AX4" i="41"/>
  <c r="AY5" i="41"/>
  <c r="AY4" i="41"/>
  <c r="AZ5" i="41"/>
  <c r="AZ4" i="41"/>
  <c r="BA5" i="41"/>
  <c r="BA4" i="41"/>
  <c r="BB5" i="41"/>
  <c r="BB4" i="41"/>
  <c r="BC5" i="41"/>
  <c r="BC4" i="41"/>
  <c r="BD5" i="41"/>
  <c r="BD4" i="41"/>
  <c r="BE5" i="41"/>
  <c r="BE4" i="41"/>
  <c r="BF5" i="41"/>
  <c r="BF4" i="41"/>
  <c r="BG5" i="41"/>
  <c r="BG4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Z30" i="41"/>
  <c r="AA30" i="41"/>
  <c r="AB30" i="41"/>
  <c r="AC30" i="41"/>
  <c r="AD30" i="41"/>
  <c r="AE30" i="41"/>
  <c r="AF30" i="41"/>
  <c r="AH30" i="41"/>
  <c r="AI30" i="41"/>
  <c r="AJ30" i="41"/>
  <c r="AK30" i="41"/>
  <c r="AL30" i="41"/>
  <c r="AM30" i="41"/>
  <c r="AN30" i="41"/>
  <c r="AO30" i="41"/>
  <c r="AP30" i="41"/>
  <c r="AQ30" i="41"/>
  <c r="AR30" i="41"/>
  <c r="AS30" i="41"/>
  <c r="AT30" i="41"/>
  <c r="AU30" i="41"/>
  <c r="AV30" i="41"/>
  <c r="AW30" i="41"/>
  <c r="AX30" i="41"/>
  <c r="AY30" i="41"/>
  <c r="AZ30" i="41"/>
  <c r="BA30" i="41"/>
  <c r="BB30" i="41"/>
  <c r="BC30" i="41"/>
  <c r="BD30" i="41"/>
  <c r="BE30" i="41"/>
  <c r="BF30" i="41"/>
  <c r="BG30" i="41"/>
  <c r="BG8" i="43"/>
  <c r="BF8" i="43"/>
  <c r="BE8" i="43"/>
  <c r="BD8" i="43"/>
  <c r="BC8" i="43"/>
  <c r="BB8" i="43"/>
  <c r="BA8" i="43"/>
  <c r="AZ8" i="43"/>
  <c r="AY8" i="43"/>
  <c r="AX8" i="43"/>
  <c r="AW8" i="43"/>
  <c r="AV8" i="43"/>
  <c r="AU8" i="43"/>
  <c r="AT8" i="43"/>
  <c r="AT5" i="43"/>
  <c r="AU5" i="43"/>
  <c r="AV5" i="43"/>
  <c r="AW5" i="43"/>
  <c r="AX5" i="43"/>
  <c r="AY5" i="43"/>
  <c r="AZ5" i="43"/>
  <c r="BA5" i="43"/>
  <c r="BB5" i="43"/>
  <c r="BC5" i="43"/>
  <c r="BD5" i="43"/>
  <c r="BE5" i="43"/>
  <c r="BF5" i="43"/>
  <c r="BG5" i="43"/>
  <c r="J14" i="42"/>
  <c r="I14" i="42"/>
  <c r="H18" i="44" l="1"/>
  <c r="H3" i="44"/>
  <c r="I4" i="44"/>
  <c r="I3" i="44"/>
  <c r="J3" i="44" s="1"/>
  <c r="J18" i="44"/>
  <c r="L14" i="44"/>
  <c r="K14" i="44"/>
  <c r="H15" i="44"/>
  <c r="I15" i="44" s="1"/>
  <c r="H12" i="44"/>
  <c r="BG11" i="42"/>
  <c r="BF11" i="42"/>
  <c r="BE11" i="42"/>
  <c r="BD11" i="42"/>
  <c r="BC11" i="42"/>
  <c r="BB11" i="42"/>
  <c r="BA11" i="42"/>
  <c r="AZ11" i="42"/>
  <c r="AY11" i="42"/>
  <c r="AX11" i="42"/>
  <c r="AW11" i="42"/>
  <c r="AV11" i="42"/>
  <c r="AU11" i="42"/>
  <c r="AS8" i="43"/>
  <c r="AS5" i="43" s="1"/>
  <c r="AT11" i="42"/>
  <c r="AR8" i="43"/>
  <c r="AR5" i="43" s="1"/>
  <c r="AS11" i="42"/>
  <c r="AQ8" i="43"/>
  <c r="AQ5" i="43" s="1"/>
  <c r="AR11" i="42"/>
  <c r="AP8" i="43"/>
  <c r="AP5" i="43" s="1"/>
  <c r="AQ11" i="42"/>
  <c r="AO8" i="43"/>
  <c r="AO5" i="43" s="1"/>
  <c r="AP11" i="42"/>
  <c r="AN8" i="43"/>
  <c r="AN5" i="43" s="1"/>
  <c r="AO11" i="42"/>
  <c r="AM8" i="43"/>
  <c r="AM5" i="43" s="1"/>
  <c r="AN11" i="42"/>
  <c r="AL8" i="43"/>
  <c r="AL5" i="43" s="1"/>
  <c r="AM11" i="42"/>
  <c r="AK8" i="43"/>
  <c r="AK5" i="43" s="1"/>
  <c r="AL11" i="42"/>
  <c r="AJ8" i="43"/>
  <c r="AJ5" i="43" s="1"/>
  <c r="AK11" i="42"/>
  <c r="AI8" i="43"/>
  <c r="AI5" i="43" s="1"/>
  <c r="AJ11" i="42"/>
  <c r="AH8" i="43"/>
  <c r="AH5" i="43" s="1"/>
  <c r="AI11" i="42"/>
  <c r="AG8" i="43"/>
  <c r="AG5" i="43" s="1"/>
  <c r="AH11" i="42"/>
  <c r="AF8" i="43"/>
  <c r="AF5" i="43" s="1"/>
  <c r="AG11" i="42"/>
  <c r="AE8" i="43"/>
  <c r="AE5" i="43" s="1"/>
  <c r="AF11" i="42"/>
  <c r="AD8" i="43"/>
  <c r="AD5" i="43" s="1"/>
  <c r="AE11" i="42"/>
  <c r="AC8" i="43"/>
  <c r="AC5" i="43" s="1"/>
  <c r="AD11" i="42"/>
  <c r="AB8" i="43"/>
  <c r="AB5" i="43" s="1"/>
  <c r="AC11" i="42"/>
  <c r="AA8" i="43"/>
  <c r="AA5" i="43" s="1"/>
  <c r="AB11" i="42"/>
  <c r="Z8" i="43"/>
  <c r="Z5" i="43" s="1"/>
  <c r="AA11" i="42"/>
  <c r="Y8" i="43"/>
  <c r="Y5" i="43" s="1"/>
  <c r="Z11" i="42"/>
  <c r="X8" i="43"/>
  <c r="X5" i="43" s="1"/>
  <c r="Y11" i="42"/>
  <c r="W8" i="43"/>
  <c r="W5" i="43" s="1"/>
  <c r="X11" i="42"/>
  <c r="V8" i="43"/>
  <c r="V5" i="43" s="1"/>
  <c r="W11" i="42"/>
  <c r="U8" i="43"/>
  <c r="U5" i="43" s="1"/>
  <c r="V11" i="42"/>
  <c r="T8" i="43"/>
  <c r="T5" i="43" s="1"/>
  <c r="U11" i="42"/>
  <c r="S8" i="43"/>
  <c r="S5" i="43" s="1"/>
  <c r="T11" i="42"/>
  <c r="R8" i="43"/>
  <c r="R5" i="43" s="1"/>
  <c r="S11" i="42"/>
  <c r="Q8" i="43"/>
  <c r="Q5" i="43" s="1"/>
  <c r="R11" i="42"/>
  <c r="P8" i="43"/>
  <c r="P5" i="43" s="1"/>
  <c r="Q11" i="42"/>
  <c r="O8" i="43"/>
  <c r="O5" i="43" s="1"/>
  <c r="P11" i="42"/>
  <c r="N8" i="43"/>
  <c r="N5" i="43" s="1"/>
  <c r="O11" i="42"/>
  <c r="M8" i="43"/>
  <c r="M5" i="43" s="1"/>
  <c r="N11" i="42"/>
  <c r="L8" i="43"/>
  <c r="L5" i="43" s="1"/>
  <c r="M11" i="42"/>
  <c r="K8" i="43"/>
  <c r="K5" i="43" s="1"/>
  <c r="L11" i="42"/>
  <c r="J8" i="43"/>
  <c r="J5" i="43" s="1"/>
  <c r="K11" i="42"/>
  <c r="I8" i="43"/>
  <c r="I5" i="43" s="1"/>
  <c r="J11" i="42"/>
  <c r="H8" i="43"/>
  <c r="H5" i="43" s="1"/>
  <c r="I11" i="42"/>
  <c r="G8" i="43"/>
  <c r="G5" i="43" s="1"/>
  <c r="H11" i="42"/>
  <c r="F8" i="43"/>
  <c r="F5" i="43" s="1"/>
  <c r="G11" i="42"/>
  <c r="F11" i="42"/>
  <c r="G12" i="42" s="1"/>
  <c r="F39" i="41"/>
  <c r="F36" i="41" s="1"/>
  <c r="G36" i="41" s="1"/>
  <c r="H36" i="41" s="1"/>
  <c r="I36" i="41" s="1"/>
  <c r="J36" i="41" s="1"/>
  <c r="K36" i="41" s="1"/>
  <c r="L36" i="41" s="1"/>
  <c r="M36" i="41" s="1"/>
  <c r="N36" i="41" s="1"/>
  <c r="O36" i="41" s="1"/>
  <c r="P36" i="41" s="1"/>
  <c r="Q36" i="41" s="1"/>
  <c r="R36" i="41" s="1"/>
  <c r="S36" i="41" s="1"/>
  <c r="T36" i="41" s="1"/>
  <c r="U36" i="41" s="1"/>
  <c r="V36" i="41" s="1"/>
  <c r="W36" i="41" s="1"/>
  <c r="X36" i="41" s="1"/>
  <c r="Y36" i="41" s="1"/>
  <c r="Z36" i="41" s="1"/>
  <c r="AA36" i="41" s="1"/>
  <c r="AB36" i="41" s="1"/>
  <c r="AC36" i="41" s="1"/>
  <c r="AD36" i="41" s="1"/>
  <c r="AE36" i="41" s="1"/>
  <c r="AF36" i="41" s="1"/>
  <c r="AG36" i="41" s="1"/>
  <c r="AH36" i="41" s="1"/>
  <c r="AI36" i="41" s="1"/>
  <c r="AJ36" i="41" s="1"/>
  <c r="AK36" i="41" s="1"/>
  <c r="AL36" i="41" s="1"/>
  <c r="AM36" i="41" s="1"/>
  <c r="AN36" i="41" s="1"/>
  <c r="AO36" i="41" s="1"/>
  <c r="AP36" i="41" s="1"/>
  <c r="AQ36" i="41" s="1"/>
  <c r="AR36" i="41" s="1"/>
  <c r="AS36" i="41" s="1"/>
  <c r="AT36" i="41" s="1"/>
  <c r="AU36" i="41" s="1"/>
  <c r="AV36" i="41" s="1"/>
  <c r="AW36" i="41" s="1"/>
  <c r="AX36" i="41" s="1"/>
  <c r="AY36" i="41" s="1"/>
  <c r="AZ36" i="41" s="1"/>
  <c r="BA36" i="41" s="1"/>
  <c r="BB36" i="41" s="1"/>
  <c r="BC36" i="41" s="1"/>
  <c r="BD36" i="41" s="1"/>
  <c r="BE36" i="41" s="1"/>
  <c r="BF36" i="41" s="1"/>
  <c r="BG36" i="41" s="1"/>
  <c r="G9" i="41"/>
  <c r="H9" i="41" s="1"/>
  <c r="I9" i="41" s="1"/>
  <c r="J9" i="41" s="1"/>
  <c r="K9" i="41" s="1"/>
  <c r="L9" i="41" s="1"/>
  <c r="M9" i="41" s="1"/>
  <c r="N9" i="41" s="1"/>
  <c r="O9" i="41" s="1"/>
  <c r="P9" i="41" s="1"/>
  <c r="Q9" i="41" s="1"/>
  <c r="R9" i="41" s="1"/>
  <c r="S9" i="41" s="1"/>
  <c r="T9" i="41" s="1"/>
  <c r="U9" i="41" s="1"/>
  <c r="V9" i="41" s="1"/>
  <c r="W9" i="41" s="1"/>
  <c r="X9" i="41" s="1"/>
  <c r="Y9" i="41" s="1"/>
  <c r="Z9" i="41" s="1"/>
  <c r="AA9" i="41" s="1"/>
  <c r="AB9" i="41" s="1"/>
  <c r="AC9" i="41" s="1"/>
  <c r="AD9" i="41" s="1"/>
  <c r="AE9" i="41" s="1"/>
  <c r="AF9" i="41" s="1"/>
  <c r="AG9" i="41" s="1"/>
  <c r="AH9" i="41" s="1"/>
  <c r="AI9" i="41" s="1"/>
  <c r="AJ9" i="41" s="1"/>
  <c r="AK9" i="41" s="1"/>
  <c r="AL9" i="41" s="1"/>
  <c r="AM9" i="41" s="1"/>
  <c r="AN9" i="41" s="1"/>
  <c r="AO9" i="41" s="1"/>
  <c r="AP9" i="41" s="1"/>
  <c r="AQ9" i="41" s="1"/>
  <c r="AR9" i="41" s="1"/>
  <c r="AS9" i="41" s="1"/>
  <c r="AT9" i="41" s="1"/>
  <c r="AU9" i="41" s="1"/>
  <c r="AV9" i="41" s="1"/>
  <c r="AW9" i="41" s="1"/>
  <c r="AX9" i="41" s="1"/>
  <c r="AY9" i="41" s="1"/>
  <c r="AZ9" i="41" s="1"/>
  <c r="BA9" i="41" s="1"/>
  <c r="BB9" i="41" s="1"/>
  <c r="BC9" i="41" s="1"/>
  <c r="BD9" i="41" s="1"/>
  <c r="BE9" i="41" s="1"/>
  <c r="BF9" i="41" s="1"/>
  <c r="BG9" i="41" s="1"/>
  <c r="F37" i="41"/>
  <c r="G35" i="41"/>
  <c r="F15" i="41"/>
  <c r="F20" i="41"/>
  <c r="G15" i="41"/>
  <c r="G12" i="41"/>
  <c r="G20" i="41"/>
  <c r="H15" i="41"/>
  <c r="H12" i="41"/>
  <c r="H20" i="41"/>
  <c r="I15" i="41"/>
  <c r="I12" i="41"/>
  <c r="I20" i="41"/>
  <c r="J15" i="41"/>
  <c r="J12" i="41"/>
  <c r="J20" i="41"/>
  <c r="K15" i="41"/>
  <c r="K12" i="41"/>
  <c r="K20" i="41"/>
  <c r="L15" i="41"/>
  <c r="L12" i="41"/>
  <c r="L20" i="41"/>
  <c r="M15" i="41"/>
  <c r="M12" i="41"/>
  <c r="M20" i="41"/>
  <c r="N15" i="41"/>
  <c r="N12" i="41"/>
  <c r="N20" i="41"/>
  <c r="O15" i="41"/>
  <c r="O12" i="41"/>
  <c r="O20" i="41"/>
  <c r="P15" i="41"/>
  <c r="P12" i="41"/>
  <c r="P20" i="41"/>
  <c r="Q15" i="41"/>
  <c r="Q12" i="41"/>
  <c r="Q20" i="41"/>
  <c r="R15" i="41"/>
  <c r="R12" i="41"/>
  <c r="R20" i="41"/>
  <c r="S15" i="41"/>
  <c r="S12" i="41"/>
  <c r="S20" i="41"/>
  <c r="T15" i="41"/>
  <c r="T12" i="41"/>
  <c r="U15" i="41"/>
  <c r="U12" i="41"/>
  <c r="V15" i="41"/>
  <c r="V12" i="41"/>
  <c r="W15" i="41"/>
  <c r="W12" i="41"/>
  <c r="X15" i="41"/>
  <c r="X12" i="41"/>
  <c r="Y15" i="41"/>
  <c r="Y12" i="41"/>
  <c r="Z15" i="41"/>
  <c r="Z12" i="41"/>
  <c r="AA15" i="41"/>
  <c r="AA12" i="41"/>
  <c r="AB15" i="41"/>
  <c r="AB12" i="41"/>
  <c r="AC15" i="41"/>
  <c r="AC12" i="41"/>
  <c r="AD15" i="41"/>
  <c r="AD12" i="41"/>
  <c r="AE15" i="41"/>
  <c r="AE12" i="41"/>
  <c r="AF15" i="41"/>
  <c r="AF12" i="41"/>
  <c r="AG15" i="41"/>
  <c r="AG12" i="41"/>
  <c r="AH15" i="41"/>
  <c r="AH12" i="41"/>
  <c r="AI15" i="41"/>
  <c r="AI12" i="41"/>
  <c r="AJ15" i="41"/>
  <c r="AJ12" i="41"/>
  <c r="AK15" i="41"/>
  <c r="AK12" i="41"/>
  <c r="AL15" i="41"/>
  <c r="AL12" i="41"/>
  <c r="AM15" i="41"/>
  <c r="AM12" i="41"/>
  <c r="AN15" i="41"/>
  <c r="AN12" i="41"/>
  <c r="AO15" i="41"/>
  <c r="AO12" i="41"/>
  <c r="AP15" i="41"/>
  <c r="AP12" i="41"/>
  <c r="AQ15" i="41"/>
  <c r="AQ12" i="41"/>
  <c r="AR15" i="41"/>
  <c r="AR12" i="41"/>
  <c r="AS15" i="41"/>
  <c r="AS12" i="41"/>
  <c r="AT15" i="41"/>
  <c r="AT12" i="41"/>
  <c r="AU15" i="41"/>
  <c r="AU12" i="41"/>
  <c r="AV15" i="41"/>
  <c r="AV12" i="41"/>
  <c r="AW15" i="41"/>
  <c r="AW12" i="41"/>
  <c r="AX15" i="41"/>
  <c r="AX12" i="41"/>
  <c r="AY15" i="41"/>
  <c r="AY12" i="41"/>
  <c r="AZ15" i="41"/>
  <c r="AZ12" i="41"/>
  <c r="BA15" i="41"/>
  <c r="BA12" i="41"/>
  <c r="BB15" i="41"/>
  <c r="BB12" i="41"/>
  <c r="BC15" i="41"/>
  <c r="BC12" i="41"/>
  <c r="BD15" i="41"/>
  <c r="BD12" i="41"/>
  <c r="BE15" i="41"/>
  <c r="BE12" i="41"/>
  <c r="BF15" i="41"/>
  <c r="BF12" i="41"/>
  <c r="BG15" i="41"/>
  <c r="BG12" i="41"/>
  <c r="F5" i="41"/>
  <c r="AG5" i="41"/>
  <c r="AG4" i="41"/>
  <c r="F30" i="41"/>
  <c r="F28" i="41" s="1"/>
  <c r="G28" i="41" s="1"/>
  <c r="H28" i="41" s="1"/>
  <c r="I28" i="41" s="1"/>
  <c r="J28" i="41" s="1"/>
  <c r="K28" i="41" s="1"/>
  <c r="L28" i="41" s="1"/>
  <c r="M28" i="41" s="1"/>
  <c r="N28" i="41" s="1"/>
  <c r="O28" i="41" s="1"/>
  <c r="P28" i="41" s="1"/>
  <c r="Q28" i="41" s="1"/>
  <c r="R28" i="41" s="1"/>
  <c r="S28" i="41" s="1"/>
  <c r="F2" i="41"/>
  <c r="F26" i="41" s="1"/>
  <c r="AG30" i="41"/>
  <c r="H3" i="41"/>
  <c r="H29" i="41" s="1"/>
  <c r="I3" i="41"/>
  <c r="I29" i="41" s="1"/>
  <c r="J3" i="41"/>
  <c r="J29" i="41" s="1"/>
  <c r="K3" i="41"/>
  <c r="K29" i="41" s="1"/>
  <c r="L3" i="41"/>
  <c r="L29" i="41" s="1"/>
  <c r="M3" i="41"/>
  <c r="M29" i="41" s="1"/>
  <c r="N3" i="41"/>
  <c r="N29" i="41" s="1"/>
  <c r="O3" i="41"/>
  <c r="O29" i="41" s="1"/>
  <c r="P3" i="41"/>
  <c r="P29" i="41" s="1"/>
  <c r="Q3" i="41"/>
  <c r="Q29" i="41" s="1"/>
  <c r="R3" i="41"/>
  <c r="R29" i="41" s="1"/>
  <c r="S3" i="41"/>
  <c r="S29" i="41" s="1"/>
  <c r="T3" i="41"/>
  <c r="T29" i="41" s="1"/>
  <c r="U3" i="41"/>
  <c r="U29" i="41" s="1"/>
  <c r="V3" i="41"/>
  <c r="V29" i="41" s="1"/>
  <c r="W3" i="41"/>
  <c r="W29" i="41" s="1"/>
  <c r="Y3" i="41"/>
  <c r="Y29" i="41" s="1"/>
  <c r="Z3" i="41"/>
  <c r="Z29" i="41" s="1"/>
  <c r="AA3" i="41"/>
  <c r="AA29" i="41" s="1"/>
  <c r="AB3" i="41"/>
  <c r="AB29" i="41" s="1"/>
  <c r="AC3" i="41"/>
  <c r="AC29" i="41" s="1"/>
  <c r="AD3" i="41"/>
  <c r="AD29" i="41" s="1"/>
  <c r="AE3" i="41"/>
  <c r="AE29" i="41" s="1"/>
  <c r="AF3" i="41"/>
  <c r="AF29" i="41" s="1"/>
  <c r="AH3" i="41"/>
  <c r="AH29" i="41" s="1"/>
  <c r="AI3" i="41"/>
  <c r="AI29" i="41" s="1"/>
  <c r="AJ3" i="41"/>
  <c r="AJ29" i="41" s="1"/>
  <c r="AK3" i="41"/>
  <c r="AK29" i="41" s="1"/>
  <c r="AL3" i="41"/>
  <c r="AL29" i="41" s="1"/>
  <c r="AM3" i="41"/>
  <c r="AM29" i="41" s="1"/>
  <c r="AN3" i="41"/>
  <c r="AN29" i="41" s="1"/>
  <c r="AO3" i="41"/>
  <c r="AO29" i="41" s="1"/>
  <c r="AP3" i="41"/>
  <c r="AP29" i="41" s="1"/>
  <c r="AQ3" i="41"/>
  <c r="AQ29" i="41" s="1"/>
  <c r="AR3" i="41"/>
  <c r="AR29" i="41" s="1"/>
  <c r="AS3" i="41"/>
  <c r="AS29" i="41" s="1"/>
  <c r="AT3" i="41"/>
  <c r="AT29" i="41" s="1"/>
  <c r="AU3" i="41"/>
  <c r="AU29" i="41" s="1"/>
  <c r="AV3" i="41"/>
  <c r="AV29" i="41" s="1"/>
  <c r="AW3" i="41"/>
  <c r="AW29" i="41" s="1"/>
  <c r="AX3" i="41"/>
  <c r="AX29" i="41" s="1"/>
  <c r="AY3" i="41"/>
  <c r="AY29" i="41" s="1"/>
  <c r="AZ3" i="41"/>
  <c r="AZ29" i="41" s="1"/>
  <c r="BA3" i="41"/>
  <c r="BA29" i="41" s="1"/>
  <c r="BB3" i="41"/>
  <c r="BB29" i="41" s="1"/>
  <c r="BC3" i="41"/>
  <c r="BC29" i="41" s="1"/>
  <c r="BD3" i="41"/>
  <c r="BD29" i="41" s="1"/>
  <c r="BE3" i="41"/>
  <c r="BE29" i="41" s="1"/>
  <c r="BF3" i="41"/>
  <c r="BF29" i="41" s="1"/>
  <c r="BG3" i="41"/>
  <c r="BG29" i="41" s="1"/>
  <c r="X3" i="41"/>
  <c r="X29" i="41" s="1"/>
  <c r="AG3" i="41"/>
  <c r="AG29" i="41" s="1"/>
  <c r="F3" i="41"/>
  <c r="L14" i="42"/>
  <c r="K14" i="42"/>
  <c r="T28" i="41" l="1"/>
  <c r="U28" i="41" s="1"/>
  <c r="V28" i="41" s="1"/>
  <c r="W28" i="41" s="1"/>
  <c r="X28" i="41" s="1"/>
  <c r="Y28" i="41" s="1"/>
  <c r="Z28" i="41" s="1"/>
  <c r="AA28" i="41" s="1"/>
  <c r="AB28" i="41" s="1"/>
  <c r="AC28" i="41" s="1"/>
  <c r="AD28" i="41" s="1"/>
  <c r="AE28" i="41" s="1"/>
  <c r="AF28" i="41" s="1"/>
  <c r="H6" i="35" s="1"/>
  <c r="F6" i="35"/>
  <c r="K16" i="44"/>
  <c r="H11" i="44"/>
  <c r="I6" i="44"/>
  <c r="J6" i="44"/>
  <c r="J4" i="44"/>
  <c r="K6" i="44" s="1"/>
  <c r="M16" i="44"/>
  <c r="I11" i="44"/>
  <c r="L18" i="44"/>
  <c r="J15" i="44"/>
  <c r="K15" i="44" s="1"/>
  <c r="I12" i="44"/>
  <c r="N14" i="44"/>
  <c r="M14" i="44"/>
  <c r="G3" i="41"/>
  <c r="G29" i="41" s="1"/>
  <c r="S2" i="41"/>
  <c r="S26" i="41" s="1"/>
  <c r="F4" i="35" s="1"/>
  <c r="R2" i="41"/>
  <c r="R26" i="41" s="1"/>
  <c r="Q2" i="41"/>
  <c r="Q26" i="41" s="1"/>
  <c r="P2" i="41"/>
  <c r="P26" i="41" s="1"/>
  <c r="O2" i="41"/>
  <c r="O26" i="41" s="1"/>
  <c r="N2" i="41"/>
  <c r="N26" i="41" s="1"/>
  <c r="M2" i="41"/>
  <c r="M26" i="41" s="1"/>
  <c r="L2" i="41"/>
  <c r="L26" i="41" s="1"/>
  <c r="K2" i="41"/>
  <c r="K26" i="41" s="1"/>
  <c r="J2" i="41"/>
  <c r="J26" i="41" s="1"/>
  <c r="I2" i="41"/>
  <c r="I26" i="41" s="1"/>
  <c r="H2" i="41"/>
  <c r="H26" i="41" s="1"/>
  <c r="G2" i="41"/>
  <c r="G26" i="41" s="1"/>
  <c r="H12" i="42"/>
  <c r="H15" i="42"/>
  <c r="I15" i="42" s="1"/>
  <c r="G37" i="41"/>
  <c r="H35" i="41"/>
  <c r="AG28" i="41"/>
  <c r="AH28" i="41" s="1"/>
  <c r="AI28" i="41" s="1"/>
  <c r="AJ28" i="41" s="1"/>
  <c r="AK28" i="41" s="1"/>
  <c r="AL28" i="41" s="1"/>
  <c r="AM28" i="41" s="1"/>
  <c r="AN28" i="41" s="1"/>
  <c r="AO28" i="41" s="1"/>
  <c r="AP28" i="41" s="1"/>
  <c r="AQ28" i="41" s="1"/>
  <c r="AR28" i="41" s="1"/>
  <c r="AS28" i="41" s="1"/>
  <c r="F29" i="41"/>
  <c r="F27" i="41" s="1"/>
  <c r="G27" i="41" s="1"/>
  <c r="H27" i="41" s="1"/>
  <c r="I27" i="41" s="1"/>
  <c r="J27" i="41" s="1"/>
  <c r="K27" i="41" s="1"/>
  <c r="L27" i="41" s="1"/>
  <c r="M27" i="41" s="1"/>
  <c r="N27" i="41" s="1"/>
  <c r="O27" i="41" s="1"/>
  <c r="P27" i="41" s="1"/>
  <c r="Q27" i="41" s="1"/>
  <c r="R27" i="41" s="1"/>
  <c r="S27" i="41" s="1"/>
  <c r="BG2" i="41"/>
  <c r="BG26" i="41" s="1"/>
  <c r="BF2" i="41"/>
  <c r="BF26" i="41" s="1"/>
  <c r="L4" i="35" s="1"/>
  <c r="BE2" i="41"/>
  <c r="BE26" i="41" s="1"/>
  <c r="BD2" i="41"/>
  <c r="BD26" i="41" s="1"/>
  <c r="BC2" i="41"/>
  <c r="BC26" i="41" s="1"/>
  <c r="BB2" i="41"/>
  <c r="BB26" i="41" s="1"/>
  <c r="BA2" i="41"/>
  <c r="BA26" i="41" s="1"/>
  <c r="AZ2" i="41"/>
  <c r="AZ26" i="41" s="1"/>
  <c r="AY2" i="41"/>
  <c r="AY26" i="41" s="1"/>
  <c r="AX2" i="41"/>
  <c r="AX26" i="41" s="1"/>
  <c r="AW2" i="41"/>
  <c r="AW26" i="41" s="1"/>
  <c r="AV2" i="41"/>
  <c r="AV26" i="41" s="1"/>
  <c r="AU2" i="41"/>
  <c r="AU26" i="41" s="1"/>
  <c r="AT2" i="41"/>
  <c r="AT26" i="41" s="1"/>
  <c r="AS2" i="41"/>
  <c r="AS26" i="41" s="1"/>
  <c r="J4" i="35" s="1"/>
  <c r="AR2" i="41"/>
  <c r="AR26" i="41" s="1"/>
  <c r="AQ2" i="41"/>
  <c r="AQ26" i="41" s="1"/>
  <c r="AP2" i="41"/>
  <c r="AP26" i="41" s="1"/>
  <c r="AO2" i="41"/>
  <c r="AO26" i="41" s="1"/>
  <c r="AN2" i="41"/>
  <c r="AN26" i="41" s="1"/>
  <c r="AM2" i="41"/>
  <c r="AM26" i="41" s="1"/>
  <c r="AL2" i="41"/>
  <c r="AL26" i="41" s="1"/>
  <c r="AK2" i="41"/>
  <c r="AK26" i="41" s="1"/>
  <c r="AJ2" i="41"/>
  <c r="AJ26" i="41" s="1"/>
  <c r="AI2" i="41"/>
  <c r="AI26" i="41" s="1"/>
  <c r="AH2" i="41"/>
  <c r="AH26" i="41" s="1"/>
  <c r="AG2" i="41"/>
  <c r="AG26" i="41" s="1"/>
  <c r="AF2" i="41"/>
  <c r="AF26" i="41" s="1"/>
  <c r="H4" i="35" s="1"/>
  <c r="AE2" i="41"/>
  <c r="AE26" i="41" s="1"/>
  <c r="AD2" i="41"/>
  <c r="AD26" i="41" s="1"/>
  <c r="AC2" i="41"/>
  <c r="AC26" i="41" s="1"/>
  <c r="AB2" i="41"/>
  <c r="AB26" i="41" s="1"/>
  <c r="AA2" i="41"/>
  <c r="AA26" i="41" s="1"/>
  <c r="Z2" i="41"/>
  <c r="Z26" i="41" s="1"/>
  <c r="Y2" i="41"/>
  <c r="Y26" i="41" s="1"/>
  <c r="X2" i="41"/>
  <c r="X26" i="41" s="1"/>
  <c r="W2" i="41"/>
  <c r="W26" i="41" s="1"/>
  <c r="V2" i="41"/>
  <c r="V26" i="41" s="1"/>
  <c r="U2" i="41"/>
  <c r="U26" i="41" s="1"/>
  <c r="T2" i="41"/>
  <c r="T26" i="41" s="1"/>
  <c r="N14" i="42"/>
  <c r="M14" i="42"/>
  <c r="T27" i="41" l="1"/>
  <c r="U27" i="41" s="1"/>
  <c r="V27" i="41" s="1"/>
  <c r="W27" i="41" s="1"/>
  <c r="X27" i="41" s="1"/>
  <c r="Y27" i="41" s="1"/>
  <c r="Z27" i="41" s="1"/>
  <c r="AA27" i="41" s="1"/>
  <c r="AB27" i="41" s="1"/>
  <c r="AC27" i="41" s="1"/>
  <c r="AD27" i="41" s="1"/>
  <c r="AE27" i="41" s="1"/>
  <c r="AF27" i="41" s="1"/>
  <c r="F5" i="35"/>
  <c r="AT28" i="41"/>
  <c r="AU28" i="41" s="1"/>
  <c r="AV28" i="41" s="1"/>
  <c r="AW28" i="41" s="1"/>
  <c r="AX28" i="41" s="1"/>
  <c r="AY28" i="41" s="1"/>
  <c r="AZ28" i="41" s="1"/>
  <c r="BA28" i="41" s="1"/>
  <c r="BB28" i="41" s="1"/>
  <c r="BC28" i="41" s="1"/>
  <c r="BD28" i="41" s="1"/>
  <c r="BE28" i="41" s="1"/>
  <c r="BF28" i="41" s="1"/>
  <c r="J6" i="35"/>
  <c r="K4" i="44"/>
  <c r="K3" i="44"/>
  <c r="L3" i="44" s="1"/>
  <c r="N18" i="44"/>
  <c r="O16" i="44"/>
  <c r="J11" i="44"/>
  <c r="P14" i="44"/>
  <c r="O14" i="44"/>
  <c r="L15" i="44"/>
  <c r="M15" i="44" s="1"/>
  <c r="J12" i="44"/>
  <c r="I12" i="42"/>
  <c r="J15" i="42"/>
  <c r="K15" i="42" s="1"/>
  <c r="I35" i="41"/>
  <c r="H37" i="41"/>
  <c r="P14" i="42"/>
  <c r="O14" i="42"/>
  <c r="BG28" i="41" l="1"/>
  <c r="L6" i="35"/>
  <c r="AG27" i="41"/>
  <c r="AH27" i="41" s="1"/>
  <c r="AI27" i="41" s="1"/>
  <c r="AJ27" i="41" s="1"/>
  <c r="AK27" i="41" s="1"/>
  <c r="AL27" i="41" s="1"/>
  <c r="AM27" i="41" s="1"/>
  <c r="AN27" i="41" s="1"/>
  <c r="AO27" i="41" s="1"/>
  <c r="AP27" i="41" s="1"/>
  <c r="AQ27" i="41" s="1"/>
  <c r="AR27" i="41" s="1"/>
  <c r="AS27" i="41" s="1"/>
  <c r="H5" i="35"/>
  <c r="L6" i="44"/>
  <c r="L4" i="44"/>
  <c r="M6" i="44" s="1"/>
  <c r="Q16" i="44"/>
  <c r="K11" i="44"/>
  <c r="P18" i="44"/>
  <c r="N15" i="44"/>
  <c r="O15" i="44" s="1"/>
  <c r="K12" i="44"/>
  <c r="R14" i="44"/>
  <c r="Q14" i="44"/>
  <c r="J12" i="42"/>
  <c r="L15" i="42"/>
  <c r="M15" i="42" s="1"/>
  <c r="J35" i="41"/>
  <c r="I37" i="41"/>
  <c r="R14" i="42"/>
  <c r="Q14" i="42"/>
  <c r="AT27" i="41" l="1"/>
  <c r="AU27" i="41" s="1"/>
  <c r="AV27" i="41" s="1"/>
  <c r="AW27" i="41" s="1"/>
  <c r="AX27" i="41" s="1"/>
  <c r="AY27" i="41" s="1"/>
  <c r="AZ27" i="41" s="1"/>
  <c r="BA27" i="41" s="1"/>
  <c r="BB27" i="41" s="1"/>
  <c r="BC27" i="41" s="1"/>
  <c r="BD27" i="41" s="1"/>
  <c r="BE27" i="41" s="1"/>
  <c r="BF27" i="41" s="1"/>
  <c r="J5" i="35"/>
  <c r="M4" i="44"/>
  <c r="M3" i="44"/>
  <c r="N3" i="44" s="1"/>
  <c r="R18" i="44"/>
  <c r="S16" i="44"/>
  <c r="L11" i="44"/>
  <c r="T14" i="44"/>
  <c r="S14" i="44"/>
  <c r="P15" i="44"/>
  <c r="Q15" i="44" s="1"/>
  <c r="L12" i="44"/>
  <c r="K12" i="42"/>
  <c r="N15" i="42"/>
  <c r="O15" i="42" s="1"/>
  <c r="K35" i="41"/>
  <c r="J37" i="41"/>
  <c r="T14" i="42"/>
  <c r="S14" i="42"/>
  <c r="BG27" i="41" l="1"/>
  <c r="L5" i="35"/>
  <c r="N6" i="44"/>
  <c r="N4" i="44"/>
  <c r="O6" i="44" s="1"/>
  <c r="U16" i="44"/>
  <c r="M11" i="44"/>
  <c r="T18" i="44"/>
  <c r="R15" i="44"/>
  <c r="S15" i="44" s="1"/>
  <c r="M12" i="44"/>
  <c r="V14" i="44"/>
  <c r="U14" i="44"/>
  <c r="L12" i="42"/>
  <c r="P15" i="42"/>
  <c r="Q15" i="42" s="1"/>
  <c r="L35" i="41"/>
  <c r="K37" i="41"/>
  <c r="V14" i="42"/>
  <c r="U14" i="42"/>
  <c r="O4" i="44" l="1"/>
  <c r="O3" i="44"/>
  <c r="P3" i="44" s="1"/>
  <c r="V18" i="44"/>
  <c r="W16" i="44"/>
  <c r="N11" i="44"/>
  <c r="X14" i="44"/>
  <c r="W14" i="44"/>
  <c r="T15" i="44"/>
  <c r="U15" i="44" s="1"/>
  <c r="N12" i="44"/>
  <c r="M12" i="42"/>
  <c r="R15" i="42"/>
  <c r="S15" i="42" s="1"/>
  <c r="M35" i="41"/>
  <c r="L37" i="41"/>
  <c r="X14" i="42"/>
  <c r="W14" i="42"/>
  <c r="P6" i="44" l="1"/>
  <c r="P4" i="44"/>
  <c r="Q6" i="44" s="1"/>
  <c r="Y16" i="44"/>
  <c r="O11" i="44"/>
  <c r="X18" i="44"/>
  <c r="V15" i="44"/>
  <c r="W15" i="44" s="1"/>
  <c r="O12" i="44"/>
  <c r="Z14" i="44"/>
  <c r="Y14" i="44"/>
  <c r="N12" i="42"/>
  <c r="T15" i="42"/>
  <c r="U15" i="42" s="1"/>
  <c r="N35" i="41"/>
  <c r="M37" i="41"/>
  <c r="Z14" i="42"/>
  <c r="Y14" i="42"/>
  <c r="Q4" i="44" l="1"/>
  <c r="Q3" i="44"/>
  <c r="R3" i="44" s="1"/>
  <c r="Z18" i="44"/>
  <c r="AA16" i="44"/>
  <c r="P11" i="44"/>
  <c r="AB14" i="44"/>
  <c r="AA14" i="44"/>
  <c r="X15" i="44"/>
  <c r="Y15" i="44" s="1"/>
  <c r="P12" i="44"/>
  <c r="O12" i="42"/>
  <c r="V15" i="42"/>
  <c r="W15" i="42" s="1"/>
  <c r="O35" i="41"/>
  <c r="N37" i="41"/>
  <c r="AB14" i="42"/>
  <c r="AA14" i="42"/>
  <c r="R6" i="44" l="1"/>
  <c r="R4" i="44"/>
  <c r="S6" i="44" s="1"/>
  <c r="AC16" i="44"/>
  <c r="Q11" i="44"/>
  <c r="AB18" i="44"/>
  <c r="Z15" i="44"/>
  <c r="AA15" i="44" s="1"/>
  <c r="Q12" i="44"/>
  <c r="AD14" i="44"/>
  <c r="AC14" i="44"/>
  <c r="P12" i="42"/>
  <c r="X15" i="42"/>
  <c r="Y15" i="42" s="1"/>
  <c r="P35" i="41"/>
  <c r="O37" i="41"/>
  <c r="AD14" i="42"/>
  <c r="AC14" i="42"/>
  <c r="S4" i="44" l="1"/>
  <c r="S3" i="44"/>
  <c r="T3" i="44" s="1"/>
  <c r="AD18" i="44"/>
  <c r="AE16" i="44"/>
  <c r="R11" i="44"/>
  <c r="AF14" i="44"/>
  <c r="AE14" i="44"/>
  <c r="AB15" i="44"/>
  <c r="AC15" i="44" s="1"/>
  <c r="R12" i="44"/>
  <c r="Q12" i="42"/>
  <c r="Z15" i="42"/>
  <c r="AA15" i="42" s="1"/>
  <c r="Q35" i="41"/>
  <c r="P37" i="41"/>
  <c r="AF14" i="42"/>
  <c r="AE14" i="42"/>
  <c r="T6" i="44" l="1"/>
  <c r="T4" i="44"/>
  <c r="U6" i="44" s="1"/>
  <c r="AG16" i="44"/>
  <c r="S11" i="44"/>
  <c r="AF18" i="44"/>
  <c r="AD15" i="44"/>
  <c r="AE15" i="44" s="1"/>
  <c r="S12" i="44"/>
  <c r="AH14" i="44"/>
  <c r="AG14" i="44"/>
  <c r="R12" i="42"/>
  <c r="AB15" i="42"/>
  <c r="AC15" i="42" s="1"/>
  <c r="R35" i="41"/>
  <c r="Q37" i="41"/>
  <c r="AH14" i="42"/>
  <c r="AG14" i="42"/>
  <c r="U4" i="44" l="1"/>
  <c r="U3" i="44"/>
  <c r="V3" i="44" s="1"/>
  <c r="AH18" i="44"/>
  <c r="AI16" i="44"/>
  <c r="T11" i="44"/>
  <c r="AJ14" i="44"/>
  <c r="AI14" i="44"/>
  <c r="AF15" i="44"/>
  <c r="AG15" i="44" s="1"/>
  <c r="T12" i="44"/>
  <c r="S12" i="42"/>
  <c r="AD15" i="42"/>
  <c r="AE15" i="42" s="1"/>
  <c r="S35" i="41"/>
  <c r="R37" i="41"/>
  <c r="AJ14" i="42"/>
  <c r="AI14" i="42"/>
  <c r="V6" i="44" l="1"/>
  <c r="V4" i="44"/>
  <c r="W6" i="44" s="1"/>
  <c r="AK16" i="44"/>
  <c r="U11" i="44"/>
  <c r="AJ18" i="44"/>
  <c r="AH15" i="44"/>
  <c r="AI15" i="44" s="1"/>
  <c r="U12" i="44"/>
  <c r="AL14" i="44"/>
  <c r="AK14" i="44"/>
  <c r="T12" i="42"/>
  <c r="AF15" i="42"/>
  <c r="AG15" i="42" s="1"/>
  <c r="T35" i="41"/>
  <c r="S37" i="41"/>
  <c r="AL14" i="42"/>
  <c r="AK14" i="42"/>
  <c r="W4" i="44" l="1"/>
  <c r="W3" i="44"/>
  <c r="X3" i="44" s="1"/>
  <c r="AL18" i="44"/>
  <c r="AM16" i="44"/>
  <c r="V11" i="44"/>
  <c r="AN14" i="44"/>
  <c r="AM14" i="44"/>
  <c r="AJ15" i="44"/>
  <c r="AK15" i="44" s="1"/>
  <c r="V12" i="44"/>
  <c r="U12" i="42"/>
  <c r="AH15" i="42"/>
  <c r="AI15" i="42" s="1"/>
  <c r="U35" i="41"/>
  <c r="T37" i="41"/>
  <c r="AN14" i="42"/>
  <c r="AM14" i="42"/>
  <c r="X6" i="44" l="1"/>
  <c r="X4" i="44"/>
  <c r="Y6" i="44" s="1"/>
  <c r="AO16" i="44"/>
  <c r="W11" i="44"/>
  <c r="AN18" i="44"/>
  <c r="AL15" i="44"/>
  <c r="AM15" i="44" s="1"/>
  <c r="W12" i="44"/>
  <c r="AP14" i="44"/>
  <c r="AO14" i="44"/>
  <c r="V12" i="42"/>
  <c r="AJ15" i="42"/>
  <c r="AK15" i="42" s="1"/>
  <c r="V35" i="41"/>
  <c r="U37" i="41"/>
  <c r="AP14" i="42"/>
  <c r="AO14" i="42"/>
  <c r="Y4" i="44" l="1"/>
  <c r="Y3" i="44"/>
  <c r="Z3" i="44" s="1"/>
  <c r="AP18" i="44"/>
  <c r="AQ16" i="44"/>
  <c r="X11" i="44"/>
  <c r="AR14" i="44"/>
  <c r="AQ14" i="44"/>
  <c r="AN15" i="44"/>
  <c r="AO15" i="44" s="1"/>
  <c r="X12" i="44"/>
  <c r="W12" i="42"/>
  <c r="AL15" i="42"/>
  <c r="AM15" i="42" s="1"/>
  <c r="W35" i="41"/>
  <c r="V37" i="41"/>
  <c r="AR14" i="42"/>
  <c r="AQ14" i="42"/>
  <c r="Z6" i="44" l="1"/>
  <c r="Z4" i="44"/>
  <c r="AA6" i="44" s="1"/>
  <c r="AS16" i="44"/>
  <c r="Y11" i="44"/>
  <c r="AR18" i="44"/>
  <c r="AP15" i="44"/>
  <c r="AQ15" i="44" s="1"/>
  <c r="Y12" i="44"/>
  <c r="AT14" i="44"/>
  <c r="AS14" i="44"/>
  <c r="X12" i="42"/>
  <c r="AN15" i="42"/>
  <c r="AO15" i="42" s="1"/>
  <c r="X35" i="41"/>
  <c r="W37" i="41"/>
  <c r="AT14" i="42"/>
  <c r="AS14" i="42"/>
  <c r="AA4" i="44" l="1"/>
  <c r="AA3" i="44"/>
  <c r="AB3" i="44" s="1"/>
  <c r="AT18" i="44"/>
  <c r="AU16" i="44"/>
  <c r="Z11" i="44"/>
  <c r="AV14" i="44"/>
  <c r="AU14" i="44"/>
  <c r="AR15" i="44"/>
  <c r="AS15" i="44" s="1"/>
  <c r="Z12" i="44"/>
  <c r="Y12" i="42"/>
  <c r="AP15" i="42"/>
  <c r="AQ15" i="42" s="1"/>
  <c r="Y35" i="41"/>
  <c r="X37" i="41"/>
  <c r="AV14" i="42"/>
  <c r="AU14" i="42"/>
  <c r="AB6" i="44" l="1"/>
  <c r="AB4" i="44"/>
  <c r="AC6" i="44" s="1"/>
  <c r="AW16" i="44"/>
  <c r="AA11" i="44"/>
  <c r="AV18" i="44"/>
  <c r="AT15" i="44"/>
  <c r="AU15" i="44" s="1"/>
  <c r="AA12" i="44"/>
  <c r="AX14" i="44"/>
  <c r="AW14" i="44"/>
  <c r="Z12" i="42"/>
  <c r="AR15" i="42"/>
  <c r="AS15" i="42" s="1"/>
  <c r="Z35" i="41"/>
  <c r="Y37" i="41"/>
  <c r="AX14" i="42"/>
  <c r="AW14" i="42"/>
  <c r="AC4" i="44" l="1"/>
  <c r="AC3" i="44"/>
  <c r="AD3" i="44" s="1"/>
  <c r="AX18" i="44"/>
  <c r="AY16" i="44"/>
  <c r="AB11" i="44"/>
  <c r="AZ14" i="44"/>
  <c r="AY14" i="44"/>
  <c r="AV15" i="44"/>
  <c r="AW15" i="44" s="1"/>
  <c r="AB12" i="44"/>
  <c r="AA12" i="42"/>
  <c r="AT15" i="42"/>
  <c r="AU15" i="42" s="1"/>
  <c r="AA35" i="41"/>
  <c r="Z37" i="41"/>
  <c r="AZ14" i="42"/>
  <c r="AY14" i="42"/>
  <c r="AD6" i="44" l="1"/>
  <c r="AD4" i="44"/>
  <c r="AE6" i="44" s="1"/>
  <c r="BA16" i="44"/>
  <c r="AC11" i="44"/>
  <c r="AZ18" i="44"/>
  <c r="AX15" i="44"/>
  <c r="AY15" i="44" s="1"/>
  <c r="AC12" i="44"/>
  <c r="BB14" i="44"/>
  <c r="BA14" i="44"/>
  <c r="AB12" i="42"/>
  <c r="AV15" i="42"/>
  <c r="AW15" i="42" s="1"/>
  <c r="AB35" i="41"/>
  <c r="AA37" i="41"/>
  <c r="BB14" i="42"/>
  <c r="BA14" i="42"/>
  <c r="AE4" i="44" l="1"/>
  <c r="AE3" i="44"/>
  <c r="AF3" i="44" s="1"/>
  <c r="BB18" i="44"/>
  <c r="BC16" i="44"/>
  <c r="AD11" i="44"/>
  <c r="BD14" i="44"/>
  <c r="BC14" i="44"/>
  <c r="AZ15" i="44"/>
  <c r="BA15" i="44" s="1"/>
  <c r="AD12" i="44"/>
  <c r="AC12" i="42"/>
  <c r="AX15" i="42"/>
  <c r="AY15" i="42" s="1"/>
  <c r="AC35" i="41"/>
  <c r="AB37" i="41"/>
  <c r="BD14" i="42"/>
  <c r="BC14" i="42"/>
  <c r="AF6" i="44" l="1"/>
  <c r="AF4" i="44"/>
  <c r="AG6" i="44" s="1"/>
  <c r="BE16" i="44"/>
  <c r="AE11" i="44"/>
  <c r="BD18" i="44"/>
  <c r="BB15" i="44"/>
  <c r="BC15" i="44" s="1"/>
  <c r="AE12" i="44"/>
  <c r="BF14" i="44"/>
  <c r="BE14" i="44"/>
  <c r="AD12" i="42"/>
  <c r="AZ15" i="42"/>
  <c r="BA15" i="42" s="1"/>
  <c r="AD35" i="41"/>
  <c r="AC37" i="41"/>
  <c r="BF14" i="42"/>
  <c r="BE14" i="42"/>
  <c r="AG4" i="44" l="1"/>
  <c r="AG3" i="44"/>
  <c r="AH3" i="44" s="1"/>
  <c r="BF18" i="44"/>
  <c r="BG16" i="44"/>
  <c r="AF11" i="44"/>
  <c r="BH14" i="44"/>
  <c r="BG14" i="44"/>
  <c r="BD15" i="44"/>
  <c r="BE15" i="44" s="1"/>
  <c r="AF12" i="44"/>
  <c r="AE12" i="42"/>
  <c r="BB15" i="42"/>
  <c r="BC15" i="42" s="1"/>
  <c r="AE35" i="41"/>
  <c r="AD37" i="41"/>
  <c r="BH14" i="42"/>
  <c r="BG14" i="42"/>
  <c r="AH6" i="44" l="1"/>
  <c r="AH4" i="44"/>
  <c r="AI6" i="44" s="1"/>
  <c r="BI16" i="44"/>
  <c r="AG11" i="44"/>
  <c r="BH18" i="44"/>
  <c r="BF15" i="44"/>
  <c r="BG15" i="44" s="1"/>
  <c r="AG12" i="44"/>
  <c r="BJ14" i="44"/>
  <c r="BI14" i="44"/>
  <c r="AF12" i="42"/>
  <c r="BD15" i="42"/>
  <c r="BE15" i="42" s="1"/>
  <c r="AF35" i="41"/>
  <c r="AE37" i="41"/>
  <c r="BJ14" i="42"/>
  <c r="BI14" i="42"/>
  <c r="AI4" i="44" l="1"/>
  <c r="AI3" i="44"/>
  <c r="AJ3" i="44" s="1"/>
  <c r="BJ18" i="44"/>
  <c r="BK16" i="44"/>
  <c r="AH11" i="44"/>
  <c r="BL14" i="44"/>
  <c r="BK14" i="44"/>
  <c r="BH15" i="44"/>
  <c r="BI15" i="44" s="1"/>
  <c r="AH12" i="44"/>
  <c r="AG12" i="42"/>
  <c r="BF15" i="42"/>
  <c r="BG15" i="42" s="1"/>
  <c r="AG35" i="41"/>
  <c r="AF37" i="41"/>
  <c r="BL14" i="42"/>
  <c r="BK14" i="42"/>
  <c r="AJ6" i="44" l="1"/>
  <c r="AJ4" i="44"/>
  <c r="AK6" i="44" s="1"/>
  <c r="BM16" i="44"/>
  <c r="AI11" i="44"/>
  <c r="BL18" i="44"/>
  <c r="BJ15" i="44"/>
  <c r="BK15" i="44" s="1"/>
  <c r="AI12" i="44"/>
  <c r="BN14" i="44"/>
  <c r="BM14" i="44"/>
  <c r="AH12" i="42"/>
  <c r="BH15" i="42"/>
  <c r="BI15" i="42" s="1"/>
  <c r="AH35" i="41"/>
  <c r="AG37" i="41"/>
  <c r="BN14" i="42"/>
  <c r="BM14" i="42"/>
  <c r="AK4" i="44" l="1"/>
  <c r="AK3" i="44"/>
  <c r="AL3" i="44" s="1"/>
  <c r="BN18" i="44"/>
  <c r="BO16" i="44"/>
  <c r="AJ11" i="44"/>
  <c r="BP14" i="44"/>
  <c r="BO14" i="44"/>
  <c r="BL15" i="44"/>
  <c r="BM15" i="44" s="1"/>
  <c r="AJ12" i="44"/>
  <c r="AI12" i="42"/>
  <c r="BJ15" i="42"/>
  <c r="BK15" i="42" s="1"/>
  <c r="AI35" i="41"/>
  <c r="AH37" i="41"/>
  <c r="BP14" i="42"/>
  <c r="BO14" i="42"/>
  <c r="AL6" i="44" l="1"/>
  <c r="AL4" i="44"/>
  <c r="AM6" i="44" s="1"/>
  <c r="BQ16" i="44"/>
  <c r="AK11" i="44"/>
  <c r="BP18" i="44"/>
  <c r="BN15" i="44"/>
  <c r="BO15" i="44" s="1"/>
  <c r="AK12" i="44"/>
  <c r="BR14" i="44"/>
  <c r="BQ14" i="44"/>
  <c r="AJ12" i="42"/>
  <c r="BL15" i="42"/>
  <c r="BM15" i="42" s="1"/>
  <c r="AJ35" i="41"/>
  <c r="AI37" i="41"/>
  <c r="BR14" i="42"/>
  <c r="BQ14" i="42"/>
  <c r="AM4" i="44" l="1"/>
  <c r="AM3" i="44"/>
  <c r="AN3" i="44" s="1"/>
  <c r="BR18" i="44"/>
  <c r="BS16" i="44"/>
  <c r="AL11" i="44"/>
  <c r="BT14" i="44"/>
  <c r="BS14" i="44"/>
  <c r="BP15" i="44"/>
  <c r="BQ15" i="44" s="1"/>
  <c r="AL12" i="44"/>
  <c r="AK12" i="42"/>
  <c r="BN15" i="42"/>
  <c r="BO15" i="42" s="1"/>
  <c r="AK35" i="41"/>
  <c r="AJ37" i="41"/>
  <c r="BT14" i="42"/>
  <c r="BS14" i="42"/>
  <c r="AN6" i="44" l="1"/>
  <c r="AN4" i="44"/>
  <c r="AO6" i="44" s="1"/>
  <c r="BU16" i="44"/>
  <c r="AM11" i="44"/>
  <c r="BT18" i="44"/>
  <c r="BR15" i="44"/>
  <c r="BS15" i="44" s="1"/>
  <c r="AM12" i="44"/>
  <c r="BV14" i="44"/>
  <c r="BU14" i="44"/>
  <c r="AL12" i="42"/>
  <c r="BP15" i="42"/>
  <c r="BQ15" i="42" s="1"/>
  <c r="AL35" i="41"/>
  <c r="AK37" i="41"/>
  <c r="BV14" i="42"/>
  <c r="BU14" i="42"/>
  <c r="AO4" i="44" l="1"/>
  <c r="AO3" i="44"/>
  <c r="AP3" i="44" s="1"/>
  <c r="BV18" i="44"/>
  <c r="BW16" i="44"/>
  <c r="AN11" i="44"/>
  <c r="BX14" i="44"/>
  <c r="BW14" i="44"/>
  <c r="BT15" i="44"/>
  <c r="BU15" i="44" s="1"/>
  <c r="AN12" i="44"/>
  <c r="AM12" i="42"/>
  <c r="BR15" i="42"/>
  <c r="BS15" i="42" s="1"/>
  <c r="AM35" i="41"/>
  <c r="AL37" i="41"/>
  <c r="BX14" i="42"/>
  <c r="BW14" i="42"/>
  <c r="AP6" i="44" l="1"/>
  <c r="AP4" i="44"/>
  <c r="AQ6" i="44" s="1"/>
  <c r="BY16" i="44"/>
  <c r="AO11" i="44"/>
  <c r="BX18" i="44"/>
  <c r="BV15" i="44"/>
  <c r="BW15" i="44" s="1"/>
  <c r="AO12" i="44"/>
  <c r="BZ14" i="44"/>
  <c r="BY14" i="44"/>
  <c r="AN12" i="42"/>
  <c r="BT15" i="42"/>
  <c r="BU15" i="42" s="1"/>
  <c r="AN35" i="41"/>
  <c r="AM37" i="41"/>
  <c r="BZ14" i="42"/>
  <c r="BY14" i="42"/>
  <c r="AQ4" i="44" l="1"/>
  <c r="AQ3" i="44"/>
  <c r="AR3" i="44" s="1"/>
  <c r="BZ18" i="44"/>
  <c r="CA16" i="44"/>
  <c r="AP11" i="44"/>
  <c r="CB14" i="44"/>
  <c r="CA14" i="44"/>
  <c r="BX15" i="44"/>
  <c r="BY15" i="44" s="1"/>
  <c r="AP12" i="44"/>
  <c r="AO12" i="42"/>
  <c r="BV15" i="42"/>
  <c r="BW15" i="42" s="1"/>
  <c r="AO35" i="41"/>
  <c r="AN37" i="41"/>
  <c r="CB14" i="42"/>
  <c r="CA14" i="42"/>
  <c r="AR6" i="44" l="1"/>
  <c r="AR4" i="44"/>
  <c r="AS6" i="44" s="1"/>
  <c r="CC16" i="44"/>
  <c r="AQ11" i="44"/>
  <c r="CB18" i="44"/>
  <c r="BZ15" i="44"/>
  <c r="CA15" i="44" s="1"/>
  <c r="AQ12" i="44"/>
  <c r="CD14" i="44"/>
  <c r="CC14" i="44"/>
  <c r="AP12" i="42"/>
  <c r="BX15" i="42"/>
  <c r="BY15" i="42" s="1"/>
  <c r="AP35" i="41"/>
  <c r="AO37" i="41"/>
  <c r="CD14" i="42"/>
  <c r="CC14" i="42"/>
  <c r="AS4" i="44" l="1"/>
  <c r="AS3" i="44"/>
  <c r="AT3" i="44" s="1"/>
  <c r="CD18" i="44"/>
  <c r="CE16" i="44"/>
  <c r="AR11" i="44"/>
  <c r="CF14" i="44"/>
  <c r="CE14" i="44"/>
  <c r="CB15" i="44"/>
  <c r="CC15" i="44" s="1"/>
  <c r="AR12" i="44"/>
  <c r="AQ12" i="42"/>
  <c r="BZ15" i="42"/>
  <c r="CA15" i="42" s="1"/>
  <c r="AQ35" i="41"/>
  <c r="AP37" i="41"/>
  <c r="CF14" i="42"/>
  <c r="CE14" i="42"/>
  <c r="AT6" i="44" l="1"/>
  <c r="AT4" i="44"/>
  <c r="AU6" i="44" s="1"/>
  <c r="CG16" i="44"/>
  <c r="AS11" i="44"/>
  <c r="CF18" i="44"/>
  <c r="CD15" i="44"/>
  <c r="CE15" i="44" s="1"/>
  <c r="AS12" i="44"/>
  <c r="CH14" i="44"/>
  <c r="CG14" i="44"/>
  <c r="AR12" i="42"/>
  <c r="CB15" i="42"/>
  <c r="CC15" i="42" s="1"/>
  <c r="AR35" i="41"/>
  <c r="AQ37" i="41"/>
  <c r="CH14" i="42"/>
  <c r="CG14" i="42"/>
  <c r="AU4" i="44" l="1"/>
  <c r="AU3" i="44"/>
  <c r="AV3" i="44" s="1"/>
  <c r="CH18" i="44"/>
  <c r="CI16" i="44"/>
  <c r="AT11" i="44"/>
  <c r="CJ14" i="44"/>
  <c r="CI14" i="44"/>
  <c r="CF15" i="44"/>
  <c r="CG15" i="44" s="1"/>
  <c r="AT12" i="44"/>
  <c r="AS12" i="42"/>
  <c r="CD15" i="42"/>
  <c r="CE15" i="42" s="1"/>
  <c r="AS35" i="41"/>
  <c r="AR37" i="41"/>
  <c r="CJ14" i="42"/>
  <c r="CI14" i="42"/>
  <c r="AV6" i="44" l="1"/>
  <c r="AV4" i="44"/>
  <c r="AW6" i="44" s="1"/>
  <c r="CK16" i="44"/>
  <c r="AU11" i="44"/>
  <c r="CJ18" i="44"/>
  <c r="CH15" i="44"/>
  <c r="CI15" i="44" s="1"/>
  <c r="AU12" i="44"/>
  <c r="CL14" i="44"/>
  <c r="CK14" i="44"/>
  <c r="AT12" i="42"/>
  <c r="CF15" i="42"/>
  <c r="CG15" i="42" s="1"/>
  <c r="AT35" i="41"/>
  <c r="AS37" i="41"/>
  <c r="CL14" i="42"/>
  <c r="CK14" i="42"/>
  <c r="AW4" i="44" l="1"/>
  <c r="AW3" i="44"/>
  <c r="AX3" i="44" s="1"/>
  <c r="CL18" i="44"/>
  <c r="CM16" i="44"/>
  <c r="AV11" i="44"/>
  <c r="CN14" i="44"/>
  <c r="CM14" i="44"/>
  <c r="CJ15" i="44"/>
  <c r="CK15" i="44" s="1"/>
  <c r="AV12" i="44"/>
  <c r="AU12" i="42"/>
  <c r="CH15" i="42"/>
  <c r="CI15" i="42" s="1"/>
  <c r="AU35" i="41"/>
  <c r="AT37" i="41"/>
  <c r="CN14" i="42"/>
  <c r="CM14" i="42"/>
  <c r="AX6" i="44" l="1"/>
  <c r="AX4" i="44"/>
  <c r="AY6" i="44" s="1"/>
  <c r="CO16" i="44"/>
  <c r="AW11" i="44"/>
  <c r="CN18" i="44"/>
  <c r="CL15" i="44"/>
  <c r="CM15" i="44" s="1"/>
  <c r="AW12" i="44"/>
  <c r="CP14" i="44"/>
  <c r="CO14" i="44"/>
  <c r="AV12" i="42"/>
  <c r="CJ15" i="42"/>
  <c r="CK15" i="42" s="1"/>
  <c r="AV35" i="41"/>
  <c r="AU37" i="41"/>
  <c r="CP14" i="42"/>
  <c r="CO14" i="42"/>
  <c r="AY4" i="44" l="1"/>
  <c r="AY3" i="44"/>
  <c r="AZ3" i="44" s="1"/>
  <c r="CP18" i="44"/>
  <c r="CQ16" i="44"/>
  <c r="AX11" i="44"/>
  <c r="CR14" i="44"/>
  <c r="CQ14" i="44"/>
  <c r="CN15" i="44"/>
  <c r="CO15" i="44" s="1"/>
  <c r="AX12" i="44"/>
  <c r="AW12" i="42"/>
  <c r="CL15" i="42"/>
  <c r="CM15" i="42" s="1"/>
  <c r="AW35" i="41"/>
  <c r="AV37" i="41"/>
  <c r="CR14" i="42"/>
  <c r="CQ14" i="42"/>
  <c r="AZ6" i="44" l="1"/>
  <c r="AZ4" i="44"/>
  <c r="BA6" i="44" s="1"/>
  <c r="CS16" i="44"/>
  <c r="AY11" i="44"/>
  <c r="CR18" i="44"/>
  <c r="CP15" i="44"/>
  <c r="CQ15" i="44" s="1"/>
  <c r="AY12" i="44"/>
  <c r="CT14" i="44"/>
  <c r="CS14" i="44"/>
  <c r="AX12" i="42"/>
  <c r="CN15" i="42"/>
  <c r="CO15" i="42" s="1"/>
  <c r="AX35" i="41"/>
  <c r="AW37" i="41"/>
  <c r="CT14" i="42"/>
  <c r="CS14" i="42"/>
  <c r="BA4" i="44" l="1"/>
  <c r="BA3" i="44"/>
  <c r="BB3" i="44" s="1"/>
  <c r="CT18" i="44"/>
  <c r="CU16" i="44"/>
  <c r="AZ11" i="44"/>
  <c r="CV14" i="44"/>
  <c r="CU14" i="44"/>
  <c r="CR15" i="44"/>
  <c r="CS15" i="44" s="1"/>
  <c r="AZ12" i="44"/>
  <c r="AY12" i="42"/>
  <c r="CP15" i="42"/>
  <c r="CQ15" i="42" s="1"/>
  <c r="AY35" i="41"/>
  <c r="AX37" i="41"/>
  <c r="CV14" i="42"/>
  <c r="CU14" i="42"/>
  <c r="BB6" i="44" l="1"/>
  <c r="BB4" i="44"/>
  <c r="BC6" i="44" s="1"/>
  <c r="CW16" i="44"/>
  <c r="BA11" i="44"/>
  <c r="CV18" i="44"/>
  <c r="CT15" i="44"/>
  <c r="CU15" i="44" s="1"/>
  <c r="BA12" i="44"/>
  <c r="CX14" i="44"/>
  <c r="CW14" i="44"/>
  <c r="AZ12" i="42"/>
  <c r="CR15" i="42"/>
  <c r="CS15" i="42" s="1"/>
  <c r="AZ35" i="41"/>
  <c r="AY37" i="41"/>
  <c r="CX14" i="42"/>
  <c r="CW14" i="42"/>
  <c r="BC4" i="44" l="1"/>
  <c r="BC3" i="44"/>
  <c r="BD3" i="44" s="1"/>
  <c r="CX18" i="44"/>
  <c r="CY16" i="44"/>
  <c r="BB11" i="44"/>
  <c r="CZ14" i="44"/>
  <c r="CY14" i="44"/>
  <c r="CV15" i="44"/>
  <c r="CW15" i="44" s="1"/>
  <c r="BB12" i="44"/>
  <c r="BA12" i="42"/>
  <c r="CT15" i="42"/>
  <c r="CU15" i="42" s="1"/>
  <c r="BA35" i="41"/>
  <c r="AZ37" i="41"/>
  <c r="CZ14" i="42"/>
  <c r="CY14" i="42"/>
  <c r="BD6" i="44" l="1"/>
  <c r="BD4" i="44"/>
  <c r="BE6" i="44" s="1"/>
  <c r="DA16" i="44"/>
  <c r="BC11" i="44"/>
  <c r="CZ18" i="44"/>
  <c r="CX15" i="44"/>
  <c r="CY15" i="44" s="1"/>
  <c r="BC12" i="44"/>
  <c r="DB14" i="44"/>
  <c r="DA14" i="44"/>
  <c r="BB12" i="42"/>
  <c r="CV15" i="42"/>
  <c r="CW15" i="42" s="1"/>
  <c r="BB35" i="41"/>
  <c r="BA37" i="41"/>
  <c r="DB14" i="42"/>
  <c r="DA14" i="42"/>
  <c r="BE4" i="44" l="1"/>
  <c r="BE3" i="44"/>
  <c r="BF3" i="44" s="1"/>
  <c r="DB18" i="44"/>
  <c r="DC16" i="44"/>
  <c r="BD11" i="44"/>
  <c r="DD14" i="44"/>
  <c r="DC14" i="44"/>
  <c r="CZ15" i="44"/>
  <c r="DA15" i="44" s="1"/>
  <c r="BD12" i="44"/>
  <c r="BC12" i="42"/>
  <c r="CX15" i="42"/>
  <c r="CY15" i="42" s="1"/>
  <c r="BC35" i="41"/>
  <c r="BB37" i="41"/>
  <c r="DD14" i="42"/>
  <c r="DC14" i="42"/>
  <c r="BF6" i="44" l="1"/>
  <c r="BF4" i="44"/>
  <c r="BG6" i="44" s="1"/>
  <c r="DE16" i="44"/>
  <c r="BE11" i="44"/>
  <c r="DD18" i="44"/>
  <c r="DB15" i="44"/>
  <c r="DC15" i="44" s="1"/>
  <c r="BE12" i="44"/>
  <c r="DF14" i="44"/>
  <c r="DE14" i="44"/>
  <c r="BD12" i="42"/>
  <c r="CZ15" i="42"/>
  <c r="DA15" i="42" s="1"/>
  <c r="BD35" i="41"/>
  <c r="BC37" i="41"/>
  <c r="DF14" i="42"/>
  <c r="DE14" i="42"/>
  <c r="BG4" i="44" l="1"/>
  <c r="BG3" i="44"/>
  <c r="DH18" i="44"/>
  <c r="DF18" i="44"/>
  <c r="DG16" i="44"/>
  <c r="BF11" i="44"/>
  <c r="DH14" i="44"/>
  <c r="DG14" i="44"/>
  <c r="DD15" i="44"/>
  <c r="DE15" i="44" s="1"/>
  <c r="BF12" i="44"/>
  <c r="BE12" i="42"/>
  <c r="DB15" i="42"/>
  <c r="DC15" i="42" s="1"/>
  <c r="BE35" i="41"/>
  <c r="BD37" i="41"/>
  <c r="DH14" i="42"/>
  <c r="DG14" i="42"/>
  <c r="DI16" i="44" l="1"/>
  <c r="BG11" i="44"/>
  <c r="DF15" i="44"/>
  <c r="DG15" i="44" s="1"/>
  <c r="BG12" i="44"/>
  <c r="DH15" i="44" s="1"/>
  <c r="DI15" i="44" s="1"/>
  <c r="DJ14" i="44"/>
  <c r="DK14" i="44" s="1"/>
  <c r="DI14" i="44"/>
  <c r="BF12" i="42"/>
  <c r="DD15" i="42"/>
  <c r="DE15" i="42" s="1"/>
  <c r="BF35" i="41"/>
  <c r="BE37" i="41"/>
  <c r="DJ14" i="42"/>
  <c r="DK14" i="42" s="1"/>
  <c r="DI14" i="42"/>
  <c r="BG12" i="42" l="1"/>
  <c r="DH15" i="42" s="1"/>
  <c r="DI15" i="42" s="1"/>
  <c r="DF15" i="42"/>
  <c r="DG15" i="42" s="1"/>
  <c r="BG35" i="41"/>
  <c r="BG37" i="41" s="1"/>
  <c r="BF37" i="41"/>
</calcChain>
</file>

<file path=xl/sharedStrings.xml><?xml version="1.0" encoding="utf-8"?>
<sst xmlns="http://schemas.openxmlformats.org/spreadsheetml/2006/main" count="269" uniqueCount="118">
  <si>
    <t>W10</t>
  </si>
  <si>
    <t>W11</t>
  </si>
  <si>
    <t>W12</t>
  </si>
  <si>
    <t>W13</t>
  </si>
  <si>
    <t>W14</t>
  </si>
  <si>
    <t>W15</t>
  </si>
  <si>
    <t>W16</t>
  </si>
  <si>
    <t>W17</t>
  </si>
  <si>
    <t>S</t>
  </si>
  <si>
    <t>I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</si>
  <si>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</si>
  <si>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</si>
  <si>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</si>
  <si>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</si>
  <si>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</si>
  <si>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</si>
  <si>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</si>
  <si>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</si>
  <si>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</si>
  <si>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</si>
  <si>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</si>
  <si>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</si>
  <si>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</si>
  <si>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</si>
  <si>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</si>
  <si>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</si>
  <si>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</si>
  <si>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</si>
  <si>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</si>
  <si>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</si>
  <si>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</si>
  <si>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</si>
  <si>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</si>
  <si>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</si>
  <si>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</si>
  <si>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</si>
  <si>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</si>
  <si>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</si>
  <si>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</si>
  <si>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</si>
  <si>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</si>
  <si>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</si>
  <si>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</si>
  <si>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</si>
  <si>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</si>
  <si>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</si>
  <si>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</si>
  <si>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</si>
  <si>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</si>
  <si>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</si>
  <si>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</si>
  <si>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</si>
  <si>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</si>
  <si>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</si>
  <si>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</si>
  <si>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W0</t>
  </si>
  <si>
    <t>P</t>
  </si>
  <si>
    <t>I + P</t>
  </si>
  <si>
    <t>※Demand &gt; Supplyの時に、差分をOn Orderとしてcarry overする。</t>
  </si>
  <si>
    <t>MINUS</t>
  </si>
  <si>
    <t>PLUS</t>
  </si>
  <si>
    <t>Shipped</t>
  </si>
  <si>
    <t>S-Accume</t>
  </si>
  <si>
    <t>Accume</t>
  </si>
  <si>
    <t>Carry Over</t>
  </si>
  <si>
    <t>WEEK NO</t>
  </si>
  <si>
    <t>CO</t>
  </si>
  <si>
    <t>W54</t>
  </si>
  <si>
    <t>S + CO</t>
  </si>
  <si>
    <t>I Days</t>
  </si>
  <si>
    <t>MAX</t>
  </si>
  <si>
    <t>MIN</t>
  </si>
  <si>
    <t>S average</t>
  </si>
  <si>
    <t>Planned PROFIT RATIO</t>
  </si>
  <si>
    <t>PROFIT (K$)</t>
  </si>
  <si>
    <t>Week_Intrest Cash In speed   =5%/52</t>
  </si>
  <si>
    <t>Cach In</t>
  </si>
  <si>
    <t>Shipped by UNIT / LOTs ordered</t>
  </si>
  <si>
    <t>Sales Loss 販売機会ロス</t>
  </si>
  <si>
    <t>PO manage (4container コンテナ手配数 Transport LOTで丸め)</t>
  </si>
  <si>
    <t>PO cost</t>
  </si>
  <si>
    <t>Purchase Cost 単位発注数　x 仕入コスト 40%</t>
  </si>
  <si>
    <t xml:space="preserve">I </t>
  </si>
  <si>
    <t>Inventory UNIT</t>
  </si>
  <si>
    <t>WH_COST by WEEK I-UNIT x 在庫維持コスト率</t>
  </si>
  <si>
    <t xml:space="preserve">Distribution Cost AVE by 40FT 物流コスト 平均値　過去実績　季節変動 </t>
  </si>
  <si>
    <t>container cost UPDATE</t>
  </si>
  <si>
    <t>container cost for PLAN</t>
  </si>
  <si>
    <t>Business Performance</t>
    <phoneticPr fontId="2"/>
  </si>
  <si>
    <t>Revenue and Profit</t>
    <phoneticPr fontId="2"/>
  </si>
  <si>
    <t>PSI Performance</t>
    <phoneticPr fontId="2"/>
  </si>
  <si>
    <t>PSI view</t>
    <phoneticPr fontId="2"/>
  </si>
  <si>
    <t xml:space="preserve">PSI accume </t>
    <phoneticPr fontId="2"/>
  </si>
  <si>
    <t>Inventory Days</t>
    <phoneticPr fontId="2"/>
  </si>
  <si>
    <t>Purchase by UNIT 発注ロット数(梱包ロット)  'PSI data IO'!F5/$C$15/$C$16</t>
    <phoneticPr fontId="2"/>
  </si>
  <si>
    <t>Profit Ratio</t>
    <phoneticPr fontId="2"/>
  </si>
  <si>
    <t>Profit</t>
    <phoneticPr fontId="2"/>
  </si>
  <si>
    <t>Revenue</t>
    <phoneticPr fontId="2"/>
  </si>
  <si>
    <t>Profit Accume</t>
    <phoneticPr fontId="2"/>
  </si>
  <si>
    <t>Revenue Accume</t>
    <phoneticPr fontId="2"/>
  </si>
  <si>
    <t>S</t>
    <phoneticPr fontId="2"/>
  </si>
  <si>
    <t>Shipped</t>
    <phoneticPr fontId="2"/>
  </si>
  <si>
    <t>Shipped ratio to S</t>
    <phoneticPr fontId="2"/>
  </si>
  <si>
    <t>S accume</t>
    <phoneticPr fontId="2"/>
  </si>
  <si>
    <t>Shipped accume</t>
    <phoneticPr fontId="2"/>
  </si>
  <si>
    <t>Sales and General Management Cost</t>
    <phoneticPr fontId="2"/>
  </si>
  <si>
    <t>PO manage (4container コンテナ手配数 比率 Packing LOT / Transport LOT</t>
    <rPh sb="30" eb="32">
      <t>ヒリツ</t>
    </rPh>
    <phoneticPr fontId="2"/>
  </si>
  <si>
    <t>ALL IN</t>
    <phoneticPr fontId="2"/>
  </si>
  <si>
    <t>START IN</t>
    <phoneticPr fontId="2"/>
  </si>
  <si>
    <t>1Q</t>
    <phoneticPr fontId="2"/>
  </si>
  <si>
    <t>2Q</t>
    <phoneticPr fontId="2"/>
  </si>
  <si>
    <t xml:space="preserve"> </t>
    <phoneticPr fontId="2"/>
  </si>
  <si>
    <t>3Q</t>
    <phoneticPr fontId="2"/>
  </si>
  <si>
    <t>4Q</t>
    <phoneticPr fontId="2"/>
  </si>
  <si>
    <t>ProfitRatio</t>
    <phoneticPr fontId="2"/>
  </si>
  <si>
    <t>ProfitAcc</t>
    <phoneticPr fontId="2"/>
  </si>
  <si>
    <t>RevenueAcc</t>
    <phoneticPr fontId="2"/>
  </si>
  <si>
    <t>Shipped to S (demand)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</si>
</sst>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#,##0.0;[Red]\-#,##0.0"/>
    <numFmt numFmtId="178" formatCode="#,##0.0_ ;[Red]\-#,##0.0\ "/>
    <numFmt numFmtId="179" formatCode="#,##0.000;[Red]\-#,##0.000"/>
    <numFmt numFmtId="180" formatCode="0.0"/>
  </numFmts>
  <fonts count="24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000000"/>
      <name val="Arial"/>
      <family val="2"/>
    </font>
    <font>
      <sz val="11"/>
      <color theme="1"/>
      <name val="ＭＳ Ｐゴシック"/>
      <family val="2"/>
      <charset val="128"/>
      <scheme val="minor"/>
    </font>
    <font>
      <b/>
      <sz val="11"/>
      <color theme="1" tint="0.1499984740745262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Arial Black"/>
      <family val="2"/>
    </font>
    <font>
      <sz val="14"/>
      <color theme="1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70C0"/>
      <name val="ＭＳ Ｐゴシック"/>
      <family val="3"/>
      <charset val="128"/>
      <scheme val="minor"/>
    </font>
    <font>
      <b/>
      <sz val="12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38" fontId="4" fillId="0" borderId="0">
      <alignment vertical="center"/>
    </xf>
    <xf numFmtId="9" fontId="4" fillId="0" borderId="0">
      <alignment vertical="center"/>
    </xf>
  </cellStyleXfs>
  <cellXfs count="110"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11" borderId="0" xfId="0" applyFill="1" applyAlignment="1">
      <alignment vertical="center"/>
    </xf>
    <xf numFmtId="9" fontId="0" fillId="0" borderId="0" xfId="3" applyFont="1" applyAlignment="1">
      <alignment vertical="center"/>
    </xf>
    <xf numFmtId="0" fontId="6" fillId="7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12" borderId="0" xfId="0" applyFill="1" applyAlignment="1">
      <alignment vertical="center"/>
    </xf>
    <xf numFmtId="40" fontId="6" fillId="0" borderId="0" xfId="2" applyNumberFormat="1" applyFont="1" applyAlignment="1">
      <alignment vertical="center"/>
    </xf>
    <xf numFmtId="38" fontId="0" fillId="2" borderId="0" xfId="2" applyFont="1" applyFill="1" applyAlignment="1">
      <alignment vertical="center"/>
    </xf>
    <xf numFmtId="38" fontId="0" fillId="2" borderId="0" xfId="0" applyNumberFormat="1" applyFill="1" applyAlignment="1">
      <alignment vertical="center"/>
    </xf>
    <xf numFmtId="0" fontId="7" fillId="2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0" fillId="0" borderId="0" xfId="0" applyAlignment="1"/>
    <xf numFmtId="0" fontId="8" fillId="5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1" fillId="0" borderId="0" xfId="0" applyFont="1" applyAlignment="1">
      <alignment vertical="center"/>
    </xf>
    <xf numFmtId="38" fontId="4" fillId="11" borderId="0" xfId="2" applyFill="1" applyAlignment="1">
      <alignment vertical="center"/>
    </xf>
    <xf numFmtId="0" fontId="0" fillId="0" borderId="0" xfId="0" applyAlignment="1">
      <alignment vertical="center"/>
    </xf>
    <xf numFmtId="0" fontId="0" fillId="3" borderId="4" xfId="0" applyFill="1" applyBorder="1" applyAlignment="1">
      <alignment vertical="center"/>
    </xf>
    <xf numFmtId="38" fontId="4" fillId="0" borderId="1" xfId="2" applyBorder="1" applyAlignment="1">
      <alignment vertical="center"/>
    </xf>
    <xf numFmtId="0" fontId="0" fillId="0" borderId="1" xfId="0" applyBorder="1" applyAlignment="1">
      <alignment vertical="center"/>
    </xf>
    <xf numFmtId="0" fontId="0" fillId="14" borderId="1" xfId="0" applyFill="1" applyBorder="1" applyAlignment="1">
      <alignment vertical="center"/>
    </xf>
    <xf numFmtId="177" fontId="0" fillId="3" borderId="4" xfId="2" applyNumberFormat="1" applyFont="1" applyFill="1" applyBorder="1" applyAlignment="1">
      <alignment vertical="center"/>
    </xf>
    <xf numFmtId="177" fontId="0" fillId="11" borderId="0" xfId="2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77" fontId="0" fillId="14" borderId="4" xfId="2" applyNumberFormat="1" applyFont="1" applyFill="1" applyBorder="1" applyAlignment="1">
      <alignment vertical="center"/>
    </xf>
    <xf numFmtId="0" fontId="11" fillId="11" borderId="0" xfId="0" applyFont="1" applyFill="1" applyAlignment="1"/>
    <xf numFmtId="180" fontId="0" fillId="11" borderId="0" xfId="0" applyNumberFormat="1" applyFill="1" applyAlignment="1">
      <alignment vertical="center"/>
    </xf>
    <xf numFmtId="176" fontId="4" fillId="0" borderId="0" xfId="3" applyNumberFormat="1">
      <alignment vertical="center"/>
    </xf>
    <xf numFmtId="0" fontId="9" fillId="5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176" fontId="14" fillId="0" borderId="1" xfId="0" applyNumberFormat="1" applyFont="1" applyBorder="1" applyAlignment="1">
      <alignment vertical="center"/>
    </xf>
    <xf numFmtId="177" fontId="14" fillId="0" borderId="1" xfId="0" applyNumberFormat="1" applyFont="1" applyBorder="1" applyAlignment="1">
      <alignment vertical="center"/>
    </xf>
    <xf numFmtId="38" fontId="14" fillId="0" borderId="1" xfId="0" applyNumberFormat="1" applyFont="1" applyBorder="1" applyAlignment="1">
      <alignment vertical="center"/>
    </xf>
    <xf numFmtId="38" fontId="4" fillId="9" borderId="0" xfId="2" applyFill="1" applyAlignment="1">
      <alignment vertical="center"/>
    </xf>
    <xf numFmtId="177" fontId="0" fillId="8" borderId="0" xfId="2" applyNumberFormat="1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77" fontId="4" fillId="0" borderId="0" xfId="2" applyNumberFormat="1">
      <alignment vertical="center"/>
    </xf>
    <xf numFmtId="177" fontId="0" fillId="0" borderId="0" xfId="0" applyNumberFormat="1" applyAlignment="1">
      <alignment vertical="center"/>
    </xf>
    <xf numFmtId="0" fontId="0" fillId="2" borderId="0" xfId="0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177" fontId="0" fillId="2" borderId="0" xfId="0" applyNumberFormat="1" applyFill="1" applyBorder="1" applyAlignment="1">
      <alignment vertical="center"/>
    </xf>
    <xf numFmtId="178" fontId="0" fillId="2" borderId="0" xfId="0" applyNumberFormat="1" applyFill="1" applyBorder="1" applyAlignment="1">
      <alignment vertical="center"/>
    </xf>
    <xf numFmtId="0" fontId="18" fillId="12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177" fontId="4" fillId="9" borderId="0" xfId="2" applyNumberFormat="1" applyFill="1" applyAlignment="1">
      <alignment vertical="center"/>
    </xf>
    <xf numFmtId="0" fontId="19" fillId="9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179" fontId="0" fillId="11" borderId="0" xfId="2" applyNumberFormat="1" applyFont="1" applyFill="1" applyAlignment="1">
      <alignment vertical="center"/>
    </xf>
    <xf numFmtId="0" fontId="18" fillId="0" borderId="0" xfId="0" applyFont="1" applyFill="1" applyAlignment="1"/>
    <xf numFmtId="0" fontId="18" fillId="13" borderId="0" xfId="0" applyFont="1" applyFill="1" applyAlignment="1">
      <alignment vertical="center"/>
    </xf>
    <xf numFmtId="177" fontId="4" fillId="3" borderId="0" xfId="2" applyNumberFormat="1" applyFill="1" applyAlignment="1">
      <alignment vertical="center"/>
    </xf>
    <xf numFmtId="177" fontId="0" fillId="3" borderId="0" xfId="2" applyNumberFormat="1" applyFont="1" applyFill="1" applyAlignment="1">
      <alignment vertical="center"/>
    </xf>
    <xf numFmtId="38" fontId="0" fillId="3" borderId="0" xfId="2" applyFont="1" applyFill="1" applyAlignment="1">
      <alignment vertical="center"/>
    </xf>
    <xf numFmtId="177" fontId="4" fillId="11" borderId="0" xfId="2" applyNumberFormat="1" applyFill="1" applyAlignment="1">
      <alignment vertical="center"/>
    </xf>
    <xf numFmtId="2" fontId="0" fillId="11" borderId="0" xfId="0" applyNumberFormat="1" applyFill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38" fontId="0" fillId="0" borderId="0" xfId="2" applyFont="1" applyFill="1" applyBorder="1" applyAlignment="1">
      <alignment vertical="center"/>
    </xf>
    <xf numFmtId="9" fontId="0" fillId="0" borderId="0" xfId="3" applyFon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176" fontId="1" fillId="0" borderId="0" xfId="3" applyNumberFormat="1" applyFont="1" applyFill="1" applyBorder="1" applyAlignment="1">
      <alignment vertical="center"/>
    </xf>
    <xf numFmtId="40" fontId="0" fillId="0" borderId="0" xfId="2" applyNumberFormat="1" applyFont="1" applyFill="1" applyBorder="1" applyAlignment="1">
      <alignment vertical="center"/>
    </xf>
    <xf numFmtId="176" fontId="0" fillId="0" borderId="0" xfId="3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/>
    <xf numFmtId="0" fontId="21" fillId="0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15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16" borderId="1" xfId="0" applyFill="1" applyBorder="1" applyAlignment="1">
      <alignment vertical="center"/>
    </xf>
    <xf numFmtId="0" fontId="0" fillId="2" borderId="0" xfId="0" applyFill="1" applyBorder="1" applyAlignment="1"/>
    <xf numFmtId="0" fontId="13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2" fillId="12" borderId="0" xfId="0" applyFont="1" applyFill="1" applyBorder="1" applyAlignment="1">
      <alignment horizontal="right" vertical="center"/>
    </xf>
    <xf numFmtId="0" fontId="0" fillId="12" borderId="0" xfId="0" applyFill="1" applyBorder="1" applyAlignment="1">
      <alignment vertical="center"/>
    </xf>
    <xf numFmtId="0" fontId="22" fillId="5" borderId="0" xfId="0" applyFont="1" applyFill="1" applyAlignment="1">
      <alignment vertical="center"/>
    </xf>
    <xf numFmtId="0" fontId="0" fillId="12" borderId="9" xfId="0" applyFill="1" applyBorder="1" applyAlignment="1">
      <alignment vertical="center"/>
    </xf>
    <xf numFmtId="38" fontId="12" fillId="12" borderId="0" xfId="2" applyFont="1" applyFill="1">
      <alignment vertical="center"/>
    </xf>
    <xf numFmtId="38" fontId="12" fillId="12" borderId="0" xfId="2" applyFont="1" applyFill="1" applyBorder="1">
      <alignment vertical="center"/>
    </xf>
    <xf numFmtId="176" fontId="12" fillId="12" borderId="9" xfId="3" applyNumberFormat="1" applyFont="1" applyFill="1" applyBorder="1" applyAlignment="1">
      <alignment horizontal="right" vertical="center"/>
    </xf>
    <xf numFmtId="176" fontId="12" fillId="12" borderId="0" xfId="3" applyNumberFormat="1" applyFont="1" applyFill="1" applyBorder="1" applyAlignment="1">
      <alignment horizontal="right" vertical="center"/>
    </xf>
    <xf numFmtId="0" fontId="12" fillId="12" borderId="10" xfId="0" applyFont="1" applyFill="1" applyBorder="1" applyAlignment="1">
      <alignment horizontal="right" vertical="center"/>
    </xf>
    <xf numFmtId="38" fontId="12" fillId="12" borderId="6" xfId="2" applyFont="1" applyFill="1" applyBorder="1">
      <alignment vertical="center"/>
    </xf>
    <xf numFmtId="38" fontId="12" fillId="12" borderId="7" xfId="2" applyFont="1" applyFill="1" applyBorder="1">
      <alignment vertical="center"/>
    </xf>
    <xf numFmtId="38" fontId="12" fillId="12" borderId="8" xfId="2" applyFont="1" applyFill="1" applyBorder="1">
      <alignment vertical="center"/>
    </xf>
    <xf numFmtId="38" fontId="12" fillId="12" borderId="3" xfId="2" applyFont="1" applyFill="1" applyBorder="1">
      <alignment vertical="center"/>
    </xf>
    <xf numFmtId="38" fontId="12" fillId="12" borderId="11" xfId="2" applyFont="1" applyFill="1" applyBorder="1">
      <alignment vertical="center"/>
    </xf>
    <xf numFmtId="38" fontId="12" fillId="12" borderId="5" xfId="2" applyFont="1" applyFill="1" applyBorder="1">
      <alignment vertical="center"/>
    </xf>
    <xf numFmtId="0" fontId="12" fillId="2" borderId="3" xfId="0" applyFont="1" applyFill="1" applyBorder="1" applyAlignment="1">
      <alignment horizontal="right" vertical="center"/>
    </xf>
    <xf numFmtId="0" fontId="12" fillId="2" borderId="11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23" fillId="2" borderId="1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right" vertical="center"/>
    </xf>
  </cellXfs>
  <cellStyles count="4">
    <cellStyle name="パーセント" xfId="3" builtinId="5"/>
    <cellStyle name="桁区切り" xfId="2" builtinId="6"/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Profit Ratio ,</a:t>
            </a:r>
            <a:r>
              <a:rPr lang="en-US" altLang="ja-JP" baseline="0"/>
              <a:t> Profit and </a:t>
            </a:r>
            <a:r>
              <a:rPr lang="en-US" altLang="ja-JP"/>
              <a:t>Revenue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'view data 3 evaluation'!$E$27</c:f>
              <c:strCache>
                <c:ptCount val="1"/>
                <c:pt idx="0">
                  <c:v>Profit Accume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'view data 3 evaluation'!$F$25:$BG$25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evaluation'!$F$27:$BG$27</c:f>
              <c:numCache>
                <c:formatCode>#,##0.0;[Red]\-#,##0.0</c:formatCode>
                <c:ptCount val="54"/>
                <c:pt idx="0">
                  <c:v>0</c:v>
                </c:pt>
                <c:pt idx="1">
                  <c:v>-76.362499999999997</c:v>
                </c:pt>
                <c:pt idx="2">
                  <c:v>-78.403173076923068</c:v>
                </c:pt>
                <c:pt idx="3">
                  <c:v>-117.99793269230769</c:v>
                </c:pt>
                <c:pt idx="4">
                  <c:v>-129.82177884615385</c:v>
                </c:pt>
                <c:pt idx="5">
                  <c:v>-183.58126201923076</c:v>
                </c:pt>
                <c:pt idx="6">
                  <c:v>-172.39676682692306</c:v>
                </c:pt>
                <c:pt idx="7">
                  <c:v>-151.99329326923075</c:v>
                </c:pt>
                <c:pt idx="8">
                  <c:v>-131.67084134615382</c:v>
                </c:pt>
                <c:pt idx="9">
                  <c:v>-167.79737980769227</c:v>
                </c:pt>
                <c:pt idx="10">
                  <c:v>-148.38353365384611</c:v>
                </c:pt>
                <c:pt idx="11">
                  <c:v>-147.97930288461535</c:v>
                </c:pt>
                <c:pt idx="12">
                  <c:v>-119.85968749999996</c:v>
                </c:pt>
                <c:pt idx="13">
                  <c:v>-110.67468749999996</c:v>
                </c:pt>
                <c:pt idx="14">
                  <c:v>-138.50759615384612</c:v>
                </c:pt>
                <c:pt idx="15">
                  <c:v>-111.39200721153844</c:v>
                </c:pt>
                <c:pt idx="16">
                  <c:v>-75.752920673076915</c:v>
                </c:pt>
                <c:pt idx="17">
                  <c:v>-50.265336538461526</c:v>
                </c:pt>
                <c:pt idx="18">
                  <c:v>20.918221153846162</c:v>
                </c:pt>
                <c:pt idx="19">
                  <c:v>-40.125384615384597</c:v>
                </c:pt>
                <c:pt idx="20">
                  <c:v>-7.1153846153812594E-2</c:v>
                </c:pt>
                <c:pt idx="21">
                  <c:v>38.780913461538496</c:v>
                </c:pt>
                <c:pt idx="22">
                  <c:v>-43.047548076923043</c:v>
                </c:pt>
                <c:pt idx="23">
                  <c:v>-23.703894230769187</c:v>
                </c:pt>
                <c:pt idx="24">
                  <c:v>13.261875000000053</c:v>
                </c:pt>
                <c:pt idx="25">
                  <c:v>49.249759615384669</c:v>
                </c:pt>
                <c:pt idx="26">
                  <c:v>103.00975961538467</c:v>
                </c:pt>
                <c:pt idx="27">
                  <c:v>37.607800480769285</c:v>
                </c:pt>
                <c:pt idx="28">
                  <c:v>137.09981971153854</c:v>
                </c:pt>
                <c:pt idx="29">
                  <c:v>168.46081730769239</c:v>
                </c:pt>
                <c:pt idx="30">
                  <c:v>234.29079326923085</c:v>
                </c:pt>
                <c:pt idx="31">
                  <c:v>111.98199519230778</c:v>
                </c:pt>
                <c:pt idx="32">
                  <c:v>228.34218750000011</c:v>
                </c:pt>
                <c:pt idx="33">
                  <c:v>304.07137019230782</c:v>
                </c:pt>
                <c:pt idx="34">
                  <c:v>385.74454326923092</c:v>
                </c:pt>
                <c:pt idx="35">
                  <c:v>299.1855048076925</c:v>
                </c:pt>
                <c:pt idx="36">
                  <c:v>341.17935096153866</c:v>
                </c:pt>
                <c:pt idx="37">
                  <c:v>390.90108173076942</c:v>
                </c:pt>
                <c:pt idx="38">
                  <c:v>420.30069711538482</c:v>
                </c:pt>
                <c:pt idx="39">
                  <c:v>476.10319711538483</c:v>
                </c:pt>
                <c:pt idx="40">
                  <c:v>434.50353365384638</c:v>
                </c:pt>
                <c:pt idx="41">
                  <c:v>447.00092548076947</c:v>
                </c:pt>
                <c:pt idx="42">
                  <c:v>392.1703725961541</c:v>
                </c:pt>
                <c:pt idx="43">
                  <c:v>381.98687500000023</c:v>
                </c:pt>
                <c:pt idx="44">
                  <c:v>403.15956730769256</c:v>
                </c:pt>
                <c:pt idx="45">
                  <c:v>423.98129807692334</c:v>
                </c:pt>
                <c:pt idx="46">
                  <c:v>444.45206730769257</c:v>
                </c:pt>
                <c:pt idx="47">
                  <c:v>455.19687500000026</c:v>
                </c:pt>
                <c:pt idx="48">
                  <c:v>447.38591346153873</c:v>
                </c:pt>
                <c:pt idx="49">
                  <c:v>448.89394230769256</c:v>
                </c:pt>
                <c:pt idx="50">
                  <c:v>450.42096153846177</c:v>
                </c:pt>
                <c:pt idx="51">
                  <c:v>451.96697115384637</c:v>
                </c:pt>
                <c:pt idx="52">
                  <c:v>453.53197115384637</c:v>
                </c:pt>
                <c:pt idx="53">
                  <c:v>455.11596153846176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6-4A9B-B1F8-BE5B5B177E70}"/>
            </c:ext>
          </c:extLst>
        </c:ser>
        <c:ser>
          <c:idx val="2"/>
          <c:order val="2"/>
          <c:tx>
            <c:strRef>
              <c:f>'view data 3 evaluation'!$E$28</c:f>
              <c:strCache>
                <c:ptCount val="1"/>
                <c:pt idx="0">
                  <c:v>Revenue Accume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'view data 3 evaluation'!$F$25:$BG$25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evaluation'!$F$28:$BG$28</c:f>
              <c:numCache>
                <c:formatCode>#,##0.0;[Red]\-#,##0.0</c:formatCode>
                <c:ptCount val="54"/>
                <c:pt idx="0">
                  <c:v>0</c:v>
                </c:pt>
                <c:pt idx="1">
                  <c:v>13</c:v>
                </c:pt>
                <c:pt idx="2">
                  <c:v>20.5</c:v>
                </c:pt>
                <c:pt idx="3">
                  <c:v>28</c:v>
                </c:pt>
                <c:pt idx="4">
                  <c:v>35.5</c:v>
                </c:pt>
                <c:pt idx="5">
                  <c:v>51.25</c:v>
                </c:pt>
                <c:pt idx="6">
                  <c:v>67</c:v>
                </c:pt>
                <c:pt idx="7">
                  <c:v>82.75</c:v>
                </c:pt>
                <c:pt idx="8">
                  <c:v>98.5</c:v>
                </c:pt>
                <c:pt idx="9">
                  <c:v>118.5</c:v>
                </c:pt>
                <c:pt idx="10">
                  <c:v>138.5</c:v>
                </c:pt>
                <c:pt idx="11">
                  <c:v>158.5</c:v>
                </c:pt>
                <c:pt idx="12">
                  <c:v>178.5</c:v>
                </c:pt>
                <c:pt idx="13">
                  <c:v>198.5</c:v>
                </c:pt>
                <c:pt idx="14">
                  <c:v>229.75</c:v>
                </c:pt>
                <c:pt idx="15">
                  <c:v>261</c:v>
                </c:pt>
                <c:pt idx="16">
                  <c:v>292.25</c:v>
                </c:pt>
                <c:pt idx="17">
                  <c:v>323.5</c:v>
                </c:pt>
                <c:pt idx="18">
                  <c:v>361</c:v>
                </c:pt>
                <c:pt idx="19">
                  <c:v>398.5</c:v>
                </c:pt>
                <c:pt idx="20">
                  <c:v>436</c:v>
                </c:pt>
                <c:pt idx="21">
                  <c:v>473.5</c:v>
                </c:pt>
                <c:pt idx="22">
                  <c:v>508.5</c:v>
                </c:pt>
                <c:pt idx="23">
                  <c:v>543.5</c:v>
                </c:pt>
                <c:pt idx="24">
                  <c:v>578.5</c:v>
                </c:pt>
                <c:pt idx="25">
                  <c:v>613.5</c:v>
                </c:pt>
                <c:pt idx="26">
                  <c:v>648.5</c:v>
                </c:pt>
                <c:pt idx="27">
                  <c:v>704.25</c:v>
                </c:pt>
                <c:pt idx="28">
                  <c:v>760</c:v>
                </c:pt>
                <c:pt idx="29">
                  <c:v>815.75</c:v>
                </c:pt>
                <c:pt idx="30">
                  <c:v>871.5</c:v>
                </c:pt>
                <c:pt idx="31">
                  <c:v>934</c:v>
                </c:pt>
                <c:pt idx="32">
                  <c:v>996.5</c:v>
                </c:pt>
                <c:pt idx="33">
                  <c:v>1059</c:v>
                </c:pt>
                <c:pt idx="34">
                  <c:v>1121.5</c:v>
                </c:pt>
                <c:pt idx="35">
                  <c:v>1166.5</c:v>
                </c:pt>
                <c:pt idx="36">
                  <c:v>1211.5</c:v>
                </c:pt>
                <c:pt idx="37">
                  <c:v>1256.5</c:v>
                </c:pt>
                <c:pt idx="38">
                  <c:v>1301.5</c:v>
                </c:pt>
                <c:pt idx="39">
                  <c:v>1346.5</c:v>
                </c:pt>
                <c:pt idx="40">
                  <c:v>1390.25</c:v>
                </c:pt>
                <c:pt idx="41">
                  <c:v>1434</c:v>
                </c:pt>
                <c:pt idx="42">
                  <c:v>1477.75</c:v>
                </c:pt>
                <c:pt idx="43">
                  <c:v>1521.5</c:v>
                </c:pt>
                <c:pt idx="44">
                  <c:v>1546.5</c:v>
                </c:pt>
                <c:pt idx="45">
                  <c:v>1571.5</c:v>
                </c:pt>
                <c:pt idx="46">
                  <c:v>1596.5</c:v>
                </c:pt>
                <c:pt idx="47">
                  <c:v>1621.5</c:v>
                </c:pt>
                <c:pt idx="48">
                  <c:v>1624</c:v>
                </c:pt>
                <c:pt idx="49">
                  <c:v>1626.5</c:v>
                </c:pt>
                <c:pt idx="50">
                  <c:v>1629</c:v>
                </c:pt>
                <c:pt idx="51">
                  <c:v>1631.5</c:v>
                </c:pt>
                <c:pt idx="52">
                  <c:v>1634</c:v>
                </c:pt>
                <c:pt idx="53">
                  <c:v>1636.5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36-4A9B-B1F8-BE5B5B17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6126671"/>
        <c:axId val="1856112943"/>
      </c:barChart>
      <c:lineChart>
        <c:grouping val="standard"/>
        <c:varyColors val="0"/>
        <c:ser>
          <c:idx val="1"/>
          <c:order val="0"/>
          <c:tx>
            <c:strRef>
              <c:f>'view data 3 evaluation'!$E$26</c:f>
              <c:strCache>
                <c:ptCount val="1"/>
                <c:pt idx="0">
                  <c:v>Profit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'view data 3 evaluation'!$F$25:$BG$25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evaluation'!$F$26:$BG$26</c:f>
              <c:numCache>
                <c:formatCode>0.0%</c:formatCode>
                <c:ptCount val="54"/>
                <c:pt idx="0">
                  <c:v>0</c:v>
                </c:pt>
                <c:pt idx="1">
                  <c:v>-5.8740384615384613</c:v>
                </c:pt>
                <c:pt idx="2">
                  <c:v>-3.8245450281425888</c:v>
                </c:pt>
                <c:pt idx="3">
                  <c:v>-4.214211881868132</c:v>
                </c:pt>
                <c:pt idx="4">
                  <c:v>-3.656951516793066</c:v>
                </c:pt>
                <c:pt idx="5">
                  <c:v>-3.5820734052532832</c:v>
                </c:pt>
                <c:pt idx="6">
                  <c:v>-2.5730860720436275</c:v>
                </c:pt>
                <c:pt idx="7">
                  <c:v>-1.8367769579363233</c:v>
                </c:pt>
                <c:pt idx="8">
                  <c:v>-1.3367598106208509</c:v>
                </c:pt>
                <c:pt idx="9">
                  <c:v>-1.4160116439467703</c:v>
                </c:pt>
                <c:pt idx="10">
                  <c:v>-1.0713612538183834</c:v>
                </c:pt>
                <c:pt idx="11">
                  <c:v>-0.93362336204804641</c:v>
                </c:pt>
                <c:pt idx="12">
                  <c:v>-0.6714828431372547</c:v>
                </c:pt>
                <c:pt idx="13">
                  <c:v>-0.55755510075566728</c:v>
                </c:pt>
                <c:pt idx="14">
                  <c:v>-0.60286222482631613</c:v>
                </c:pt>
                <c:pt idx="15">
                  <c:v>-0.42678929966106682</c:v>
                </c:pt>
                <c:pt idx="16">
                  <c:v>-0.25920588767519903</c:v>
                </c:pt>
                <c:pt idx="17">
                  <c:v>-0.15537971109261678</c:v>
                </c:pt>
                <c:pt idx="18">
                  <c:v>5.7945210952482444E-2</c:v>
                </c:pt>
                <c:pt idx="19">
                  <c:v>-0.10069105298716335</c:v>
                </c:pt>
                <c:pt idx="20">
                  <c:v>-1.6319689484819403E-4</c:v>
                </c:pt>
                <c:pt idx="21">
                  <c:v>8.1902668345382248E-2</c:v>
                </c:pt>
                <c:pt idx="22">
                  <c:v>-8.4655945087360948E-2</c:v>
                </c:pt>
                <c:pt idx="23">
                  <c:v>-4.3613420847781394E-2</c:v>
                </c:pt>
                <c:pt idx="24">
                  <c:v>2.2924589455488423E-2</c:v>
                </c:pt>
                <c:pt idx="25">
                  <c:v>8.0276706789543059E-2</c:v>
                </c:pt>
                <c:pt idx="26">
                  <c:v>0.15884311428740888</c:v>
                </c:pt>
                <c:pt idx="27">
                  <c:v>5.3401207640424969E-2</c:v>
                </c:pt>
                <c:pt idx="28">
                  <c:v>0.18039449962044546</c:v>
                </c:pt>
                <c:pt idx="29">
                  <c:v>0.20651034913600047</c:v>
                </c:pt>
                <c:pt idx="30">
                  <c:v>0.2688362515998059</c:v>
                </c:pt>
                <c:pt idx="31">
                  <c:v>0.11989506979904473</c:v>
                </c:pt>
                <c:pt idx="32">
                  <c:v>0.22914419217260423</c:v>
                </c:pt>
                <c:pt idx="33">
                  <c:v>0.2871306611825381</c:v>
                </c:pt>
                <c:pt idx="34">
                  <c:v>0.34395411793957281</c:v>
                </c:pt>
                <c:pt idx="35">
                  <c:v>0.25648135860067939</c:v>
                </c:pt>
                <c:pt idx="36">
                  <c:v>0.28161729340614006</c:v>
                </c:pt>
                <c:pt idx="37">
                  <c:v>0.31110312911322674</c:v>
                </c:pt>
                <c:pt idx="38">
                  <c:v>0.32293561053813663</c:v>
                </c:pt>
                <c:pt idx="39">
                  <c:v>0.3535857386672</c:v>
                </c:pt>
                <c:pt idx="40">
                  <c:v>0.31253625869724611</c:v>
                </c:pt>
                <c:pt idx="41">
                  <c:v>0.31171612655562725</c:v>
                </c:pt>
                <c:pt idx="42">
                  <c:v>0.26538343603190939</c:v>
                </c:pt>
                <c:pt idx="43">
                  <c:v>0.25105939861978327</c:v>
                </c:pt>
                <c:pt idx="44">
                  <c:v>0.26069160511328326</c:v>
                </c:pt>
                <c:pt idx="45">
                  <c:v>0.26979401722998619</c:v>
                </c:pt>
                <c:pt idx="46">
                  <c:v>0.27839152352501884</c:v>
                </c:pt>
                <c:pt idx="47">
                  <c:v>0.28072579401788483</c:v>
                </c:pt>
                <c:pt idx="48">
                  <c:v>0.27548393686055339</c:v>
                </c:pt>
                <c:pt idx="49">
                  <c:v>0.27598766818794501</c:v>
                </c:pt>
                <c:pt idx="50">
                  <c:v>0.27650151107333443</c:v>
                </c:pt>
                <c:pt idx="51">
                  <c:v>0.27702541903392364</c:v>
                </c:pt>
                <c:pt idx="52">
                  <c:v>0.27755934587138703</c:v>
                </c:pt>
                <c:pt idx="53">
                  <c:v>0.27810324566969863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B-4942-9716-FCB3927DF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030992"/>
        <c:axId val="655034320"/>
      </c:lineChart>
      <c:catAx>
        <c:axId val="185612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112943"/>
        <c:crosses val="autoZero"/>
        <c:auto val="1"/>
        <c:lblAlgn val="ctr"/>
        <c:lblOffset val="100"/>
        <c:noMultiLvlLbl val="0"/>
      </c:catAx>
      <c:valAx>
        <c:axId val="18561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[Red]\-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126671"/>
        <c:crosses val="autoZero"/>
        <c:crossBetween val="between"/>
      </c:valAx>
      <c:valAx>
        <c:axId val="6550343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030992"/>
        <c:crosses val="max"/>
        <c:crossBetween val="between"/>
      </c:valAx>
      <c:catAx>
        <c:axId val="65503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034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通常の</a:t>
            </a:r>
            <a:r>
              <a:rPr lang="en-US" altLang="ja-JP"/>
              <a:t>PSI</a:t>
            </a:r>
            <a:r>
              <a:rPr lang="ja-JP" altLang="en-US"/>
              <a:t>グラフ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'view data 1 PSI'!$E$2</c:f>
              <c:strCache>
                <c:ptCount val="1"/>
                <c:pt idx="0">
                  <c:v>S + CO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'view data 1 PSI'!$F$1:$BH$1</c:f>
              <c:strCache>
                <c:ptCount val="55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  <c:pt idx="54">
                  <c:v>W54</c:v>
                </c:pt>
              </c:strCache>
            </c:strRef>
          </c:cat>
          <c:val>
            <c:numRef>
              <c:f>'view data 1 PSI'!$F$2:$BH$2</c:f>
              <c:numCache>
                <c:formatCode>General</c:formatCode>
                <c:ptCount val="55"/>
                <c:pt idx="0">
                  <c:v>2</c:v>
                </c:pt>
                <c:pt idx="1">
                  <c:v>52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223</c:v>
                </c:pt>
                <c:pt idx="28">
                  <c:v>223</c:v>
                </c:pt>
                <c:pt idx="29">
                  <c:v>223</c:v>
                </c:pt>
                <c:pt idx="30">
                  <c:v>223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175</c:v>
                </c:pt>
                <c:pt idx="41">
                  <c:v>175</c:v>
                </c:pt>
                <c:pt idx="42">
                  <c:v>175</c:v>
                </c:pt>
                <c:pt idx="43">
                  <c:v>175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2-46E6-8F58-9759F852E2CA}"/>
            </c:ext>
          </c:extLst>
        </c:ser>
        <c:ser>
          <c:idx val="1"/>
          <c:order val="1"/>
          <c:tx>
            <c:strRef>
              <c:f>'view data 1 PSI'!$E$3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'view data 1 PSI'!$F$1:$BH$1</c:f>
              <c:strCache>
                <c:ptCount val="55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  <c:pt idx="54">
                  <c:v>W54</c:v>
                </c:pt>
              </c:strCache>
            </c:strRef>
          </c:cat>
          <c:val>
            <c:numRef>
              <c:f>'view data 1 PSI'!$F$3:$BH$3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248</c:v>
                </c:pt>
                <c:pt idx="3">
                  <c:v>248</c:v>
                </c:pt>
                <c:pt idx="4">
                  <c:v>368</c:v>
                </c:pt>
                <c:pt idx="5">
                  <c:v>398</c:v>
                </c:pt>
                <c:pt idx="6">
                  <c:v>575</c:v>
                </c:pt>
                <c:pt idx="7">
                  <c:v>542</c:v>
                </c:pt>
                <c:pt idx="8">
                  <c:v>479</c:v>
                </c:pt>
                <c:pt idx="9">
                  <c:v>416</c:v>
                </c:pt>
                <c:pt idx="10">
                  <c:v>546</c:v>
                </c:pt>
                <c:pt idx="11">
                  <c:v>496</c:v>
                </c:pt>
                <c:pt idx="12">
                  <c:v>506</c:v>
                </c:pt>
                <c:pt idx="13">
                  <c:v>426</c:v>
                </c:pt>
                <c:pt idx="14">
                  <c:v>406</c:v>
                </c:pt>
                <c:pt idx="15">
                  <c:v>551</c:v>
                </c:pt>
                <c:pt idx="16">
                  <c:v>516</c:v>
                </c:pt>
                <c:pt idx="17">
                  <c:v>451</c:v>
                </c:pt>
                <c:pt idx="18">
                  <c:v>416</c:v>
                </c:pt>
                <c:pt idx="19">
                  <c:v>266</c:v>
                </c:pt>
                <c:pt idx="20">
                  <c:v>536</c:v>
                </c:pt>
                <c:pt idx="21">
                  <c:v>476</c:v>
                </c:pt>
                <c:pt idx="22">
                  <c:v>416</c:v>
                </c:pt>
                <c:pt idx="23">
                  <c:v>726</c:v>
                </c:pt>
                <c:pt idx="24">
                  <c:v>706</c:v>
                </c:pt>
                <c:pt idx="25">
                  <c:v>626</c:v>
                </c:pt>
                <c:pt idx="26">
                  <c:v>546</c:v>
                </c:pt>
                <c:pt idx="27">
                  <c:v>406</c:v>
                </c:pt>
                <c:pt idx="28">
                  <c:v>753</c:v>
                </c:pt>
                <c:pt idx="29">
                  <c:v>560</c:v>
                </c:pt>
                <c:pt idx="30">
                  <c:v>577</c:v>
                </c:pt>
                <c:pt idx="31">
                  <c:v>474</c:v>
                </c:pt>
                <c:pt idx="32">
                  <c:v>1004</c:v>
                </c:pt>
                <c:pt idx="33">
                  <c:v>754</c:v>
                </c:pt>
                <c:pt idx="34">
                  <c:v>624</c:v>
                </c:pt>
                <c:pt idx="35">
                  <c:v>464</c:v>
                </c:pt>
                <c:pt idx="36">
                  <c:v>764</c:v>
                </c:pt>
                <c:pt idx="37">
                  <c:v>644</c:v>
                </c:pt>
                <c:pt idx="38">
                  <c:v>494</c:v>
                </c:pt>
                <c:pt idx="39">
                  <c:v>404</c:v>
                </c:pt>
                <c:pt idx="40">
                  <c:v>224</c:v>
                </c:pt>
                <c:pt idx="41">
                  <c:v>349</c:v>
                </c:pt>
                <c:pt idx="42">
                  <c:v>294</c:v>
                </c:pt>
                <c:pt idx="43">
                  <c:v>449</c:v>
                </c:pt>
                <c:pt idx="44">
                  <c:v>454</c:v>
                </c:pt>
                <c:pt idx="45">
                  <c:v>354</c:v>
                </c:pt>
                <c:pt idx="46">
                  <c:v>254</c:v>
                </c:pt>
                <c:pt idx="47">
                  <c:v>154</c:v>
                </c:pt>
                <c:pt idx="48">
                  <c:v>84</c:v>
                </c:pt>
                <c:pt idx="49">
                  <c:v>104</c:v>
                </c:pt>
                <c:pt idx="50">
                  <c:v>94</c:v>
                </c:pt>
                <c:pt idx="51">
                  <c:v>84</c:v>
                </c:pt>
                <c:pt idx="52">
                  <c:v>74</c:v>
                </c:pt>
                <c:pt idx="53">
                  <c:v>64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2-46E6-8F58-9759F852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522544"/>
        <c:axId val="427522936"/>
      </c:barChart>
      <c:lineChart>
        <c:grouping val="standard"/>
        <c:varyColors val="0"/>
        <c:ser>
          <c:idx val="2"/>
          <c:order val="2"/>
          <c:tx>
            <c:strRef>
              <c:f>'view data 1 PSI'!$E$4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sq">
              <a:solidFill>
                <a:schemeClr val="bg1">
                  <a:lumMod val="65000"/>
                </a:schemeClr>
              </a:solidFill>
              <a:prstDash val="solid"/>
              <a:miter lim="800000"/>
            </a:ln>
          </c:spPr>
          <c:marker>
            <c:symbol val="diamond"/>
            <c:size val="8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'view data 1 PSI'!$F$1:$BH$1</c:f>
              <c:strCache>
                <c:ptCount val="55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  <c:pt idx="54">
                  <c:v>W54</c:v>
                </c:pt>
              </c:strCache>
            </c:strRef>
          </c:cat>
          <c:val>
            <c:numRef>
              <c:f>'view data 1 PSI'!$F$4:$BH$4</c:f>
              <c:numCache>
                <c:formatCode>General</c:formatCode>
                <c:ptCount val="55"/>
                <c:pt idx="0">
                  <c:v>0</c:v>
                </c:pt>
                <c:pt idx="1">
                  <c:v>300</c:v>
                </c:pt>
                <c:pt idx="2">
                  <c:v>30</c:v>
                </c:pt>
                <c:pt idx="3">
                  <c:v>150</c:v>
                </c:pt>
                <c:pt idx="4">
                  <c:v>60</c:v>
                </c:pt>
                <c:pt idx="5">
                  <c:v>240</c:v>
                </c:pt>
                <c:pt idx="6">
                  <c:v>30</c:v>
                </c:pt>
                <c:pt idx="7">
                  <c:v>0</c:v>
                </c:pt>
                <c:pt idx="8">
                  <c:v>0</c:v>
                </c:pt>
                <c:pt idx="9">
                  <c:v>210</c:v>
                </c:pt>
                <c:pt idx="10">
                  <c:v>30</c:v>
                </c:pt>
                <c:pt idx="11">
                  <c:v>90</c:v>
                </c:pt>
                <c:pt idx="12">
                  <c:v>0</c:v>
                </c:pt>
                <c:pt idx="13">
                  <c:v>60</c:v>
                </c:pt>
                <c:pt idx="14">
                  <c:v>270</c:v>
                </c:pt>
                <c:pt idx="15">
                  <c:v>90</c:v>
                </c:pt>
                <c:pt idx="16">
                  <c:v>60</c:v>
                </c:pt>
                <c:pt idx="17">
                  <c:v>90</c:v>
                </c:pt>
                <c:pt idx="18">
                  <c:v>0</c:v>
                </c:pt>
                <c:pt idx="19">
                  <c:v>420</c:v>
                </c:pt>
                <c:pt idx="20">
                  <c:v>90</c:v>
                </c:pt>
                <c:pt idx="21">
                  <c:v>90</c:v>
                </c:pt>
                <c:pt idx="22">
                  <c:v>450</c:v>
                </c:pt>
                <c:pt idx="23">
                  <c:v>120</c:v>
                </c:pt>
                <c:pt idx="24">
                  <c:v>60</c:v>
                </c:pt>
                <c:pt idx="25">
                  <c:v>60</c:v>
                </c:pt>
                <c:pt idx="26">
                  <c:v>0</c:v>
                </c:pt>
                <c:pt idx="27">
                  <c:v>570</c:v>
                </c:pt>
                <c:pt idx="28">
                  <c:v>30</c:v>
                </c:pt>
                <c:pt idx="29">
                  <c:v>240</c:v>
                </c:pt>
                <c:pt idx="30">
                  <c:v>120</c:v>
                </c:pt>
                <c:pt idx="31">
                  <c:v>780</c:v>
                </c:pt>
                <c:pt idx="32">
                  <c:v>0</c:v>
                </c:pt>
                <c:pt idx="33">
                  <c:v>120</c:v>
                </c:pt>
                <c:pt idx="34">
                  <c:v>90</c:v>
                </c:pt>
                <c:pt idx="35">
                  <c:v>480</c:v>
                </c:pt>
                <c:pt idx="36">
                  <c:v>60</c:v>
                </c:pt>
                <c:pt idx="37">
                  <c:v>30</c:v>
                </c:pt>
                <c:pt idx="38">
                  <c:v>90</c:v>
                </c:pt>
                <c:pt idx="39">
                  <c:v>0</c:v>
                </c:pt>
                <c:pt idx="40">
                  <c:v>300</c:v>
                </c:pt>
                <c:pt idx="41">
                  <c:v>120</c:v>
                </c:pt>
                <c:pt idx="42">
                  <c:v>330</c:v>
                </c:pt>
                <c:pt idx="43">
                  <c:v>180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30</c:v>
                </c:pt>
                <c:pt idx="48">
                  <c:v>30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2-46E6-8F58-9759F852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23720"/>
        <c:axId val="427523328"/>
      </c:lineChart>
      <c:catAx>
        <c:axId val="42752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2936"/>
        <c:crosses val="autoZero"/>
        <c:auto val="1"/>
        <c:lblAlgn val="ctr"/>
        <c:lblOffset val="100"/>
        <c:noMultiLvlLbl val="0"/>
      </c:catAx>
      <c:valAx>
        <c:axId val="42752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2544"/>
        <c:crosses val="autoZero"/>
        <c:crossBetween val="between"/>
      </c:valAx>
      <c:catAx>
        <c:axId val="427523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523328"/>
        <c:crosses val="autoZero"/>
        <c:auto val="1"/>
        <c:lblAlgn val="ctr"/>
        <c:lblOffset val="100"/>
        <c:noMultiLvlLbl val="0"/>
      </c:catAx>
      <c:valAx>
        <c:axId val="427523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372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PSI accume 1</a:t>
            </a:r>
            <a:r>
              <a:rPr lang="en-US" altLang="ja-JP" baseline="0"/>
              <a:t>W 52W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'view data 2 accume PSI'!$E$15</c:f>
              <c:strCache>
                <c:ptCount val="1"/>
                <c:pt idx="0">
                  <c:v>Accume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  <a:prstDash val="solid"/>
            </a:ln>
          </c:spPr>
          <c:invertIfNegative val="0"/>
          <c:cat>
            <c:numRef>
              <c:f>'view data 2 accume PSI'!$F$14:$DI$14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</c:numCache>
            </c:numRef>
          </c:cat>
          <c:val>
            <c:numRef>
              <c:f>'view data 2 accume PSI'!$F$15:$DI$15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52</c:v>
                </c:pt>
                <c:pt idx="5">
                  <c:v>52</c:v>
                </c:pt>
                <c:pt idx="6">
                  <c:v>82</c:v>
                </c:pt>
                <c:pt idx="7">
                  <c:v>82</c:v>
                </c:pt>
                <c:pt idx="8">
                  <c:v>112</c:v>
                </c:pt>
                <c:pt idx="9">
                  <c:v>112</c:v>
                </c:pt>
                <c:pt idx="10">
                  <c:v>142</c:v>
                </c:pt>
                <c:pt idx="11">
                  <c:v>142</c:v>
                </c:pt>
                <c:pt idx="12">
                  <c:v>205</c:v>
                </c:pt>
                <c:pt idx="13">
                  <c:v>205</c:v>
                </c:pt>
                <c:pt idx="14">
                  <c:v>268</c:v>
                </c:pt>
                <c:pt idx="15">
                  <c:v>268</c:v>
                </c:pt>
                <c:pt idx="16">
                  <c:v>331</c:v>
                </c:pt>
                <c:pt idx="17">
                  <c:v>331</c:v>
                </c:pt>
                <c:pt idx="18">
                  <c:v>394</c:v>
                </c:pt>
                <c:pt idx="19">
                  <c:v>394</c:v>
                </c:pt>
                <c:pt idx="20">
                  <c:v>474</c:v>
                </c:pt>
                <c:pt idx="21">
                  <c:v>474</c:v>
                </c:pt>
                <c:pt idx="22">
                  <c:v>554</c:v>
                </c:pt>
                <c:pt idx="23">
                  <c:v>554</c:v>
                </c:pt>
                <c:pt idx="24">
                  <c:v>634</c:v>
                </c:pt>
                <c:pt idx="25">
                  <c:v>634</c:v>
                </c:pt>
                <c:pt idx="26">
                  <c:v>714</c:v>
                </c:pt>
                <c:pt idx="27">
                  <c:v>714</c:v>
                </c:pt>
                <c:pt idx="28">
                  <c:v>794</c:v>
                </c:pt>
                <c:pt idx="29">
                  <c:v>794</c:v>
                </c:pt>
                <c:pt idx="30">
                  <c:v>919</c:v>
                </c:pt>
                <c:pt idx="31">
                  <c:v>919</c:v>
                </c:pt>
                <c:pt idx="32">
                  <c:v>1044</c:v>
                </c:pt>
                <c:pt idx="33">
                  <c:v>1044</c:v>
                </c:pt>
                <c:pt idx="34">
                  <c:v>1169</c:v>
                </c:pt>
                <c:pt idx="35">
                  <c:v>1169</c:v>
                </c:pt>
                <c:pt idx="36">
                  <c:v>1294</c:v>
                </c:pt>
                <c:pt idx="37">
                  <c:v>1294</c:v>
                </c:pt>
                <c:pt idx="38">
                  <c:v>1444</c:v>
                </c:pt>
                <c:pt idx="39">
                  <c:v>1444</c:v>
                </c:pt>
                <c:pt idx="40">
                  <c:v>1594</c:v>
                </c:pt>
                <c:pt idx="41">
                  <c:v>1594</c:v>
                </c:pt>
                <c:pt idx="42">
                  <c:v>1744</c:v>
                </c:pt>
                <c:pt idx="43">
                  <c:v>1744</c:v>
                </c:pt>
                <c:pt idx="44">
                  <c:v>1894</c:v>
                </c:pt>
                <c:pt idx="45">
                  <c:v>1894</c:v>
                </c:pt>
                <c:pt idx="46">
                  <c:v>2034</c:v>
                </c:pt>
                <c:pt idx="47">
                  <c:v>2034</c:v>
                </c:pt>
                <c:pt idx="48">
                  <c:v>2174</c:v>
                </c:pt>
                <c:pt idx="49">
                  <c:v>2174</c:v>
                </c:pt>
                <c:pt idx="50">
                  <c:v>2314</c:v>
                </c:pt>
                <c:pt idx="51">
                  <c:v>2314</c:v>
                </c:pt>
                <c:pt idx="52">
                  <c:v>2454</c:v>
                </c:pt>
                <c:pt idx="53">
                  <c:v>2454</c:v>
                </c:pt>
                <c:pt idx="54">
                  <c:v>2594</c:v>
                </c:pt>
                <c:pt idx="55">
                  <c:v>2594</c:v>
                </c:pt>
                <c:pt idx="56">
                  <c:v>2817</c:v>
                </c:pt>
                <c:pt idx="57">
                  <c:v>2817</c:v>
                </c:pt>
                <c:pt idx="58">
                  <c:v>3040</c:v>
                </c:pt>
                <c:pt idx="59">
                  <c:v>3040</c:v>
                </c:pt>
                <c:pt idx="60">
                  <c:v>3263</c:v>
                </c:pt>
                <c:pt idx="61">
                  <c:v>3263</c:v>
                </c:pt>
                <c:pt idx="62">
                  <c:v>3486</c:v>
                </c:pt>
                <c:pt idx="63">
                  <c:v>3486</c:v>
                </c:pt>
                <c:pt idx="64">
                  <c:v>3736</c:v>
                </c:pt>
                <c:pt idx="65">
                  <c:v>3736</c:v>
                </c:pt>
                <c:pt idx="66">
                  <c:v>3986</c:v>
                </c:pt>
                <c:pt idx="67">
                  <c:v>3986</c:v>
                </c:pt>
                <c:pt idx="68">
                  <c:v>4236</c:v>
                </c:pt>
                <c:pt idx="69">
                  <c:v>4236</c:v>
                </c:pt>
                <c:pt idx="70">
                  <c:v>4486</c:v>
                </c:pt>
                <c:pt idx="71">
                  <c:v>4486</c:v>
                </c:pt>
                <c:pt idx="72">
                  <c:v>4666</c:v>
                </c:pt>
                <c:pt idx="73">
                  <c:v>4666</c:v>
                </c:pt>
                <c:pt idx="74">
                  <c:v>4846</c:v>
                </c:pt>
                <c:pt idx="75">
                  <c:v>4846</c:v>
                </c:pt>
                <c:pt idx="76">
                  <c:v>5026</c:v>
                </c:pt>
                <c:pt idx="77">
                  <c:v>5026</c:v>
                </c:pt>
                <c:pt idx="78">
                  <c:v>5206</c:v>
                </c:pt>
                <c:pt idx="79">
                  <c:v>5206</c:v>
                </c:pt>
                <c:pt idx="80">
                  <c:v>5386</c:v>
                </c:pt>
                <c:pt idx="81">
                  <c:v>5386</c:v>
                </c:pt>
                <c:pt idx="82">
                  <c:v>5561</c:v>
                </c:pt>
                <c:pt idx="83">
                  <c:v>5561</c:v>
                </c:pt>
                <c:pt idx="84">
                  <c:v>5736</c:v>
                </c:pt>
                <c:pt idx="85">
                  <c:v>5736</c:v>
                </c:pt>
                <c:pt idx="86">
                  <c:v>5911</c:v>
                </c:pt>
                <c:pt idx="87">
                  <c:v>5911</c:v>
                </c:pt>
                <c:pt idx="88">
                  <c:v>6086</c:v>
                </c:pt>
                <c:pt idx="89">
                  <c:v>6086</c:v>
                </c:pt>
                <c:pt idx="90">
                  <c:v>6186</c:v>
                </c:pt>
                <c:pt idx="91">
                  <c:v>6186</c:v>
                </c:pt>
                <c:pt idx="92">
                  <c:v>6286</c:v>
                </c:pt>
                <c:pt idx="93">
                  <c:v>6286</c:v>
                </c:pt>
                <c:pt idx="94">
                  <c:v>6386</c:v>
                </c:pt>
                <c:pt idx="95">
                  <c:v>6386</c:v>
                </c:pt>
                <c:pt idx="96">
                  <c:v>6486</c:v>
                </c:pt>
                <c:pt idx="97">
                  <c:v>6486</c:v>
                </c:pt>
                <c:pt idx="98">
                  <c:v>6496</c:v>
                </c:pt>
                <c:pt idx="99">
                  <c:v>6496</c:v>
                </c:pt>
                <c:pt idx="100">
                  <c:v>6506</c:v>
                </c:pt>
                <c:pt idx="101">
                  <c:v>6506</c:v>
                </c:pt>
                <c:pt idx="102">
                  <c:v>6516</c:v>
                </c:pt>
                <c:pt idx="103">
                  <c:v>6516</c:v>
                </c:pt>
                <c:pt idx="104">
                  <c:v>6526</c:v>
                </c:pt>
                <c:pt idx="105">
                  <c:v>6526</c:v>
                </c:pt>
                <c:pt idx="106">
                  <c:v>6536</c:v>
                </c:pt>
                <c:pt idx="107">
                  <c:v>6536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7-4D6F-A756-3D36C6072E2C}"/>
            </c:ext>
          </c:extLst>
        </c:ser>
        <c:ser>
          <c:idx val="3"/>
          <c:order val="1"/>
          <c:tx>
            <c:strRef>
              <c:f>'view data 2 accume PSI'!$E$16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rgbClr val="002060"/>
            </a:solidFill>
            <a:ln>
              <a:noFill/>
              <a:prstDash val="solid"/>
            </a:ln>
          </c:spPr>
          <c:invertIfNegative val="0"/>
          <c:cat>
            <c:numRef>
              <c:f>'view data 2 accume PSI'!$F$14:$DI$14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</c:numCache>
            </c:numRef>
          </c:cat>
          <c:val>
            <c:numRef>
              <c:f>'view data 2 accume PSI'!$F$16:$DI$16</c:f>
              <c:numCache>
                <c:formatCode>General</c:formatCode>
                <c:ptCount val="108"/>
                <c:pt idx="1">
                  <c:v>0</c:v>
                </c:pt>
                <c:pt idx="3">
                  <c:v>2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  <c:pt idx="57">
                  <c:v>0</c:v>
                </c:pt>
                <c:pt idx="59">
                  <c:v>0</c:v>
                </c:pt>
                <c:pt idx="61">
                  <c:v>0</c:v>
                </c:pt>
                <c:pt idx="63">
                  <c:v>0</c:v>
                </c:pt>
                <c:pt idx="65">
                  <c:v>0</c:v>
                </c:pt>
                <c:pt idx="67">
                  <c:v>0</c:v>
                </c:pt>
                <c:pt idx="69">
                  <c:v>0</c:v>
                </c:pt>
                <c:pt idx="71">
                  <c:v>0</c:v>
                </c:pt>
                <c:pt idx="73">
                  <c:v>0</c:v>
                </c:pt>
                <c:pt idx="75">
                  <c:v>0</c:v>
                </c:pt>
                <c:pt idx="77">
                  <c:v>0</c:v>
                </c:pt>
                <c:pt idx="79">
                  <c:v>0</c:v>
                </c:pt>
                <c:pt idx="81">
                  <c:v>0</c:v>
                </c:pt>
                <c:pt idx="83">
                  <c:v>0</c:v>
                </c:pt>
                <c:pt idx="85">
                  <c:v>0</c:v>
                </c:pt>
                <c:pt idx="87">
                  <c:v>0</c:v>
                </c:pt>
                <c:pt idx="89">
                  <c:v>0</c:v>
                </c:pt>
                <c:pt idx="91">
                  <c:v>0</c:v>
                </c:pt>
                <c:pt idx="93">
                  <c:v>0</c:v>
                </c:pt>
                <c:pt idx="95">
                  <c:v>0</c:v>
                </c:pt>
                <c:pt idx="97">
                  <c:v>0</c:v>
                </c:pt>
                <c:pt idx="99">
                  <c:v>0</c:v>
                </c:pt>
                <c:pt idx="101">
                  <c:v>0</c:v>
                </c:pt>
                <c:pt idx="103">
                  <c:v>0</c:v>
                </c:pt>
                <c:pt idx="105">
                  <c:v>0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7-4D6F-A756-3D36C6072E2C}"/>
            </c:ext>
          </c:extLst>
        </c:ser>
        <c:ser>
          <c:idx val="4"/>
          <c:order val="2"/>
          <c:tx>
            <c:strRef>
              <c:f>'view data 2 accume PSI'!$E$17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rgbClr val="00B0F0"/>
            </a:solidFill>
            <a:ln>
              <a:noFill/>
              <a:prstDash val="solid"/>
            </a:ln>
          </c:spPr>
          <c:invertIfNegative val="0"/>
          <c:cat>
            <c:numRef>
              <c:f>'view data 2 accume PSI'!$F$14:$DI$14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</c:numCache>
            </c:numRef>
          </c:cat>
          <c:val>
            <c:numRef>
              <c:f>'view data 2 accume PSI'!$F$17:$DI$17</c:f>
              <c:numCache>
                <c:formatCode>General</c:formatCode>
                <c:ptCount val="108"/>
                <c:pt idx="1">
                  <c:v>2</c:v>
                </c:pt>
                <c:pt idx="3">
                  <c:v>50</c:v>
                </c:pt>
                <c:pt idx="5">
                  <c:v>30</c:v>
                </c:pt>
                <c:pt idx="7">
                  <c:v>30</c:v>
                </c:pt>
                <c:pt idx="9">
                  <c:v>30</c:v>
                </c:pt>
                <c:pt idx="11">
                  <c:v>63</c:v>
                </c:pt>
                <c:pt idx="13">
                  <c:v>63</c:v>
                </c:pt>
                <c:pt idx="15">
                  <c:v>63</c:v>
                </c:pt>
                <c:pt idx="17">
                  <c:v>63</c:v>
                </c:pt>
                <c:pt idx="19">
                  <c:v>80</c:v>
                </c:pt>
                <c:pt idx="21">
                  <c:v>80</c:v>
                </c:pt>
                <c:pt idx="23">
                  <c:v>80</c:v>
                </c:pt>
                <c:pt idx="25">
                  <c:v>80</c:v>
                </c:pt>
                <c:pt idx="27">
                  <c:v>80</c:v>
                </c:pt>
                <c:pt idx="29">
                  <c:v>125</c:v>
                </c:pt>
                <c:pt idx="31">
                  <c:v>125</c:v>
                </c:pt>
                <c:pt idx="33">
                  <c:v>125</c:v>
                </c:pt>
                <c:pt idx="35">
                  <c:v>125</c:v>
                </c:pt>
                <c:pt idx="37">
                  <c:v>150</c:v>
                </c:pt>
                <c:pt idx="39">
                  <c:v>150</c:v>
                </c:pt>
                <c:pt idx="41">
                  <c:v>150</c:v>
                </c:pt>
                <c:pt idx="43">
                  <c:v>150</c:v>
                </c:pt>
                <c:pt idx="45">
                  <c:v>140</c:v>
                </c:pt>
                <c:pt idx="47">
                  <c:v>140</c:v>
                </c:pt>
                <c:pt idx="49">
                  <c:v>140</c:v>
                </c:pt>
                <c:pt idx="51">
                  <c:v>140</c:v>
                </c:pt>
                <c:pt idx="53">
                  <c:v>140</c:v>
                </c:pt>
                <c:pt idx="55">
                  <c:v>223</c:v>
                </c:pt>
                <c:pt idx="57">
                  <c:v>223</c:v>
                </c:pt>
                <c:pt idx="59">
                  <c:v>223</c:v>
                </c:pt>
                <c:pt idx="61">
                  <c:v>223</c:v>
                </c:pt>
                <c:pt idx="63">
                  <c:v>250</c:v>
                </c:pt>
                <c:pt idx="65">
                  <c:v>250</c:v>
                </c:pt>
                <c:pt idx="67">
                  <c:v>250</c:v>
                </c:pt>
                <c:pt idx="69">
                  <c:v>250</c:v>
                </c:pt>
                <c:pt idx="71">
                  <c:v>180</c:v>
                </c:pt>
                <c:pt idx="73">
                  <c:v>180</c:v>
                </c:pt>
                <c:pt idx="75">
                  <c:v>180</c:v>
                </c:pt>
                <c:pt idx="77">
                  <c:v>180</c:v>
                </c:pt>
                <c:pt idx="79">
                  <c:v>180</c:v>
                </c:pt>
                <c:pt idx="81">
                  <c:v>175</c:v>
                </c:pt>
                <c:pt idx="83">
                  <c:v>175</c:v>
                </c:pt>
                <c:pt idx="85">
                  <c:v>175</c:v>
                </c:pt>
                <c:pt idx="87">
                  <c:v>175</c:v>
                </c:pt>
                <c:pt idx="89">
                  <c:v>100</c:v>
                </c:pt>
                <c:pt idx="91">
                  <c:v>100</c:v>
                </c:pt>
                <c:pt idx="93">
                  <c:v>100</c:v>
                </c:pt>
                <c:pt idx="95">
                  <c:v>100</c:v>
                </c:pt>
                <c:pt idx="97">
                  <c:v>10</c:v>
                </c:pt>
                <c:pt idx="99">
                  <c:v>10</c:v>
                </c:pt>
                <c:pt idx="101">
                  <c:v>10</c:v>
                </c:pt>
                <c:pt idx="103">
                  <c:v>10</c:v>
                </c:pt>
                <c:pt idx="105">
                  <c:v>10</c:v>
                </c:pt>
                <c:pt idx="10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07-4D6F-A756-3D36C6072E2C}"/>
            </c:ext>
          </c:extLst>
        </c:ser>
        <c:ser>
          <c:idx val="5"/>
          <c:order val="3"/>
          <c:tx>
            <c:strRef>
              <c:f>'view data 2 accume PSI'!$E$18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'view data 2 accume PSI'!$F$14:$DI$14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</c:numCache>
            </c:numRef>
          </c:cat>
          <c:val>
            <c:numRef>
              <c:f>'view data 2 accume PSI'!$F$18:$DI$18</c:f>
              <c:numCache>
                <c:formatCode>General</c:formatCode>
                <c:ptCount val="108"/>
                <c:pt idx="0">
                  <c:v>0</c:v>
                </c:pt>
                <c:pt idx="2">
                  <c:v>0</c:v>
                </c:pt>
                <c:pt idx="4">
                  <c:v>248</c:v>
                </c:pt>
                <c:pt idx="6">
                  <c:v>248</c:v>
                </c:pt>
                <c:pt idx="8">
                  <c:v>368</c:v>
                </c:pt>
                <c:pt idx="10">
                  <c:v>398</c:v>
                </c:pt>
                <c:pt idx="12">
                  <c:v>575</c:v>
                </c:pt>
                <c:pt idx="14">
                  <c:v>542</c:v>
                </c:pt>
                <c:pt idx="16">
                  <c:v>479</c:v>
                </c:pt>
                <c:pt idx="18">
                  <c:v>416</c:v>
                </c:pt>
                <c:pt idx="20">
                  <c:v>546</c:v>
                </c:pt>
                <c:pt idx="22">
                  <c:v>496</c:v>
                </c:pt>
                <c:pt idx="24">
                  <c:v>506</c:v>
                </c:pt>
                <c:pt idx="26">
                  <c:v>426</c:v>
                </c:pt>
                <c:pt idx="28">
                  <c:v>406</c:v>
                </c:pt>
                <c:pt idx="30">
                  <c:v>551</c:v>
                </c:pt>
                <c:pt idx="32">
                  <c:v>516</c:v>
                </c:pt>
                <c:pt idx="34">
                  <c:v>451</c:v>
                </c:pt>
                <c:pt idx="36">
                  <c:v>416</c:v>
                </c:pt>
                <c:pt idx="38">
                  <c:v>266</c:v>
                </c:pt>
                <c:pt idx="40">
                  <c:v>536</c:v>
                </c:pt>
                <c:pt idx="42">
                  <c:v>476</c:v>
                </c:pt>
                <c:pt idx="44">
                  <c:v>416</c:v>
                </c:pt>
                <c:pt idx="46">
                  <c:v>726</c:v>
                </c:pt>
                <c:pt idx="48">
                  <c:v>706</c:v>
                </c:pt>
                <c:pt idx="50">
                  <c:v>626</c:v>
                </c:pt>
                <c:pt idx="52">
                  <c:v>546</c:v>
                </c:pt>
                <c:pt idx="54">
                  <c:v>406</c:v>
                </c:pt>
                <c:pt idx="56">
                  <c:v>753</c:v>
                </c:pt>
                <c:pt idx="58">
                  <c:v>560</c:v>
                </c:pt>
                <c:pt idx="60">
                  <c:v>577</c:v>
                </c:pt>
                <c:pt idx="62">
                  <c:v>474</c:v>
                </c:pt>
                <c:pt idx="64">
                  <c:v>1004</c:v>
                </c:pt>
                <c:pt idx="66">
                  <c:v>754</c:v>
                </c:pt>
                <c:pt idx="68">
                  <c:v>624</c:v>
                </c:pt>
                <c:pt idx="70">
                  <c:v>464</c:v>
                </c:pt>
                <c:pt idx="72">
                  <c:v>764</c:v>
                </c:pt>
                <c:pt idx="74">
                  <c:v>644</c:v>
                </c:pt>
                <c:pt idx="76">
                  <c:v>494</c:v>
                </c:pt>
                <c:pt idx="78">
                  <c:v>404</c:v>
                </c:pt>
                <c:pt idx="80">
                  <c:v>224</c:v>
                </c:pt>
                <c:pt idx="82">
                  <c:v>349</c:v>
                </c:pt>
                <c:pt idx="84">
                  <c:v>294</c:v>
                </c:pt>
                <c:pt idx="86">
                  <c:v>449</c:v>
                </c:pt>
                <c:pt idx="88">
                  <c:v>454</c:v>
                </c:pt>
                <c:pt idx="90">
                  <c:v>354</c:v>
                </c:pt>
                <c:pt idx="92">
                  <c:v>254</c:v>
                </c:pt>
                <c:pt idx="94">
                  <c:v>154</c:v>
                </c:pt>
                <c:pt idx="96">
                  <c:v>84</c:v>
                </c:pt>
                <c:pt idx="98">
                  <c:v>104</c:v>
                </c:pt>
                <c:pt idx="100">
                  <c:v>94</c:v>
                </c:pt>
                <c:pt idx="102">
                  <c:v>84</c:v>
                </c:pt>
                <c:pt idx="104">
                  <c:v>74</c:v>
                </c:pt>
                <c:pt idx="10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F-4C8F-A82E-1B2CF718C960}"/>
            </c:ext>
          </c:extLst>
        </c:ser>
        <c:ser>
          <c:idx val="0"/>
          <c:order val="4"/>
          <c:tx>
            <c:strRef>
              <c:f>'view data 2 accume PSI'!$E$19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'view data 2 accume PSI'!$F$14:$DI$14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</c:numCache>
            </c:numRef>
          </c:cat>
          <c:val>
            <c:numRef>
              <c:f>'view data 2 accume PSI'!$F$19:$DI$19</c:f>
              <c:numCache>
                <c:formatCode>General</c:formatCode>
                <c:ptCount val="108"/>
                <c:pt idx="0">
                  <c:v>0</c:v>
                </c:pt>
                <c:pt idx="2">
                  <c:v>300</c:v>
                </c:pt>
                <c:pt idx="4">
                  <c:v>30</c:v>
                </c:pt>
                <c:pt idx="6">
                  <c:v>150</c:v>
                </c:pt>
                <c:pt idx="8">
                  <c:v>60</c:v>
                </c:pt>
                <c:pt idx="10">
                  <c:v>240</c:v>
                </c:pt>
                <c:pt idx="12">
                  <c:v>30</c:v>
                </c:pt>
                <c:pt idx="14">
                  <c:v>0</c:v>
                </c:pt>
                <c:pt idx="16">
                  <c:v>0</c:v>
                </c:pt>
                <c:pt idx="18">
                  <c:v>210</c:v>
                </c:pt>
                <c:pt idx="20">
                  <c:v>30</c:v>
                </c:pt>
                <c:pt idx="22">
                  <c:v>90</c:v>
                </c:pt>
                <c:pt idx="24">
                  <c:v>0</c:v>
                </c:pt>
                <c:pt idx="26">
                  <c:v>60</c:v>
                </c:pt>
                <c:pt idx="28">
                  <c:v>270</c:v>
                </c:pt>
                <c:pt idx="30">
                  <c:v>90</c:v>
                </c:pt>
                <c:pt idx="32">
                  <c:v>60</c:v>
                </c:pt>
                <c:pt idx="34">
                  <c:v>90</c:v>
                </c:pt>
                <c:pt idx="36">
                  <c:v>0</c:v>
                </c:pt>
                <c:pt idx="38">
                  <c:v>420</c:v>
                </c:pt>
                <c:pt idx="40">
                  <c:v>90</c:v>
                </c:pt>
                <c:pt idx="42">
                  <c:v>90</c:v>
                </c:pt>
                <c:pt idx="44">
                  <c:v>450</c:v>
                </c:pt>
                <c:pt idx="46">
                  <c:v>120</c:v>
                </c:pt>
                <c:pt idx="48">
                  <c:v>60</c:v>
                </c:pt>
                <c:pt idx="50">
                  <c:v>60</c:v>
                </c:pt>
                <c:pt idx="52">
                  <c:v>0</c:v>
                </c:pt>
                <c:pt idx="54">
                  <c:v>570</c:v>
                </c:pt>
                <c:pt idx="56">
                  <c:v>30</c:v>
                </c:pt>
                <c:pt idx="58">
                  <c:v>240</c:v>
                </c:pt>
                <c:pt idx="60">
                  <c:v>120</c:v>
                </c:pt>
                <c:pt idx="62">
                  <c:v>780</c:v>
                </c:pt>
                <c:pt idx="64">
                  <c:v>0</c:v>
                </c:pt>
                <c:pt idx="66">
                  <c:v>120</c:v>
                </c:pt>
                <c:pt idx="68">
                  <c:v>90</c:v>
                </c:pt>
                <c:pt idx="70">
                  <c:v>480</c:v>
                </c:pt>
                <c:pt idx="72">
                  <c:v>60</c:v>
                </c:pt>
                <c:pt idx="74">
                  <c:v>30</c:v>
                </c:pt>
                <c:pt idx="76">
                  <c:v>90</c:v>
                </c:pt>
                <c:pt idx="78">
                  <c:v>0</c:v>
                </c:pt>
                <c:pt idx="80">
                  <c:v>300</c:v>
                </c:pt>
                <c:pt idx="82">
                  <c:v>120</c:v>
                </c:pt>
                <c:pt idx="84">
                  <c:v>330</c:v>
                </c:pt>
                <c:pt idx="86">
                  <c:v>180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30</c:v>
                </c:pt>
                <c:pt idx="96">
                  <c:v>30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7-4CB8-80DC-DB60DB3E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111720"/>
        <c:axId val="242166648"/>
      </c:barChart>
      <c:catAx>
        <c:axId val="25711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2166648"/>
        <c:crosses val="autoZero"/>
        <c:auto val="1"/>
        <c:lblAlgn val="ctr"/>
        <c:lblOffset val="100"/>
        <c:noMultiLvlLbl val="0"/>
      </c:catAx>
      <c:valAx>
        <c:axId val="24216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71117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在庫日数グラフ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524504"/>
        <c:axId val="427524896"/>
      </c:barChart>
      <c:lineChart>
        <c:grouping val="standard"/>
        <c:varyColors val="0"/>
        <c:ser>
          <c:idx val="3"/>
          <c:order val="0"/>
          <c:tx>
            <c:strRef>
              <c:f>'view data 1 PSI'!$E$5</c:f>
              <c:strCache>
                <c:ptCount val="1"/>
                <c:pt idx="0">
                  <c:v>I Days</c:v>
                </c:pt>
              </c:strCache>
            </c:strRef>
          </c:tx>
          <c:marker>
            <c:symbol val="none"/>
          </c:marker>
          <c:cat>
            <c:strRef>
              <c:f>'view data 1 PSI'!$F$1:$BG$1</c:f>
              <c:strCache>
                <c:ptCount val="54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</c:strCache>
            </c:strRef>
          </c:cat>
          <c:val>
            <c:numRef>
              <c:f>'view data 1 PSI'!$F$5:$BG$5</c:f>
              <c:numCache>
                <c:formatCode>#,##0_);[Red]\(#,##0\)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23.45945945945946</c:v>
                </c:pt>
                <c:pt idx="3">
                  <c:v>21.350993377483444</c:v>
                </c:pt>
                <c:pt idx="4">
                  <c:v>29.069444444444443</c:v>
                </c:pt>
                <c:pt idx="5">
                  <c:v>29.231638418079093</c:v>
                </c:pt>
                <c:pt idx="6">
                  <c:v>39.46078431372549</c:v>
                </c:pt>
                <c:pt idx="7">
                  <c:v>34.905874026893137</c:v>
                </c:pt>
                <c:pt idx="8">
                  <c:v>29.059333333333335</c:v>
                </c:pt>
                <c:pt idx="9">
                  <c:v>24.266666666666666</c:v>
                </c:pt>
                <c:pt idx="10">
                  <c:v>30.670370370370371</c:v>
                </c:pt>
                <c:pt idx="11">
                  <c:v>26.866666666666667</c:v>
                </c:pt>
                <c:pt idx="12">
                  <c:v>26.463218390804599</c:v>
                </c:pt>
                <c:pt idx="13">
                  <c:v>21.536666666666665</c:v>
                </c:pt>
                <c:pt idx="14">
                  <c:v>19.465753424657535</c:v>
                </c:pt>
                <c:pt idx="15">
                  <c:v>25.120741482965933</c:v>
                </c:pt>
                <c:pt idx="16">
                  <c:v>22.424068767908309</c:v>
                </c:pt>
                <c:pt idx="17">
                  <c:v>18.723083941605839</c:v>
                </c:pt>
                <c:pt idx="18">
                  <c:v>16.516579406631759</c:v>
                </c:pt>
                <c:pt idx="19">
                  <c:v>10.119565217391305</c:v>
                </c:pt>
                <c:pt idx="20">
                  <c:v>19.573033707865171</c:v>
                </c:pt>
                <c:pt idx="21">
                  <c:v>16.711419753086421</c:v>
                </c:pt>
                <c:pt idx="22">
                  <c:v>14.382978723404257</c:v>
                </c:pt>
                <c:pt idx="23">
                  <c:v>24.725299401197603</c:v>
                </c:pt>
                <c:pt idx="24">
                  <c:v>23.689528023598822</c:v>
                </c:pt>
                <c:pt idx="25">
                  <c:v>20.699854651162791</c:v>
                </c:pt>
                <c:pt idx="26">
                  <c:v>17.795845272206304</c:v>
                </c:pt>
                <c:pt idx="27">
                  <c:v>13.464285714285715</c:v>
                </c:pt>
                <c:pt idx="28">
                  <c:v>25.416543026706233</c:v>
                </c:pt>
                <c:pt idx="29">
                  <c:v>19.244712990936556</c:v>
                </c:pt>
                <c:pt idx="30">
                  <c:v>20.195</c:v>
                </c:pt>
                <c:pt idx="31">
                  <c:v>17.605714285714285</c:v>
                </c:pt>
                <c:pt idx="32">
                  <c:v>39.723478260869562</c:v>
                </c:pt>
                <c:pt idx="33">
                  <c:v>31.91348837209302</c:v>
                </c:pt>
                <c:pt idx="34">
                  <c:v>28.391999999999999</c:v>
                </c:pt>
                <c:pt idx="35">
                  <c:v>23.073224043715847</c:v>
                </c:pt>
                <c:pt idx="36">
                  <c:v>41.881927710843371</c:v>
                </c:pt>
                <c:pt idx="37">
                  <c:v>39.331543624161071</c:v>
                </c:pt>
                <c:pt idx="38">
                  <c:v>34.056060606060605</c:v>
                </c:pt>
                <c:pt idx="39">
                  <c:v>31.968695652173913</c:v>
                </c:pt>
                <c:pt idx="40">
                  <c:v>20.694416243654821</c:v>
                </c:pt>
                <c:pt idx="41">
                  <c:v>32.242639593908628</c:v>
                </c:pt>
                <c:pt idx="42">
                  <c:v>27.161421319796954</c:v>
                </c:pt>
                <c:pt idx="43">
                  <c:v>41.481218274111669</c:v>
                </c:pt>
                <c:pt idx="44">
                  <c:v>41.943147208121822</c:v>
                </c:pt>
                <c:pt idx="45">
                  <c:v>32.704568527918781</c:v>
                </c:pt>
                <c:pt idx="46">
                  <c:v>23.465989847715736</c:v>
                </c:pt>
                <c:pt idx="47">
                  <c:v>14.22741116751269</c:v>
                </c:pt>
                <c:pt idx="48">
                  <c:v>7.7604060913705579</c:v>
                </c:pt>
                <c:pt idx="49">
                  <c:v>9.6081218274111677</c:v>
                </c:pt>
                <c:pt idx="50">
                  <c:v>8.6842639593908615</c:v>
                </c:pt>
                <c:pt idx="51">
                  <c:v>7.7604060913705579</c:v>
                </c:pt>
                <c:pt idx="52">
                  <c:v>6.8365482233502535</c:v>
                </c:pt>
                <c:pt idx="53">
                  <c:v>5.912690355329949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CB-43E5-B5BE-CD09C75EF2BC}"/>
            </c:ext>
          </c:extLst>
        </c:ser>
        <c:ser>
          <c:idx val="4"/>
          <c:order val="1"/>
          <c:tx>
            <c:strRef>
              <c:f>'view data 1 PSI'!$E$6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'view data 1 PSI'!$F$1:$BG$1</c:f>
              <c:strCache>
                <c:ptCount val="54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</c:strCache>
            </c:strRef>
          </c:cat>
          <c:val>
            <c:numRef>
              <c:f>'view data 1 PSI'!$F$6:$BG$6</c:f>
              <c:numCache>
                <c:formatCode>General</c:formatCode>
                <c:ptCount val="5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CB-43E5-B5BE-CD09C75EF2BC}"/>
            </c:ext>
          </c:extLst>
        </c:ser>
        <c:ser>
          <c:idx val="5"/>
          <c:order val="2"/>
          <c:tx>
            <c:strRef>
              <c:f>'view data 1 PSI'!$E$7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'view data 1 PSI'!$F$1:$BG$1</c:f>
              <c:strCache>
                <c:ptCount val="54"/>
                <c:pt idx="0">
                  <c:v>W0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  <c:pt idx="8">
                  <c:v>W8</c:v>
                </c:pt>
                <c:pt idx="9">
                  <c:v>W9</c:v>
                </c:pt>
                <c:pt idx="10">
                  <c:v>W10</c:v>
                </c:pt>
                <c:pt idx="11">
                  <c:v>W11</c:v>
                </c:pt>
                <c:pt idx="12">
                  <c:v>W12</c:v>
                </c:pt>
                <c:pt idx="13">
                  <c:v>W13</c:v>
                </c:pt>
                <c:pt idx="14">
                  <c:v>W14</c:v>
                </c:pt>
                <c:pt idx="15">
                  <c:v>W15</c:v>
                </c:pt>
                <c:pt idx="16">
                  <c:v>W16</c:v>
                </c:pt>
                <c:pt idx="17">
                  <c:v>W17</c:v>
                </c:pt>
                <c:pt idx="18">
                  <c:v>W18</c:v>
                </c:pt>
                <c:pt idx="19">
                  <c:v>W19</c:v>
                </c:pt>
                <c:pt idx="20">
                  <c:v>W20</c:v>
                </c:pt>
                <c:pt idx="21">
                  <c:v>W21</c:v>
                </c:pt>
                <c:pt idx="22">
                  <c:v>W22</c:v>
                </c:pt>
                <c:pt idx="23">
                  <c:v>W23</c:v>
                </c:pt>
                <c:pt idx="24">
                  <c:v>W24</c:v>
                </c:pt>
                <c:pt idx="25">
                  <c:v>W25</c:v>
                </c:pt>
                <c:pt idx="26">
                  <c:v>W26</c:v>
                </c:pt>
                <c:pt idx="27">
                  <c:v>W27</c:v>
                </c:pt>
                <c:pt idx="28">
                  <c:v>W28</c:v>
                </c:pt>
                <c:pt idx="29">
                  <c:v>W29</c:v>
                </c:pt>
                <c:pt idx="30">
                  <c:v>W30</c:v>
                </c:pt>
                <c:pt idx="31">
                  <c:v>W31</c:v>
                </c:pt>
                <c:pt idx="32">
                  <c:v>W32</c:v>
                </c:pt>
                <c:pt idx="33">
                  <c:v>W33</c:v>
                </c:pt>
                <c:pt idx="34">
                  <c:v>W34</c:v>
                </c:pt>
                <c:pt idx="35">
                  <c:v>W35</c:v>
                </c:pt>
                <c:pt idx="36">
                  <c:v>W36</c:v>
                </c:pt>
                <c:pt idx="37">
                  <c:v>W37</c:v>
                </c:pt>
                <c:pt idx="38">
                  <c:v>W38</c:v>
                </c:pt>
                <c:pt idx="39">
                  <c:v>W39</c:v>
                </c:pt>
                <c:pt idx="40">
                  <c:v>W40</c:v>
                </c:pt>
                <c:pt idx="41">
                  <c:v>W41</c:v>
                </c:pt>
                <c:pt idx="42">
                  <c:v>W42</c:v>
                </c:pt>
                <c:pt idx="43">
                  <c:v>W43</c:v>
                </c:pt>
                <c:pt idx="44">
                  <c:v>W44</c:v>
                </c:pt>
                <c:pt idx="45">
                  <c:v>W45</c:v>
                </c:pt>
                <c:pt idx="46">
                  <c:v>W46</c:v>
                </c:pt>
                <c:pt idx="47">
                  <c:v>W47</c:v>
                </c:pt>
                <c:pt idx="48">
                  <c:v>W48</c:v>
                </c:pt>
                <c:pt idx="49">
                  <c:v>W49</c:v>
                </c:pt>
                <c:pt idx="50">
                  <c:v>W50</c:v>
                </c:pt>
                <c:pt idx="51">
                  <c:v>W51</c:v>
                </c:pt>
                <c:pt idx="52">
                  <c:v>W52</c:v>
                </c:pt>
                <c:pt idx="53">
                  <c:v>W53</c:v>
                </c:pt>
              </c:strCache>
            </c:strRef>
          </c:cat>
          <c:val>
            <c:numRef>
              <c:f>'view data 1 PSI'!$F$7:$BG$7</c:f>
              <c:numCache>
                <c:formatCode>General</c:formatCode>
                <c:ptCount val="5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CB-43E5-B5BE-CD09C75EF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25680"/>
        <c:axId val="427525288"/>
      </c:lineChart>
      <c:catAx>
        <c:axId val="42752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4896"/>
        <c:crosses val="autoZero"/>
        <c:auto val="1"/>
        <c:lblAlgn val="ctr"/>
        <c:lblOffset val="100"/>
        <c:noMultiLvlLbl val="0"/>
      </c:catAx>
      <c:valAx>
        <c:axId val="4275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4504"/>
        <c:crosses val="autoZero"/>
        <c:crossBetween val="between"/>
      </c:valAx>
      <c:catAx>
        <c:axId val="427525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525288"/>
        <c:crosses val="autoZero"/>
        <c:auto val="1"/>
        <c:lblAlgn val="ctr"/>
        <c:lblOffset val="100"/>
        <c:noMultiLvlLbl val="0"/>
      </c:catAx>
      <c:valAx>
        <c:axId val="427525288"/>
        <c:scaling>
          <c:orientation val="minMax"/>
        </c:scaling>
        <c:delete val="0"/>
        <c:axPos val="r"/>
        <c:numFmt formatCode="#,##0_);[Red]\(#,##0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5256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Shipped to S(demand)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'view data 3 evaluation'!$E$35</c:f>
              <c:strCache>
                <c:ptCount val="1"/>
                <c:pt idx="0">
                  <c:v>S accume</c:v>
                </c:pt>
              </c:strCache>
            </c:strRef>
          </c:tx>
          <c:spPr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numRef>
              <c:f>'view data 3 evaluation'!$F$34:$BG$34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evaluation'!$F$35:$BG$35</c:f>
              <c:numCache>
                <c:formatCode>#,##0.0_ ;[Red]\-#,##0.0\ </c:formatCode>
                <c:ptCount val="54"/>
                <c:pt idx="0" formatCode="#,##0.0;[Red]\-#,##0.0">
                  <c:v>2</c:v>
                </c:pt>
                <c:pt idx="1">
                  <c:v>52</c:v>
                </c:pt>
                <c:pt idx="2">
                  <c:v>82</c:v>
                </c:pt>
                <c:pt idx="3">
                  <c:v>112</c:v>
                </c:pt>
                <c:pt idx="4">
                  <c:v>142</c:v>
                </c:pt>
                <c:pt idx="5">
                  <c:v>205</c:v>
                </c:pt>
                <c:pt idx="6">
                  <c:v>268</c:v>
                </c:pt>
                <c:pt idx="7">
                  <c:v>331</c:v>
                </c:pt>
                <c:pt idx="8">
                  <c:v>394</c:v>
                </c:pt>
                <c:pt idx="9">
                  <c:v>474</c:v>
                </c:pt>
                <c:pt idx="10">
                  <c:v>554</c:v>
                </c:pt>
                <c:pt idx="11">
                  <c:v>634</c:v>
                </c:pt>
                <c:pt idx="12">
                  <c:v>714</c:v>
                </c:pt>
                <c:pt idx="13">
                  <c:v>794</c:v>
                </c:pt>
                <c:pt idx="14">
                  <c:v>919</c:v>
                </c:pt>
                <c:pt idx="15">
                  <c:v>1044</c:v>
                </c:pt>
                <c:pt idx="16">
                  <c:v>1169</c:v>
                </c:pt>
                <c:pt idx="17">
                  <c:v>1294</c:v>
                </c:pt>
                <c:pt idx="18">
                  <c:v>1444</c:v>
                </c:pt>
                <c:pt idx="19">
                  <c:v>1594</c:v>
                </c:pt>
                <c:pt idx="20">
                  <c:v>1744</c:v>
                </c:pt>
                <c:pt idx="21">
                  <c:v>1894</c:v>
                </c:pt>
                <c:pt idx="22">
                  <c:v>2034</c:v>
                </c:pt>
                <c:pt idx="23">
                  <c:v>2174</c:v>
                </c:pt>
                <c:pt idx="24">
                  <c:v>2314</c:v>
                </c:pt>
                <c:pt idx="25">
                  <c:v>2454</c:v>
                </c:pt>
                <c:pt idx="26">
                  <c:v>2594</c:v>
                </c:pt>
                <c:pt idx="27">
                  <c:v>2817</c:v>
                </c:pt>
                <c:pt idx="28">
                  <c:v>3040</c:v>
                </c:pt>
                <c:pt idx="29">
                  <c:v>3263</c:v>
                </c:pt>
                <c:pt idx="30">
                  <c:v>3486</c:v>
                </c:pt>
                <c:pt idx="31">
                  <c:v>3736</c:v>
                </c:pt>
                <c:pt idx="32">
                  <c:v>3986</c:v>
                </c:pt>
                <c:pt idx="33">
                  <c:v>4236</c:v>
                </c:pt>
                <c:pt idx="34">
                  <c:v>4486</c:v>
                </c:pt>
                <c:pt idx="35">
                  <c:v>4666</c:v>
                </c:pt>
                <c:pt idx="36">
                  <c:v>4846</c:v>
                </c:pt>
                <c:pt idx="37">
                  <c:v>5026</c:v>
                </c:pt>
                <c:pt idx="38">
                  <c:v>5206</c:v>
                </c:pt>
                <c:pt idx="39">
                  <c:v>5386</c:v>
                </c:pt>
                <c:pt idx="40">
                  <c:v>5561</c:v>
                </c:pt>
                <c:pt idx="41">
                  <c:v>5736</c:v>
                </c:pt>
                <c:pt idx="42">
                  <c:v>5911</c:v>
                </c:pt>
                <c:pt idx="43">
                  <c:v>6086</c:v>
                </c:pt>
                <c:pt idx="44">
                  <c:v>6186</c:v>
                </c:pt>
                <c:pt idx="45">
                  <c:v>6286</c:v>
                </c:pt>
                <c:pt idx="46">
                  <c:v>6386</c:v>
                </c:pt>
                <c:pt idx="47">
                  <c:v>6486</c:v>
                </c:pt>
                <c:pt idx="48">
                  <c:v>6496</c:v>
                </c:pt>
                <c:pt idx="49">
                  <c:v>6506</c:v>
                </c:pt>
                <c:pt idx="50">
                  <c:v>6516</c:v>
                </c:pt>
                <c:pt idx="51">
                  <c:v>6526</c:v>
                </c:pt>
                <c:pt idx="52">
                  <c:v>6536</c:v>
                </c:pt>
                <c:pt idx="53">
                  <c:v>6546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B-4942-9716-FCB3927DF3BB}"/>
            </c:ext>
          </c:extLst>
        </c:ser>
        <c:ser>
          <c:idx val="0"/>
          <c:order val="1"/>
          <c:tx>
            <c:strRef>
              <c:f>'view data 3 evaluation'!$E$36</c:f>
              <c:strCache>
                <c:ptCount val="1"/>
                <c:pt idx="0">
                  <c:v>Shipped accume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'view data 3 evaluation'!$F$34:$BG$34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evaluation'!$F$36:$BG$36</c:f>
              <c:numCache>
                <c:formatCode>#,##0.0_ ;[Red]\-#,##0.0\ </c:formatCode>
                <c:ptCount val="54"/>
                <c:pt idx="0" formatCode="#,##0.0;[Red]\-#,##0.0">
                  <c:v>0</c:v>
                </c:pt>
                <c:pt idx="1">
                  <c:v>52</c:v>
                </c:pt>
                <c:pt idx="2">
                  <c:v>82</c:v>
                </c:pt>
                <c:pt idx="3">
                  <c:v>112</c:v>
                </c:pt>
                <c:pt idx="4">
                  <c:v>142</c:v>
                </c:pt>
                <c:pt idx="5">
                  <c:v>205</c:v>
                </c:pt>
                <c:pt idx="6">
                  <c:v>268</c:v>
                </c:pt>
                <c:pt idx="7">
                  <c:v>331</c:v>
                </c:pt>
                <c:pt idx="8">
                  <c:v>394</c:v>
                </c:pt>
                <c:pt idx="9">
                  <c:v>474</c:v>
                </c:pt>
                <c:pt idx="10">
                  <c:v>554</c:v>
                </c:pt>
                <c:pt idx="11">
                  <c:v>634</c:v>
                </c:pt>
                <c:pt idx="12">
                  <c:v>714</c:v>
                </c:pt>
                <c:pt idx="13">
                  <c:v>794</c:v>
                </c:pt>
                <c:pt idx="14">
                  <c:v>919</c:v>
                </c:pt>
                <c:pt idx="15">
                  <c:v>1044</c:v>
                </c:pt>
                <c:pt idx="16">
                  <c:v>1169</c:v>
                </c:pt>
                <c:pt idx="17">
                  <c:v>1294</c:v>
                </c:pt>
                <c:pt idx="18">
                  <c:v>1444</c:v>
                </c:pt>
                <c:pt idx="19">
                  <c:v>1594</c:v>
                </c:pt>
                <c:pt idx="20">
                  <c:v>1744</c:v>
                </c:pt>
                <c:pt idx="21">
                  <c:v>1894</c:v>
                </c:pt>
                <c:pt idx="22">
                  <c:v>2034</c:v>
                </c:pt>
                <c:pt idx="23">
                  <c:v>2174</c:v>
                </c:pt>
                <c:pt idx="24">
                  <c:v>2314</c:v>
                </c:pt>
                <c:pt idx="25">
                  <c:v>2454</c:v>
                </c:pt>
                <c:pt idx="26">
                  <c:v>2594</c:v>
                </c:pt>
                <c:pt idx="27">
                  <c:v>2817</c:v>
                </c:pt>
                <c:pt idx="28">
                  <c:v>3040</c:v>
                </c:pt>
                <c:pt idx="29">
                  <c:v>3263</c:v>
                </c:pt>
                <c:pt idx="30">
                  <c:v>3486</c:v>
                </c:pt>
                <c:pt idx="31">
                  <c:v>3736</c:v>
                </c:pt>
                <c:pt idx="32">
                  <c:v>3986</c:v>
                </c:pt>
                <c:pt idx="33">
                  <c:v>4236</c:v>
                </c:pt>
                <c:pt idx="34">
                  <c:v>4486</c:v>
                </c:pt>
                <c:pt idx="35">
                  <c:v>4666</c:v>
                </c:pt>
                <c:pt idx="36">
                  <c:v>4846</c:v>
                </c:pt>
                <c:pt idx="37">
                  <c:v>5026</c:v>
                </c:pt>
                <c:pt idx="38">
                  <c:v>5206</c:v>
                </c:pt>
                <c:pt idx="39">
                  <c:v>5386</c:v>
                </c:pt>
                <c:pt idx="40">
                  <c:v>5561</c:v>
                </c:pt>
                <c:pt idx="41">
                  <c:v>5736</c:v>
                </c:pt>
                <c:pt idx="42">
                  <c:v>5911</c:v>
                </c:pt>
                <c:pt idx="43">
                  <c:v>6086</c:v>
                </c:pt>
                <c:pt idx="44">
                  <c:v>6186</c:v>
                </c:pt>
                <c:pt idx="45">
                  <c:v>6286</c:v>
                </c:pt>
                <c:pt idx="46">
                  <c:v>6386</c:v>
                </c:pt>
                <c:pt idx="47">
                  <c:v>6486</c:v>
                </c:pt>
                <c:pt idx="48">
                  <c:v>6496</c:v>
                </c:pt>
                <c:pt idx="49">
                  <c:v>6506</c:v>
                </c:pt>
                <c:pt idx="50">
                  <c:v>6516</c:v>
                </c:pt>
                <c:pt idx="51">
                  <c:v>6526</c:v>
                </c:pt>
                <c:pt idx="52">
                  <c:v>6536</c:v>
                </c:pt>
                <c:pt idx="53">
                  <c:v>6546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6-4A9B-B1F8-BE5B5B17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126671"/>
        <c:axId val="1856112943"/>
      </c:barChart>
      <c:lineChart>
        <c:grouping val="standard"/>
        <c:varyColors val="0"/>
        <c:ser>
          <c:idx val="2"/>
          <c:order val="2"/>
          <c:tx>
            <c:strRef>
              <c:f>'view data 3 evaluation'!$E$37</c:f>
              <c:strCache>
                <c:ptCount val="1"/>
                <c:pt idx="0">
                  <c:v>Shipped ratio to 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'view data 3 evaluation'!$F$34:$BG$34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'view data 3 evaluation'!$F$37:$BG$37</c:f>
              <c:numCache>
                <c:formatCode>0.0%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6-4A9B-B1F8-BE5B5B17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157712"/>
        <c:axId val="662160208"/>
      </c:lineChart>
      <c:catAx>
        <c:axId val="185612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112943"/>
        <c:crosses val="autoZero"/>
        <c:auto val="1"/>
        <c:lblAlgn val="ctr"/>
        <c:lblOffset val="100"/>
        <c:noMultiLvlLbl val="0"/>
      </c:catAx>
      <c:valAx>
        <c:axId val="18561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[Red]\-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6126671"/>
        <c:crosses val="autoZero"/>
        <c:crossBetween val="between"/>
      </c:valAx>
      <c:valAx>
        <c:axId val="66216020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2157712"/>
        <c:crosses val="max"/>
        <c:crossBetween val="between"/>
      </c:valAx>
      <c:catAx>
        <c:axId val="66215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216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10727434955848"/>
          <c:y val="9.6024609951778861E-2"/>
          <c:w val="0.82987528246994935"/>
          <c:h val="0.79480401366307418"/>
        </c:manualLayout>
      </c:layout>
      <c:lineChart>
        <c:grouping val="standard"/>
        <c:varyColors val="0"/>
        <c:ser>
          <c:idx val="0"/>
          <c:order val="0"/>
          <c:tx>
            <c:strRef>
              <c:f>'view data 3 evaluation'!$E$2</c:f>
              <c:strCache>
                <c:ptCount val="1"/>
                <c:pt idx="0">
                  <c:v>Planned PROFIT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'view data 3 evaluation'!$F$2:$BG$2</c:f>
              <c:numCache>
                <c:formatCode>0.0%</c:formatCode>
                <c:ptCount val="54"/>
                <c:pt idx="0">
                  <c:v>0</c:v>
                </c:pt>
                <c:pt idx="1">
                  <c:v>-5.8740384615384613</c:v>
                </c:pt>
                <c:pt idx="2">
                  <c:v>-3.8245450281425888</c:v>
                </c:pt>
                <c:pt idx="3">
                  <c:v>-4.214211881868132</c:v>
                </c:pt>
                <c:pt idx="4">
                  <c:v>-3.656951516793066</c:v>
                </c:pt>
                <c:pt idx="5">
                  <c:v>-3.5820734052532832</c:v>
                </c:pt>
                <c:pt idx="6">
                  <c:v>-2.5730860720436275</c:v>
                </c:pt>
                <c:pt idx="7">
                  <c:v>-1.8367769579363233</c:v>
                </c:pt>
                <c:pt idx="8">
                  <c:v>-1.3367598106208509</c:v>
                </c:pt>
                <c:pt idx="9">
                  <c:v>-1.4160116439467703</c:v>
                </c:pt>
                <c:pt idx="10">
                  <c:v>-1.0713612538183834</c:v>
                </c:pt>
                <c:pt idx="11">
                  <c:v>-0.93362336204804641</c:v>
                </c:pt>
                <c:pt idx="12">
                  <c:v>-0.6714828431372547</c:v>
                </c:pt>
                <c:pt idx="13">
                  <c:v>-0.55755510075566728</c:v>
                </c:pt>
                <c:pt idx="14">
                  <c:v>-0.60286222482631613</c:v>
                </c:pt>
                <c:pt idx="15">
                  <c:v>-0.42678929966106682</c:v>
                </c:pt>
                <c:pt idx="16">
                  <c:v>-0.25920588767519903</c:v>
                </c:pt>
                <c:pt idx="17">
                  <c:v>-0.15537971109261678</c:v>
                </c:pt>
                <c:pt idx="18">
                  <c:v>5.7945210952482444E-2</c:v>
                </c:pt>
                <c:pt idx="19">
                  <c:v>-0.10069105298716335</c:v>
                </c:pt>
                <c:pt idx="20">
                  <c:v>-1.6319689484819403E-4</c:v>
                </c:pt>
                <c:pt idx="21">
                  <c:v>8.1902668345382248E-2</c:v>
                </c:pt>
                <c:pt idx="22">
                  <c:v>-8.4655945087360948E-2</c:v>
                </c:pt>
                <c:pt idx="23">
                  <c:v>-4.3613420847781394E-2</c:v>
                </c:pt>
                <c:pt idx="24">
                  <c:v>2.2924589455488423E-2</c:v>
                </c:pt>
                <c:pt idx="25">
                  <c:v>8.0276706789543059E-2</c:v>
                </c:pt>
                <c:pt idx="26">
                  <c:v>0.15884311428740888</c:v>
                </c:pt>
                <c:pt idx="27">
                  <c:v>5.3401207640424969E-2</c:v>
                </c:pt>
                <c:pt idx="28">
                  <c:v>0.18039449962044546</c:v>
                </c:pt>
                <c:pt idx="29">
                  <c:v>0.20651034913600047</c:v>
                </c:pt>
                <c:pt idx="30">
                  <c:v>0.2688362515998059</c:v>
                </c:pt>
                <c:pt idx="31">
                  <c:v>0.11989506979904473</c:v>
                </c:pt>
                <c:pt idx="32">
                  <c:v>0.22914419217260423</c:v>
                </c:pt>
                <c:pt idx="33">
                  <c:v>0.2871306611825381</c:v>
                </c:pt>
                <c:pt idx="34">
                  <c:v>0.34395411793957281</c:v>
                </c:pt>
                <c:pt idx="35">
                  <c:v>0.25648135860067939</c:v>
                </c:pt>
                <c:pt idx="36">
                  <c:v>0.28161729340614006</c:v>
                </c:pt>
                <c:pt idx="37">
                  <c:v>0.31110312911322674</c:v>
                </c:pt>
                <c:pt idx="38">
                  <c:v>0.32293561053813663</c:v>
                </c:pt>
                <c:pt idx="39">
                  <c:v>0.3535857386672</c:v>
                </c:pt>
                <c:pt idx="40">
                  <c:v>0.31253625869724611</c:v>
                </c:pt>
                <c:pt idx="41">
                  <c:v>0.31171612655562725</c:v>
                </c:pt>
                <c:pt idx="42">
                  <c:v>0.26538343603190939</c:v>
                </c:pt>
                <c:pt idx="43">
                  <c:v>0.25105939861978327</c:v>
                </c:pt>
                <c:pt idx="44">
                  <c:v>0.26069160511328326</c:v>
                </c:pt>
                <c:pt idx="45">
                  <c:v>0.26979401722998619</c:v>
                </c:pt>
                <c:pt idx="46">
                  <c:v>0.27839152352501884</c:v>
                </c:pt>
                <c:pt idx="47">
                  <c:v>0.28072579401788483</c:v>
                </c:pt>
                <c:pt idx="48">
                  <c:v>0.27548393686055339</c:v>
                </c:pt>
                <c:pt idx="49">
                  <c:v>0.27598766818794501</c:v>
                </c:pt>
                <c:pt idx="50">
                  <c:v>0.27650151107333443</c:v>
                </c:pt>
                <c:pt idx="51">
                  <c:v>0.27702541903392364</c:v>
                </c:pt>
                <c:pt idx="52">
                  <c:v>0.27755934587138703</c:v>
                </c:pt>
                <c:pt idx="53">
                  <c:v>0.27810324566969863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0-4911-AFBA-F572AA7FA956}"/>
            </c:ext>
          </c:extLst>
        </c:ser>
        <c:ser>
          <c:idx val="1"/>
          <c:order val="1"/>
          <c:tx>
            <c:strRef>
              <c:f>'view data 3 evaluation'!$E$3</c:f>
              <c:strCache>
                <c:ptCount val="1"/>
                <c:pt idx="0">
                  <c:v>PROFIT (K$)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'view data 3 evaluation'!$F$3:$BG$3</c:f>
              <c:numCache>
                <c:formatCode>#,##0.0;[Red]\-#,##0.0</c:formatCode>
                <c:ptCount val="54"/>
                <c:pt idx="0">
                  <c:v>0</c:v>
                </c:pt>
                <c:pt idx="1">
                  <c:v>-76.362499999999997</c:v>
                </c:pt>
                <c:pt idx="2">
                  <c:v>-2.0406730769230768</c:v>
                </c:pt>
                <c:pt idx="3">
                  <c:v>-39.594759615384618</c:v>
                </c:pt>
                <c:pt idx="4">
                  <c:v>-11.823846153846153</c:v>
                </c:pt>
                <c:pt idx="5">
                  <c:v>-53.759483173076923</c:v>
                </c:pt>
                <c:pt idx="6">
                  <c:v>11.184495192307693</c:v>
                </c:pt>
                <c:pt idx="7">
                  <c:v>20.403473557692308</c:v>
                </c:pt>
                <c:pt idx="8">
                  <c:v>20.322451923076926</c:v>
                </c:pt>
                <c:pt idx="9">
                  <c:v>-36.126538461538459</c:v>
                </c:pt>
                <c:pt idx="10">
                  <c:v>19.413846153846155</c:v>
                </c:pt>
                <c:pt idx="11">
                  <c:v>0.40423076923077517</c:v>
                </c:pt>
                <c:pt idx="12">
                  <c:v>28.119615384615386</c:v>
                </c:pt>
                <c:pt idx="13">
                  <c:v>9.1849999999999987</c:v>
                </c:pt>
                <c:pt idx="14">
                  <c:v>-27.832908653846147</c:v>
                </c:pt>
                <c:pt idx="15">
                  <c:v>27.115588942307681</c:v>
                </c:pt>
                <c:pt idx="16">
                  <c:v>35.639086538461534</c:v>
                </c:pt>
                <c:pt idx="17">
                  <c:v>25.487584134615389</c:v>
                </c:pt>
                <c:pt idx="18">
                  <c:v>71.183557692307687</c:v>
                </c:pt>
                <c:pt idx="19">
                  <c:v>-61.043605769230759</c:v>
                </c:pt>
                <c:pt idx="20">
                  <c:v>40.054230769230784</c:v>
                </c:pt>
                <c:pt idx="21">
                  <c:v>38.852067307692309</c:v>
                </c:pt>
                <c:pt idx="22">
                  <c:v>-81.828461538461539</c:v>
                </c:pt>
                <c:pt idx="23">
                  <c:v>19.343653846153856</c:v>
                </c:pt>
                <c:pt idx="24">
                  <c:v>36.96576923076924</c:v>
                </c:pt>
                <c:pt idx="25">
                  <c:v>35.987884615384615</c:v>
                </c:pt>
                <c:pt idx="26">
                  <c:v>53.760000000000005</c:v>
                </c:pt>
                <c:pt idx="27">
                  <c:v>-65.401959134615382</c:v>
                </c:pt>
                <c:pt idx="28">
                  <c:v>99.492019230769259</c:v>
                </c:pt>
                <c:pt idx="29">
                  <c:v>31.360997596153851</c:v>
                </c:pt>
                <c:pt idx="30">
                  <c:v>65.829975961538466</c:v>
                </c:pt>
                <c:pt idx="31">
                  <c:v>-122.30879807692307</c:v>
                </c:pt>
                <c:pt idx="32">
                  <c:v>116.36019230769233</c:v>
                </c:pt>
                <c:pt idx="33">
                  <c:v>75.729182692307702</c:v>
                </c:pt>
                <c:pt idx="34">
                  <c:v>81.673173076923064</c:v>
                </c:pt>
                <c:pt idx="35">
                  <c:v>-86.559038461538449</c:v>
                </c:pt>
                <c:pt idx="36">
                  <c:v>41.99384615384615</c:v>
                </c:pt>
                <c:pt idx="37">
                  <c:v>49.721730769230774</c:v>
                </c:pt>
                <c:pt idx="38">
                  <c:v>29.399615384615387</c:v>
                </c:pt>
                <c:pt idx="39">
                  <c:v>55.802499999999995</c:v>
                </c:pt>
                <c:pt idx="40">
                  <c:v>-41.599663461538455</c:v>
                </c:pt>
                <c:pt idx="41">
                  <c:v>12.497391826923071</c:v>
                </c:pt>
                <c:pt idx="42">
                  <c:v>-54.830552884615386</c:v>
                </c:pt>
                <c:pt idx="43">
                  <c:v>-10.183497596153849</c:v>
                </c:pt>
                <c:pt idx="44">
                  <c:v>21.172692307692305</c:v>
                </c:pt>
                <c:pt idx="45">
                  <c:v>20.821730769230768</c:v>
                </c:pt>
                <c:pt idx="46">
                  <c:v>20.470769230769228</c:v>
                </c:pt>
                <c:pt idx="47">
                  <c:v>10.744807692307692</c:v>
                </c:pt>
                <c:pt idx="48">
                  <c:v>-7.8109615384615383</c:v>
                </c:pt>
                <c:pt idx="49">
                  <c:v>1.508028846153846</c:v>
                </c:pt>
                <c:pt idx="50">
                  <c:v>1.527019230769231</c:v>
                </c:pt>
                <c:pt idx="51">
                  <c:v>1.5460096153846159</c:v>
                </c:pt>
                <c:pt idx="52">
                  <c:v>1.5649999999999999</c:v>
                </c:pt>
                <c:pt idx="53">
                  <c:v>1.5839903846153844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0-4911-AFBA-F572AA7FA956}"/>
            </c:ext>
          </c:extLst>
        </c:ser>
        <c:ser>
          <c:idx val="4"/>
          <c:order val="2"/>
          <c:tx>
            <c:strRef>
              <c:f>'view data 3 evaluation'!$E$6</c:f>
              <c:strCache>
                <c:ptCount val="1"/>
                <c:pt idx="0">
                  <c:v>Cach 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'view data 3 evaluation'!$F$6:$BG$6</c:f>
              <c:numCache>
                <c:formatCode>#,##0.0;[Red]\-#,##0.0</c:formatCode>
                <c:ptCount val="54"/>
                <c:pt idx="0" formatCode="#,##0_);[Red]\(#,##0\)">
                  <c:v>0</c:v>
                </c:pt>
                <c:pt idx="1">
                  <c:v>13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31.25</c:v>
                </c:pt>
                <c:pt idx="15">
                  <c:v>31.25</c:v>
                </c:pt>
                <c:pt idx="16">
                  <c:v>31.25</c:v>
                </c:pt>
                <c:pt idx="17">
                  <c:v>31.25</c:v>
                </c:pt>
                <c:pt idx="18">
                  <c:v>37.5</c:v>
                </c:pt>
                <c:pt idx="19">
                  <c:v>37.5</c:v>
                </c:pt>
                <c:pt idx="20">
                  <c:v>37.5</c:v>
                </c:pt>
                <c:pt idx="21">
                  <c:v>37.5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55.75</c:v>
                </c:pt>
                <c:pt idx="28">
                  <c:v>55.75</c:v>
                </c:pt>
                <c:pt idx="29">
                  <c:v>55.75</c:v>
                </c:pt>
                <c:pt idx="30">
                  <c:v>55.75</c:v>
                </c:pt>
                <c:pt idx="31">
                  <c:v>62.5</c:v>
                </c:pt>
                <c:pt idx="32">
                  <c:v>62.5</c:v>
                </c:pt>
                <c:pt idx="33">
                  <c:v>62.5</c:v>
                </c:pt>
                <c:pt idx="34">
                  <c:v>62.5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43.75</c:v>
                </c:pt>
                <c:pt idx="41">
                  <c:v>43.75</c:v>
                </c:pt>
                <c:pt idx="42">
                  <c:v>43.75</c:v>
                </c:pt>
                <c:pt idx="43">
                  <c:v>43.75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B0-4911-AFBA-F572AA7FA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596511"/>
        <c:axId val="1309596927"/>
      </c:lineChart>
      <c:catAx>
        <c:axId val="130959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596927"/>
        <c:crosses val="autoZero"/>
        <c:auto val="1"/>
        <c:lblAlgn val="ctr"/>
        <c:lblOffset val="100"/>
        <c:noMultiLvlLbl val="0"/>
      </c:catAx>
      <c:valAx>
        <c:axId val="13095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5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42762</xdr:colOff>
      <xdr:row>6</xdr:row>
      <xdr:rowOff>103440</xdr:rowOff>
    </xdr:from>
    <xdr:to>
      <xdr:col>13</xdr:col>
      <xdr:colOff>1563539</xdr:colOff>
      <xdr:row>29</xdr:row>
      <xdr:rowOff>44859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8E3ABA-4426-4C32-A93C-E3FB630B3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78340</xdr:colOff>
      <xdr:row>6</xdr:row>
      <xdr:rowOff>50759</xdr:rowOff>
    </xdr:from>
    <xdr:to>
      <xdr:col>24</xdr:col>
      <xdr:colOff>315411</xdr:colOff>
      <xdr:row>29</xdr:row>
      <xdr:rowOff>3637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92C76946-9A98-4CB9-81A4-71BCBFF19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662195</xdr:colOff>
      <xdr:row>6</xdr:row>
      <xdr:rowOff>94123</xdr:rowOff>
    </xdr:from>
    <xdr:to>
      <xdr:col>37</xdr:col>
      <xdr:colOff>590562</xdr:colOff>
      <xdr:row>29</xdr:row>
      <xdr:rowOff>68994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C2F86BB8-B8BF-4FA2-879F-66EE20284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48848</xdr:colOff>
      <xdr:row>33</xdr:row>
      <xdr:rowOff>63110</xdr:rowOff>
    </xdr:from>
    <xdr:to>
      <xdr:col>24</xdr:col>
      <xdr:colOff>206304</xdr:colOff>
      <xdr:row>54</xdr:row>
      <xdr:rowOff>309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BF4F5B1A-D09C-4259-B042-F3E8D04D7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310708</xdr:colOff>
      <xdr:row>30</xdr:row>
      <xdr:rowOff>13054</xdr:rowOff>
    </xdr:from>
    <xdr:to>
      <xdr:col>52</xdr:col>
      <xdr:colOff>416719</xdr:colOff>
      <xdr:row>46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02D4A4D-4AC5-5CFC-94A3-CE75A0E160B6}"/>
            </a:ext>
          </a:extLst>
        </xdr:cNvPr>
        <xdr:cNvSpPr/>
      </xdr:nvSpPr>
      <xdr:spPr>
        <a:xfrm>
          <a:off x="31743208" y="5073210"/>
          <a:ext cx="6267495" cy="29039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200"/>
            <a:t>accume</a:t>
          </a:r>
        </a:p>
        <a:p>
          <a:pPr algn="ctr"/>
          <a:r>
            <a:rPr kumimoji="1" lang="ja-JP" altLang="en-US" sz="3200"/>
            <a:t>需要</a:t>
          </a:r>
          <a:r>
            <a:rPr kumimoji="1" lang="en-US" altLang="ja-JP" sz="3200"/>
            <a:t>(=</a:t>
          </a:r>
          <a:r>
            <a:rPr kumimoji="1" lang="ja-JP" altLang="en-US" sz="3200"/>
            <a:t>販売目標</a:t>
          </a:r>
          <a:r>
            <a:rPr kumimoji="1" lang="en-US" altLang="ja-JP" sz="3200"/>
            <a:t>)S</a:t>
          </a:r>
          <a:r>
            <a:rPr kumimoji="1" lang="ja-JP" altLang="en-US" sz="3200"/>
            <a:t>の棒グラフ</a:t>
          </a:r>
        </a:p>
        <a:p>
          <a:pPr algn="ctr"/>
          <a:r>
            <a:rPr kumimoji="1" lang="en-US" altLang="ja-JP" sz="3200"/>
            <a:t>shipped(=revenue)</a:t>
          </a:r>
          <a:r>
            <a:rPr kumimoji="1" lang="ja-JP" altLang="en-US" sz="3200"/>
            <a:t>の棒グラフ</a:t>
          </a:r>
          <a:endParaRPr kumimoji="1" lang="en-US" altLang="ja-JP" sz="3200"/>
        </a:p>
        <a:p>
          <a:pPr algn="ctr"/>
          <a:r>
            <a:rPr kumimoji="1" lang="ja-JP" altLang="en-US" sz="3200"/>
            <a:t>販売目標</a:t>
          </a:r>
          <a:r>
            <a:rPr kumimoji="1" lang="en-US" altLang="ja-JP" sz="3200"/>
            <a:t>(=</a:t>
          </a:r>
          <a:r>
            <a:rPr kumimoji="1" lang="ja-JP" altLang="en-US" sz="3200"/>
            <a:t>実出荷</a:t>
          </a:r>
          <a:r>
            <a:rPr kumimoji="1" lang="en-US" altLang="ja-JP" sz="3200"/>
            <a:t>)</a:t>
          </a:r>
          <a:r>
            <a:rPr kumimoji="1" lang="ja-JP" altLang="en-US" sz="3200"/>
            <a:t>達成率</a:t>
          </a:r>
        </a:p>
        <a:p>
          <a:pPr algn="ctr"/>
          <a:endParaRPr kumimoji="1" lang="en-US" altLang="ja-JP" sz="3200"/>
        </a:p>
      </xdr:txBody>
    </xdr:sp>
    <xdr:clientData/>
  </xdr:twoCellAnchor>
  <xdr:twoCellAnchor>
    <xdr:from>
      <xdr:col>43</xdr:col>
      <xdr:colOff>462529</xdr:colOff>
      <xdr:row>6</xdr:row>
      <xdr:rowOff>43939</xdr:rowOff>
    </xdr:from>
    <xdr:to>
      <xdr:col>52</xdr:col>
      <xdr:colOff>421254</xdr:colOff>
      <xdr:row>22</xdr:row>
      <xdr:rowOff>171393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76036EA-C9B3-B277-54E7-52BB61F00472}"/>
            </a:ext>
          </a:extLst>
        </xdr:cNvPr>
        <xdr:cNvSpPr/>
      </xdr:nvSpPr>
      <xdr:spPr>
        <a:xfrm>
          <a:off x="31895029" y="817845"/>
          <a:ext cx="6120209" cy="29849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3600"/>
            <a:t>accume</a:t>
          </a:r>
          <a:endParaRPr kumimoji="1" lang="ja-JP" altLang="en-US" sz="3600"/>
        </a:p>
        <a:p>
          <a:pPr algn="ctr"/>
          <a:r>
            <a:rPr kumimoji="1" lang="en-US" altLang="ja-JP" sz="3600"/>
            <a:t>shipped(=revenue)</a:t>
          </a:r>
          <a:r>
            <a:rPr kumimoji="1" lang="ja-JP" altLang="en-US" sz="3600"/>
            <a:t>の棒グラフ</a:t>
          </a:r>
          <a:endParaRPr kumimoji="1" lang="en-US" altLang="ja-JP" sz="3600"/>
        </a:p>
        <a:p>
          <a:pPr algn="ctr"/>
          <a:r>
            <a:rPr kumimoji="1" lang="en-US" altLang="ja-JP" sz="3600"/>
            <a:t>Profit</a:t>
          </a:r>
          <a:r>
            <a:rPr kumimoji="1" lang="ja-JP" altLang="en-US" sz="3600"/>
            <a:t>の棒グラフ</a:t>
          </a:r>
          <a:endParaRPr kumimoji="1" lang="en-US" altLang="ja-JP" sz="3600"/>
        </a:p>
        <a:p>
          <a:pPr algn="ctr"/>
          <a:r>
            <a:rPr kumimoji="1" lang="en-US" altLang="ja-JP" sz="3600"/>
            <a:t>Profit ration</a:t>
          </a:r>
          <a:r>
            <a:rPr kumimoji="1" lang="ja-JP" altLang="en-US" sz="3600"/>
            <a:t>の折れ線</a:t>
          </a:r>
        </a:p>
      </xdr:txBody>
    </xdr:sp>
    <xdr:clientData/>
  </xdr:twoCellAnchor>
  <xdr:twoCellAnchor>
    <xdr:from>
      <xdr:col>2</xdr:col>
      <xdr:colOff>40515</xdr:colOff>
      <xdr:row>32</xdr:row>
      <xdr:rowOff>145173</xdr:rowOff>
    </xdr:from>
    <xdr:to>
      <xdr:col>13</xdr:col>
      <xdr:colOff>1617453</xdr:colOff>
      <xdr:row>53</xdr:row>
      <xdr:rowOff>69606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3E118E56-F132-4478-52F3-53E00339E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5073294</xdr:colOff>
      <xdr:row>40</xdr:row>
      <xdr:rowOff>149527</xdr:rowOff>
    </xdr:from>
    <xdr:to>
      <xdr:col>11</xdr:col>
      <xdr:colOff>351577</xdr:colOff>
      <xdr:row>56</xdr:row>
      <xdr:rowOff>69440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D216705-0748-2F3A-BCD6-93048CBD6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ySI_Profile_st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ySI_data_std_I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SI_Profile_std"/>
    </sheetNames>
    <sheetDataSet>
      <sheetData sheetId="0">
        <row r="1">
          <cell r="A1" t="str">
            <v>attribute</v>
          </cell>
          <cell r="B1" t="str">
            <v>value</v>
          </cell>
          <cell r="C1" t="str">
            <v>memo</v>
          </cell>
        </row>
        <row r="2">
          <cell r="A2" t="str">
            <v>BU_SC_node_profile</v>
          </cell>
          <cell r="B2" t="str">
            <v>profile</v>
          </cell>
          <cell r="C2" t="str">
            <v>business_unit_supplychain_node</v>
          </cell>
        </row>
        <row r="3">
          <cell r="A3" t="str">
            <v>product_name</v>
          </cell>
          <cell r="B3" t="str">
            <v>prod56789012345</v>
          </cell>
        </row>
        <row r="4">
          <cell r="A4" t="str">
            <v>SC_tree_id</v>
          </cell>
          <cell r="B4" t="str">
            <v>sc010</v>
          </cell>
          <cell r="C4" t="str">
            <v>supplychain_tree_id</v>
          </cell>
        </row>
        <row r="5">
          <cell r="A5" t="str">
            <v>node_from</v>
          </cell>
          <cell r="B5" t="str">
            <v>SHA00</v>
          </cell>
          <cell r="C5" t="str">
            <v>PSI business point (FROM)</v>
          </cell>
        </row>
        <row r="6">
          <cell r="A6" t="str">
            <v>node_to</v>
          </cell>
          <cell r="B6" t="str">
            <v>Wch00</v>
          </cell>
          <cell r="C6" t="str">
            <v>PSI business point (TO) WEB channel</v>
          </cell>
        </row>
        <row r="7">
          <cell r="A7" t="str">
            <v>time_profile</v>
          </cell>
          <cell r="B7" t="str">
            <v>profile</v>
          </cell>
          <cell r="C7" t="str">
            <v>time definition</v>
          </cell>
        </row>
        <row r="8">
          <cell r="A8" t="str">
            <v>plan_year</v>
          </cell>
          <cell r="B8">
            <v>2022</v>
          </cell>
          <cell r="C8" t="str">
            <v>Planning Year時間定義の位置は?</v>
          </cell>
        </row>
        <row r="9">
          <cell r="A9" t="str">
            <v>plan_engine</v>
          </cell>
          <cell r="B9" t="str">
            <v>ML</v>
          </cell>
          <cell r="C9" t="str">
            <v>ML:Machine Learning  FS:Fixed Sequence/Normal PSI</v>
          </cell>
        </row>
        <row r="10">
          <cell r="A10" t="str">
            <v>reward_sw</v>
          </cell>
          <cell r="B10" t="str">
            <v>PROFITRATIO</v>
          </cell>
          <cell r="C10" t="str">
            <v>PROFIT / REVENUE / PROFITRATIO</v>
          </cell>
        </row>
        <row r="11">
          <cell r="A11" t="str">
            <v>calendar_cycle_week</v>
          </cell>
          <cell r="B11" t="str">
            <v>1,2,3,4,5,6,7,8,9,10,11,12,13,14,15,16,17,18,19,20,21,22,23,24,25,26,27,28,29,30,31,32,33,34,35,36,37,38,39,40,41,42,43,44,45,46,47,48,49,50,51,52</v>
          </cell>
          <cell r="C11" t="str">
            <v>月一回の週指定の例</v>
          </cell>
        </row>
        <row r="12">
          <cell r="A12" t="str">
            <v>calendar_off_week</v>
          </cell>
          <cell r="B12" t="str">
            <v>18,32</v>
          </cell>
          <cell r="C12" t="str">
            <v xml:space="preserve">off week </v>
          </cell>
        </row>
        <row r="13">
          <cell r="A13" t="str">
            <v>weeks_year</v>
          </cell>
          <cell r="B13">
            <v>52</v>
          </cell>
          <cell r="C13" t="str">
            <v>WEEKs / Year</v>
          </cell>
        </row>
        <row r="14">
          <cell r="A14" t="str">
            <v>product_cost_profile</v>
          </cell>
          <cell r="B14" t="str">
            <v>profile</v>
          </cell>
          <cell r="C14" t="str">
            <v>for calc reward / extend BS PL anarise</v>
          </cell>
        </row>
        <row r="15">
          <cell r="A15" t="str">
            <v>Price_a_planning_lot_size</v>
          </cell>
          <cell r="B15">
            <v>2.5000000000000001E-2</v>
          </cell>
          <cell r="C15" t="str">
            <v>Price a planning lot size</v>
          </cell>
        </row>
        <row r="16">
          <cell r="A16" t="str">
            <v>AVE_PRICE_shipped_pack_lot</v>
          </cell>
          <cell r="B16">
            <v>0.75</v>
          </cell>
          <cell r="C16" t="str">
            <v>AVE_PRICE(K$) shipped by pack lot</v>
          </cell>
        </row>
        <row r="17">
          <cell r="A17" t="str">
            <v>Cash_Intrest</v>
          </cell>
          <cell r="B17">
            <v>0.05</v>
          </cell>
          <cell r="C17" t="str">
            <v>Cash Intrest</v>
          </cell>
        </row>
        <row r="18">
          <cell r="A18" t="str">
            <v>PO_Mng_cost</v>
          </cell>
          <cell r="B18">
            <v>0.05</v>
          </cell>
          <cell r="C18" t="str">
            <v>PO manage cost : Purchase Order</v>
          </cell>
        </row>
        <row r="19">
          <cell r="A19" t="str">
            <v>Purchase_cost</v>
          </cell>
          <cell r="B19">
            <v>0.4</v>
          </cell>
          <cell r="C19" t="str">
            <v>PURCHASE COST</v>
          </cell>
        </row>
        <row r="20">
          <cell r="A20" t="str">
            <v>REVENUE_RATIO</v>
          </cell>
          <cell r="B20">
            <v>1</v>
          </cell>
          <cell r="C20" t="str">
            <v>REVENUE_RATIO</v>
          </cell>
        </row>
        <row r="21">
          <cell r="A21" t="str">
            <v>SGMC_ratio</v>
          </cell>
          <cell r="B21">
            <v>0.3</v>
          </cell>
          <cell r="C21" t="str">
            <v>Sales and General Managmnt Ratio</v>
          </cell>
        </row>
        <row r="22">
          <cell r="A22" t="str">
            <v>WH_COST_RATIO</v>
          </cell>
          <cell r="B22">
            <v>0.01</v>
          </cell>
          <cell r="C22" t="str">
            <v>WH_COST_RATIO</v>
          </cell>
        </row>
        <row r="23">
          <cell r="A23" t="str">
            <v>WH_COST_RATIO_aWeek</v>
          </cell>
          <cell r="B23">
            <v>0</v>
          </cell>
          <cell r="C23" t="str">
            <v>WH_COST_RATIO by WEEK</v>
          </cell>
        </row>
        <row r="24">
          <cell r="A24" t="str">
            <v>distribution_condition</v>
          </cell>
          <cell r="B24" t="str">
            <v>profile</v>
          </cell>
          <cell r="C24" t="str">
            <v>planning base parameter</v>
          </cell>
        </row>
        <row r="25">
          <cell r="A25" t="str">
            <v>LOT_SIZE</v>
          </cell>
          <cell r="B25">
            <v>3</v>
          </cell>
          <cell r="C25" t="str">
            <v>LOT_SIZE</v>
          </cell>
        </row>
        <row r="26">
          <cell r="A26" t="str">
            <v>LT_boat</v>
          </cell>
          <cell r="B26">
            <v>4</v>
          </cell>
          <cell r="C26" t="str">
            <v>LT by boat</v>
          </cell>
        </row>
        <row r="27">
          <cell r="A27" t="str">
            <v>LT_air</v>
          </cell>
          <cell r="B27">
            <v>2</v>
          </cell>
          <cell r="C27" t="str">
            <v>LT by air</v>
          </cell>
        </row>
        <row r="28">
          <cell r="A28" t="str">
            <v>LT_qourier</v>
          </cell>
          <cell r="B28">
            <v>1</v>
          </cell>
          <cell r="C28" t="str">
            <v>LT by courier</v>
          </cell>
        </row>
        <row r="29">
          <cell r="A29" t="str">
            <v>Indivisual_Packing</v>
          </cell>
          <cell r="B29">
            <v>1</v>
          </cell>
          <cell r="C29" t="str">
            <v>Indivisual_Packing</v>
          </cell>
        </row>
        <row r="30">
          <cell r="A30" t="str">
            <v>Packing_Lot</v>
          </cell>
          <cell r="B30">
            <v>3</v>
          </cell>
          <cell r="C30" t="str">
            <v>Packing LOT (=LOT_SIZE)</v>
          </cell>
        </row>
        <row r="31">
          <cell r="A31" t="str">
            <v>Transport_Lot</v>
          </cell>
          <cell r="B31">
            <v>10</v>
          </cell>
          <cell r="C31" t="str">
            <v>Transport LOT</v>
          </cell>
        </row>
        <row r="32">
          <cell r="A32" t="str">
            <v>planning_lot_size</v>
          </cell>
          <cell r="B32">
            <v>30</v>
          </cell>
          <cell r="C32" t="str">
            <v>planning lot size</v>
          </cell>
        </row>
        <row r="33">
          <cell r="A33" t="str">
            <v>Distriburion_Cost</v>
          </cell>
          <cell r="B33">
            <v>6</v>
          </cell>
          <cell r="C33" t="str">
            <v>Disctribution Cost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SI_data_std_IO"/>
    </sheetNames>
    <sheetDataSet>
      <sheetData sheetId="0">
        <row r="1">
          <cell r="A1" t="str">
            <v>prod_name</v>
          </cell>
          <cell r="B1" t="str">
            <v>scm_id</v>
          </cell>
          <cell r="C1" t="str">
            <v>node_from</v>
          </cell>
          <cell r="D1" t="str">
            <v>node_to</v>
          </cell>
          <cell r="E1" t="str">
            <v>SIP</v>
          </cell>
          <cell r="F1" t="str">
            <v>W00</v>
          </cell>
          <cell r="G1" t="str">
            <v>W01</v>
          </cell>
          <cell r="H1" t="str">
            <v>W02</v>
          </cell>
          <cell r="I1" t="str">
            <v>W03</v>
          </cell>
          <cell r="J1" t="str">
            <v>W04</v>
          </cell>
          <cell r="K1" t="str">
            <v>W05</v>
          </cell>
          <cell r="L1" t="str">
            <v>W06</v>
          </cell>
          <cell r="M1" t="str">
            <v>W07</v>
          </cell>
          <cell r="N1" t="str">
            <v>W08</v>
          </cell>
          <cell r="O1" t="str">
            <v>W09</v>
          </cell>
          <cell r="P1" t="str">
            <v>W10</v>
          </cell>
          <cell r="Q1" t="str">
            <v>W11</v>
          </cell>
          <cell r="R1" t="str">
            <v>W12</v>
          </cell>
          <cell r="S1" t="str">
            <v>W13</v>
          </cell>
          <cell r="T1" t="str">
            <v>W14</v>
          </cell>
          <cell r="U1" t="str">
            <v>W15</v>
          </cell>
          <cell r="V1" t="str">
            <v>W16</v>
          </cell>
          <cell r="W1" t="str">
            <v>W17</v>
          </cell>
          <cell r="X1" t="str">
            <v>W18</v>
          </cell>
          <cell r="Y1" t="str">
            <v>W19</v>
          </cell>
          <cell r="Z1" t="str">
            <v>W20</v>
          </cell>
          <cell r="AA1" t="str">
            <v>W21</v>
          </cell>
          <cell r="AB1" t="str">
            <v>W22</v>
          </cell>
          <cell r="AC1" t="str">
            <v>W23</v>
          </cell>
          <cell r="AD1" t="str">
            <v>W24</v>
          </cell>
          <cell r="AE1" t="str">
            <v>W25</v>
          </cell>
          <cell r="AF1" t="str">
            <v>W26</v>
          </cell>
          <cell r="AG1" t="str">
            <v>W27</v>
          </cell>
          <cell r="AH1" t="str">
            <v>W28</v>
          </cell>
          <cell r="AI1" t="str">
            <v>W29</v>
          </cell>
          <cell r="AJ1" t="str">
            <v>W30</v>
          </cell>
          <cell r="AK1" t="str">
            <v>W31</v>
          </cell>
          <cell r="AL1" t="str">
            <v>W32</v>
          </cell>
          <cell r="AM1" t="str">
            <v>W33</v>
          </cell>
          <cell r="AN1" t="str">
            <v>W34</v>
          </cell>
          <cell r="AO1" t="str">
            <v>W35</v>
          </cell>
          <cell r="AP1" t="str">
            <v>W36</v>
          </cell>
          <cell r="AQ1" t="str">
            <v>W37</v>
          </cell>
          <cell r="AR1" t="str">
            <v>W38</v>
          </cell>
          <cell r="AS1" t="str">
            <v>W39</v>
          </cell>
          <cell r="AT1" t="str">
            <v>W40</v>
          </cell>
          <cell r="AU1" t="str">
            <v>W41</v>
          </cell>
          <cell r="AV1" t="str">
            <v>W42</v>
          </cell>
          <cell r="AW1" t="str">
            <v>W43</v>
          </cell>
          <cell r="AX1" t="str">
            <v>W44</v>
          </cell>
          <cell r="AY1" t="str">
            <v>W45</v>
          </cell>
          <cell r="AZ1" t="str">
            <v>W46</v>
          </cell>
          <cell r="BA1" t="str">
            <v>W47</v>
          </cell>
          <cell r="BB1" t="str">
            <v>W48</v>
          </cell>
          <cell r="BC1" t="str">
            <v>W49</v>
          </cell>
          <cell r="BD1" t="str">
            <v>W50</v>
          </cell>
          <cell r="BE1" t="str">
            <v>W51</v>
          </cell>
          <cell r="BF1" t="str">
            <v>W52</v>
          </cell>
          <cell r="BG1" t="str">
            <v>W53</v>
          </cell>
        </row>
        <row r="2">
          <cell r="A2" t="str">
            <v>prod56789012345</v>
          </cell>
          <cell r="B2" t="str">
            <v>sc010</v>
          </cell>
          <cell r="C2" t="str">
            <v>SHA00</v>
          </cell>
          <cell r="D2" t="str">
            <v>Wch00</v>
          </cell>
          <cell r="E2" t="str">
            <v>1S</v>
          </cell>
          <cell r="F2">
            <v>2</v>
          </cell>
          <cell r="G2">
            <v>50</v>
          </cell>
          <cell r="H2">
            <v>30</v>
          </cell>
          <cell r="I2">
            <v>30</v>
          </cell>
          <cell r="J2">
            <v>30</v>
          </cell>
          <cell r="K2">
            <v>63</v>
          </cell>
          <cell r="L2">
            <v>63</v>
          </cell>
          <cell r="M2">
            <v>63</v>
          </cell>
          <cell r="N2">
            <v>63</v>
          </cell>
          <cell r="O2">
            <v>80</v>
          </cell>
          <cell r="P2">
            <v>80</v>
          </cell>
          <cell r="Q2">
            <v>80</v>
          </cell>
          <cell r="R2">
            <v>80</v>
          </cell>
          <cell r="S2">
            <v>80</v>
          </cell>
          <cell r="T2">
            <v>125</v>
          </cell>
          <cell r="U2">
            <v>125</v>
          </cell>
          <cell r="V2">
            <v>125</v>
          </cell>
          <cell r="W2">
            <v>125</v>
          </cell>
          <cell r="X2">
            <v>150</v>
          </cell>
          <cell r="Y2">
            <v>150</v>
          </cell>
          <cell r="Z2">
            <v>150</v>
          </cell>
          <cell r="AA2">
            <v>150</v>
          </cell>
          <cell r="AB2">
            <v>140</v>
          </cell>
          <cell r="AC2">
            <v>140</v>
          </cell>
          <cell r="AD2">
            <v>140</v>
          </cell>
          <cell r="AE2">
            <v>140</v>
          </cell>
          <cell r="AF2">
            <v>140</v>
          </cell>
          <cell r="AG2">
            <v>223</v>
          </cell>
          <cell r="AH2">
            <v>223</v>
          </cell>
          <cell r="AI2">
            <v>223</v>
          </cell>
          <cell r="AJ2">
            <v>223</v>
          </cell>
          <cell r="AK2">
            <v>250</v>
          </cell>
          <cell r="AL2">
            <v>250</v>
          </cell>
          <cell r="AM2">
            <v>250</v>
          </cell>
          <cell r="AN2">
            <v>250</v>
          </cell>
          <cell r="AO2">
            <v>180</v>
          </cell>
          <cell r="AP2">
            <v>180</v>
          </cell>
          <cell r="AQ2">
            <v>180</v>
          </cell>
          <cell r="AR2">
            <v>180</v>
          </cell>
          <cell r="AS2">
            <v>180</v>
          </cell>
          <cell r="AT2">
            <v>175</v>
          </cell>
          <cell r="AU2">
            <v>175</v>
          </cell>
          <cell r="AV2">
            <v>175</v>
          </cell>
          <cell r="AW2">
            <v>175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</v>
          </cell>
          <cell r="BC2">
            <v>10</v>
          </cell>
          <cell r="BD2">
            <v>10</v>
          </cell>
          <cell r="BE2">
            <v>10</v>
          </cell>
          <cell r="BF2">
            <v>10</v>
          </cell>
          <cell r="BG2">
            <v>10</v>
          </cell>
        </row>
        <row r="3">
          <cell r="A3" t="str">
            <v>prod56789012345</v>
          </cell>
          <cell r="B3" t="str">
            <v>sc010</v>
          </cell>
          <cell r="C3" t="str">
            <v>SHA00</v>
          </cell>
          <cell r="D3" t="str">
            <v>Wch00</v>
          </cell>
          <cell r="E3" t="str">
            <v>2CO</v>
          </cell>
          <cell r="F3">
            <v>0</v>
          </cell>
          <cell r="G3">
            <v>2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</row>
        <row r="4">
          <cell r="A4" t="str">
            <v>prod56789012345</v>
          </cell>
          <cell r="B4" t="str">
            <v>sc010</v>
          </cell>
          <cell r="C4" t="str">
            <v>SHA00</v>
          </cell>
          <cell r="D4" t="str">
            <v>Wch00</v>
          </cell>
          <cell r="E4" t="str">
            <v>3I</v>
          </cell>
          <cell r="F4">
            <v>0</v>
          </cell>
          <cell r="G4">
            <v>0</v>
          </cell>
          <cell r="H4">
            <v>248</v>
          </cell>
          <cell r="I4">
            <v>248</v>
          </cell>
          <cell r="J4">
            <v>368</v>
          </cell>
          <cell r="K4">
            <v>398</v>
          </cell>
          <cell r="L4">
            <v>575</v>
          </cell>
          <cell r="M4">
            <v>542</v>
          </cell>
          <cell r="N4">
            <v>479</v>
          </cell>
          <cell r="O4">
            <v>416</v>
          </cell>
          <cell r="P4">
            <v>546</v>
          </cell>
          <cell r="Q4">
            <v>496</v>
          </cell>
          <cell r="R4">
            <v>506</v>
          </cell>
          <cell r="S4">
            <v>426</v>
          </cell>
          <cell r="T4">
            <v>406</v>
          </cell>
          <cell r="U4">
            <v>551</v>
          </cell>
          <cell r="V4">
            <v>516</v>
          </cell>
          <cell r="W4">
            <v>451</v>
          </cell>
          <cell r="X4">
            <v>416</v>
          </cell>
          <cell r="Y4">
            <v>266</v>
          </cell>
          <cell r="Z4">
            <v>536</v>
          </cell>
          <cell r="AA4">
            <v>476</v>
          </cell>
          <cell r="AB4">
            <v>416</v>
          </cell>
          <cell r="AC4">
            <v>726</v>
          </cell>
          <cell r="AD4">
            <v>706</v>
          </cell>
          <cell r="AE4">
            <v>626</v>
          </cell>
          <cell r="AF4">
            <v>546</v>
          </cell>
          <cell r="AG4">
            <v>406</v>
          </cell>
          <cell r="AH4">
            <v>753</v>
          </cell>
          <cell r="AI4">
            <v>560</v>
          </cell>
          <cell r="AJ4">
            <v>577</v>
          </cell>
          <cell r="AK4">
            <v>474</v>
          </cell>
          <cell r="AL4">
            <v>1004</v>
          </cell>
          <cell r="AM4">
            <v>754</v>
          </cell>
          <cell r="AN4">
            <v>624</v>
          </cell>
          <cell r="AO4">
            <v>464</v>
          </cell>
          <cell r="AP4">
            <v>764</v>
          </cell>
          <cell r="AQ4">
            <v>644</v>
          </cell>
          <cell r="AR4">
            <v>494</v>
          </cell>
          <cell r="AS4">
            <v>404</v>
          </cell>
          <cell r="AT4">
            <v>224</v>
          </cell>
          <cell r="AU4">
            <v>349</v>
          </cell>
          <cell r="AV4">
            <v>294</v>
          </cell>
          <cell r="AW4">
            <v>449</v>
          </cell>
          <cell r="AX4">
            <v>454</v>
          </cell>
          <cell r="AY4">
            <v>354</v>
          </cell>
          <cell r="AZ4">
            <v>254</v>
          </cell>
          <cell r="BA4">
            <v>154</v>
          </cell>
          <cell r="BB4">
            <v>84</v>
          </cell>
          <cell r="BC4">
            <v>104</v>
          </cell>
          <cell r="BD4">
            <v>94</v>
          </cell>
          <cell r="BE4">
            <v>84</v>
          </cell>
          <cell r="BF4">
            <v>74</v>
          </cell>
          <cell r="BG4">
            <v>64</v>
          </cell>
        </row>
        <row r="5">
          <cell r="A5" t="str">
            <v>prod56789012345</v>
          </cell>
          <cell r="B5" t="str">
            <v>sc010</v>
          </cell>
          <cell r="C5" t="str">
            <v>SHA00</v>
          </cell>
          <cell r="D5" t="str">
            <v>Wch00</v>
          </cell>
          <cell r="E5" t="str">
            <v>4P</v>
          </cell>
          <cell r="F5">
            <v>0</v>
          </cell>
          <cell r="G5">
            <v>300</v>
          </cell>
          <cell r="H5">
            <v>30</v>
          </cell>
          <cell r="I5">
            <v>150</v>
          </cell>
          <cell r="J5">
            <v>60</v>
          </cell>
          <cell r="K5">
            <v>240</v>
          </cell>
          <cell r="L5">
            <v>30</v>
          </cell>
          <cell r="M5">
            <v>0</v>
          </cell>
          <cell r="N5">
            <v>0</v>
          </cell>
          <cell r="O5">
            <v>210</v>
          </cell>
          <cell r="P5">
            <v>30</v>
          </cell>
          <cell r="Q5">
            <v>90</v>
          </cell>
          <cell r="R5">
            <v>0</v>
          </cell>
          <cell r="S5">
            <v>60</v>
          </cell>
          <cell r="T5">
            <v>270</v>
          </cell>
          <cell r="U5">
            <v>90</v>
          </cell>
          <cell r="V5">
            <v>60</v>
          </cell>
          <cell r="W5">
            <v>90</v>
          </cell>
          <cell r="X5">
            <v>0</v>
          </cell>
          <cell r="Y5">
            <v>420</v>
          </cell>
          <cell r="Z5">
            <v>90</v>
          </cell>
          <cell r="AA5">
            <v>90</v>
          </cell>
          <cell r="AB5">
            <v>450</v>
          </cell>
          <cell r="AC5">
            <v>120</v>
          </cell>
          <cell r="AD5">
            <v>60</v>
          </cell>
          <cell r="AE5">
            <v>60</v>
          </cell>
          <cell r="AF5">
            <v>0</v>
          </cell>
          <cell r="AG5">
            <v>570</v>
          </cell>
          <cell r="AH5">
            <v>30</v>
          </cell>
          <cell r="AI5">
            <v>240</v>
          </cell>
          <cell r="AJ5">
            <v>120</v>
          </cell>
          <cell r="AK5">
            <v>780</v>
          </cell>
          <cell r="AL5">
            <v>0</v>
          </cell>
          <cell r="AM5">
            <v>120</v>
          </cell>
          <cell r="AN5">
            <v>90</v>
          </cell>
          <cell r="AO5">
            <v>480</v>
          </cell>
          <cell r="AP5">
            <v>60</v>
          </cell>
          <cell r="AQ5">
            <v>30</v>
          </cell>
          <cell r="AR5">
            <v>90</v>
          </cell>
          <cell r="AS5">
            <v>0</v>
          </cell>
          <cell r="AT5">
            <v>300</v>
          </cell>
          <cell r="AU5">
            <v>120</v>
          </cell>
          <cell r="AV5">
            <v>330</v>
          </cell>
          <cell r="AW5">
            <v>180</v>
          </cell>
          <cell r="AX5">
            <v>0</v>
          </cell>
          <cell r="AY5">
            <v>0</v>
          </cell>
          <cell r="AZ5">
            <v>0</v>
          </cell>
          <cell r="BA5">
            <v>30</v>
          </cell>
          <cell r="BB5">
            <v>30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</row>
        <row r="6">
          <cell r="A6" t="str">
            <v>prod56789012345</v>
          </cell>
          <cell r="B6" t="str">
            <v>sc010</v>
          </cell>
          <cell r="C6" t="str">
            <v>SHA00</v>
          </cell>
          <cell r="D6" t="str">
            <v>Wch00</v>
          </cell>
          <cell r="E6" t="str">
            <v>5IP</v>
          </cell>
          <cell r="F6">
            <v>0</v>
          </cell>
          <cell r="G6">
            <v>-2</v>
          </cell>
          <cell r="H6">
            <v>248</v>
          </cell>
          <cell r="I6">
            <v>248</v>
          </cell>
          <cell r="J6">
            <v>368</v>
          </cell>
          <cell r="K6">
            <v>398</v>
          </cell>
          <cell r="L6">
            <v>575</v>
          </cell>
          <cell r="M6">
            <v>542</v>
          </cell>
          <cell r="N6">
            <v>479</v>
          </cell>
          <cell r="O6">
            <v>416</v>
          </cell>
          <cell r="P6">
            <v>546</v>
          </cell>
          <cell r="Q6">
            <v>496</v>
          </cell>
          <cell r="R6">
            <v>506</v>
          </cell>
          <cell r="S6">
            <v>426</v>
          </cell>
          <cell r="T6">
            <v>406</v>
          </cell>
          <cell r="U6">
            <v>551</v>
          </cell>
          <cell r="V6">
            <v>516</v>
          </cell>
          <cell r="W6">
            <v>451</v>
          </cell>
          <cell r="X6">
            <v>416</v>
          </cell>
          <cell r="Y6">
            <v>266</v>
          </cell>
          <cell r="Z6">
            <v>536</v>
          </cell>
          <cell r="AA6">
            <v>476</v>
          </cell>
          <cell r="AB6">
            <v>416</v>
          </cell>
          <cell r="AC6">
            <v>726</v>
          </cell>
          <cell r="AD6">
            <v>706</v>
          </cell>
          <cell r="AE6">
            <v>626</v>
          </cell>
          <cell r="AF6">
            <v>546</v>
          </cell>
          <cell r="AG6">
            <v>406</v>
          </cell>
          <cell r="AH6">
            <v>753</v>
          </cell>
          <cell r="AI6">
            <v>560</v>
          </cell>
          <cell r="AJ6">
            <v>577</v>
          </cell>
          <cell r="AK6">
            <v>474</v>
          </cell>
          <cell r="AL6">
            <v>1004</v>
          </cell>
          <cell r="AM6">
            <v>754</v>
          </cell>
          <cell r="AN6">
            <v>624</v>
          </cell>
          <cell r="AO6">
            <v>464</v>
          </cell>
          <cell r="AP6">
            <v>764</v>
          </cell>
          <cell r="AQ6">
            <v>644</v>
          </cell>
          <cell r="AR6">
            <v>494</v>
          </cell>
          <cell r="AS6">
            <v>404</v>
          </cell>
          <cell r="AT6">
            <v>224</v>
          </cell>
          <cell r="AU6">
            <v>349</v>
          </cell>
          <cell r="AV6">
            <v>294</v>
          </cell>
          <cell r="AW6">
            <v>449</v>
          </cell>
          <cell r="AX6">
            <v>454</v>
          </cell>
          <cell r="AY6">
            <v>354</v>
          </cell>
          <cell r="AZ6">
            <v>254</v>
          </cell>
          <cell r="BA6">
            <v>154</v>
          </cell>
          <cell r="BB6">
            <v>84</v>
          </cell>
          <cell r="BC6">
            <v>104</v>
          </cell>
          <cell r="BD6">
            <v>94</v>
          </cell>
          <cell r="BE6">
            <v>84</v>
          </cell>
          <cell r="BF6">
            <v>74</v>
          </cell>
          <cell r="BG6">
            <v>64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FD15D-6E36-4BA1-B95F-2CA2AFD5F492}">
  <sheetPr>
    <tabColor theme="0" tint="-0.14999847407452621"/>
  </sheetPr>
  <dimension ref="C1:AL55"/>
  <sheetViews>
    <sheetView tabSelected="1" topLeftCell="D1" zoomScale="53" zoomScaleNormal="53" workbookViewId="0">
      <selection activeCell="N22" sqref="N22"/>
    </sheetView>
  </sheetViews>
  <sheetFormatPr defaultRowHeight="13.5" x14ac:dyDescent="0.15"/>
  <cols>
    <col min="3" max="3" width="26.5" bestFit="1" customWidth="1"/>
    <col min="4" max="4" width="1.125" customWidth="1"/>
    <col min="5" max="5" width="14.875" customWidth="1"/>
    <col min="7" max="7" width="2.375" customWidth="1"/>
    <col min="9" max="9" width="2.375" customWidth="1"/>
    <col min="10" max="10" width="9" customWidth="1"/>
    <col min="11" max="11" width="2.375" customWidth="1"/>
    <col min="12" max="12" width="8.875" customWidth="1"/>
    <col min="13" max="13" width="2.5" style="27" customWidth="1"/>
    <col min="14" max="14" width="28.625" customWidth="1"/>
    <col min="15" max="15" width="3.25" style="27" customWidth="1"/>
    <col min="16" max="16" width="11.375" customWidth="1"/>
    <col min="17" max="17" width="12.625" customWidth="1"/>
    <col min="18" max="18" width="26.5" customWidth="1"/>
    <col min="26" max="26" width="5.125" customWidth="1"/>
    <col min="38" max="38" width="9" style="13"/>
  </cols>
  <sheetData>
    <row r="1" spans="3:38" s="27" customFormat="1" x14ac:dyDescent="0.15">
      <c r="AL1" s="13"/>
    </row>
    <row r="2" spans="3:38" s="13" customFormat="1" x14ac:dyDescent="0.15"/>
    <row r="3" spans="3:38" ht="14.25" x14ac:dyDescent="0.15">
      <c r="C3" s="13"/>
      <c r="D3" s="13"/>
      <c r="E3" s="107"/>
      <c r="F3" s="105" t="s">
        <v>109</v>
      </c>
      <c r="G3" s="105"/>
      <c r="H3" s="104" t="s">
        <v>110</v>
      </c>
      <c r="I3" s="105" t="s">
        <v>111</v>
      </c>
      <c r="J3" s="104" t="s">
        <v>112</v>
      </c>
      <c r="K3" s="106"/>
      <c r="L3" s="105" t="s">
        <v>113</v>
      </c>
      <c r="M3" s="105"/>
      <c r="N3" s="92"/>
      <c r="O3" s="90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</row>
    <row r="4" spans="3:38" ht="14.25" x14ac:dyDescent="0.15">
      <c r="C4" s="13"/>
      <c r="D4" s="13"/>
      <c r="E4" s="91" t="s">
        <v>114</v>
      </c>
      <c r="F4" s="95">
        <f>'view data 3 evaluation'!S26</f>
        <v>-0.55755510075566728</v>
      </c>
      <c r="G4" s="96"/>
      <c r="H4" s="95">
        <f>'view data 3 evaluation'!AF26</f>
        <v>0.15884311428740888</v>
      </c>
      <c r="I4" s="89"/>
      <c r="J4" s="95">
        <f>'view data 3 evaluation'!AS26</f>
        <v>0.3535857386672</v>
      </c>
      <c r="K4" s="97"/>
      <c r="L4" s="96">
        <f>'view data 3 evaluation'!BF26</f>
        <v>0.27755934587138703</v>
      </c>
      <c r="M4" s="96"/>
      <c r="N4" s="92"/>
      <c r="O4" s="90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</row>
    <row r="5" spans="3:38" ht="18.75" x14ac:dyDescent="0.15">
      <c r="C5" s="86" t="s">
        <v>88</v>
      </c>
      <c r="D5" s="86"/>
      <c r="E5" s="91" t="s">
        <v>115</v>
      </c>
      <c r="F5" s="98">
        <f>'view data 3 evaluation'!S27</f>
        <v>-110.67468749999996</v>
      </c>
      <c r="G5" s="99"/>
      <c r="H5" s="98">
        <f>'view data 3 evaluation'!AF27</f>
        <v>103.00975961538467</v>
      </c>
      <c r="I5" s="99"/>
      <c r="J5" s="98">
        <f>'view data 3 evaluation'!AS27</f>
        <v>476.10319711538483</v>
      </c>
      <c r="K5" s="100"/>
      <c r="L5" s="99">
        <f>'view data 3 evaluation'!BF27</f>
        <v>453.53197115384637</v>
      </c>
      <c r="M5" s="100"/>
      <c r="N5" s="94"/>
      <c r="O5" s="93"/>
      <c r="P5" s="86" t="s">
        <v>90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86" t="s">
        <v>90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 spans="3:38" ht="15" x14ac:dyDescent="0.15">
      <c r="C6" s="87" t="s">
        <v>89</v>
      </c>
      <c r="D6" s="87"/>
      <c r="E6" s="91" t="s">
        <v>116</v>
      </c>
      <c r="F6" s="101">
        <f>'view data 3 evaluation'!S28</f>
        <v>198.5</v>
      </c>
      <c r="G6" s="102"/>
      <c r="H6" s="101">
        <f>'view data 3 evaluation'!AF28</f>
        <v>648.5</v>
      </c>
      <c r="I6" s="102"/>
      <c r="J6" s="101">
        <f>'view data 3 evaluation'!AS28</f>
        <v>1346.5</v>
      </c>
      <c r="K6" s="103"/>
      <c r="L6" s="102">
        <f>'view data 3 evaluation'!BF28</f>
        <v>1634</v>
      </c>
      <c r="M6" s="103"/>
      <c r="N6" s="94"/>
      <c r="O6" s="93"/>
      <c r="P6" s="87" t="s">
        <v>91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87" t="s">
        <v>92</v>
      </c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 spans="3:38" x14ac:dyDescent="0.15">
      <c r="C7" s="13"/>
      <c r="D7" s="90"/>
      <c r="E7" s="90"/>
      <c r="F7" s="90"/>
      <c r="G7" s="90"/>
      <c r="H7" s="90"/>
      <c r="I7" s="90"/>
      <c r="J7" s="90"/>
      <c r="K7" s="90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</row>
    <row r="8" spans="3:38" x14ac:dyDescent="0.15"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</row>
    <row r="9" spans="3:38" x14ac:dyDescent="0.15"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</row>
    <row r="10" spans="3:38" x14ac:dyDescent="0.1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</row>
    <row r="11" spans="3:38" x14ac:dyDescent="0.1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 spans="3:38" x14ac:dyDescent="0.1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 spans="3:38" x14ac:dyDescent="0.1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 spans="3:38" x14ac:dyDescent="0.1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 spans="3:38" x14ac:dyDescent="0.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 spans="3:38" x14ac:dyDescent="0.15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 spans="3:37" x14ac:dyDescent="0.15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</row>
    <row r="18" spans="3:37" x14ac:dyDescent="0.1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</row>
    <row r="19" spans="3:37" x14ac:dyDescent="0.1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</row>
    <row r="20" spans="3:37" x14ac:dyDescent="0.15"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</row>
    <row r="21" spans="3:37" x14ac:dyDescent="0.1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</row>
    <row r="22" spans="3:37" x14ac:dyDescent="0.15"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</row>
    <row r="23" spans="3:37" x14ac:dyDescent="0.15"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</row>
    <row r="24" spans="3:37" x14ac:dyDescent="0.15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</row>
    <row r="25" spans="3:37" x14ac:dyDescent="0.15"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</row>
    <row r="26" spans="3:37" x14ac:dyDescent="0.15"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 spans="3:37" x14ac:dyDescent="0.15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</row>
    <row r="28" spans="3:37" x14ac:dyDescent="0.15"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</row>
    <row r="29" spans="3:37" x14ac:dyDescent="0.15"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</row>
    <row r="30" spans="3:37" x14ac:dyDescent="0.15"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</row>
    <row r="31" spans="3:37" x14ac:dyDescent="0.15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</row>
    <row r="32" spans="3:37" ht="18.75" x14ac:dyDescent="0.15">
      <c r="C32" s="86" t="s">
        <v>88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86" t="s">
        <v>90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</row>
    <row r="33" spans="3:37" ht="15" x14ac:dyDescent="0.15">
      <c r="C33" s="88" t="s">
        <v>117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87" t="s">
        <v>93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</row>
    <row r="34" spans="3:37" x14ac:dyDescent="0.15"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</row>
    <row r="35" spans="3:37" x14ac:dyDescent="0.15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</row>
    <row r="36" spans="3:37" x14ac:dyDescent="0.15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</row>
    <row r="37" spans="3:37" x14ac:dyDescent="0.15"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</row>
    <row r="38" spans="3:37" x14ac:dyDescent="0.15"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</row>
    <row r="39" spans="3:37" x14ac:dyDescent="0.15"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</row>
    <row r="40" spans="3:37" x14ac:dyDescent="0.15"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</row>
    <row r="41" spans="3:37" x14ac:dyDescent="0.15"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</row>
    <row r="42" spans="3:37" x14ac:dyDescent="0.15"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</row>
    <row r="43" spans="3:37" x14ac:dyDescent="0.15"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</row>
    <row r="44" spans="3:37" x14ac:dyDescent="0.15"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</row>
    <row r="45" spans="3:37" x14ac:dyDescent="0.15"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</row>
    <row r="46" spans="3:37" x14ac:dyDescent="0.15"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 spans="3:37" x14ac:dyDescent="0.15"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</row>
    <row r="48" spans="3:37" x14ac:dyDescent="0.15"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</row>
    <row r="49" spans="3:37" x14ac:dyDescent="0.15"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</row>
    <row r="50" spans="3:37" x14ac:dyDescent="0.15"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</row>
    <row r="51" spans="3:37" x14ac:dyDescent="0.15"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</row>
    <row r="52" spans="3:37" x14ac:dyDescent="0.15"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</row>
    <row r="53" spans="3:37" x14ac:dyDescent="0.15"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</row>
    <row r="54" spans="3:37" ht="14.25" x14ac:dyDescent="0.15">
      <c r="C54" s="90"/>
      <c r="D54" s="90"/>
      <c r="E54" s="108"/>
      <c r="F54" s="109"/>
      <c r="G54" s="109"/>
      <c r="H54" s="109"/>
      <c r="I54" s="109"/>
      <c r="J54" s="109"/>
      <c r="K54" s="109"/>
      <c r="L54" s="109"/>
      <c r="M54" s="109"/>
      <c r="N54" s="90"/>
      <c r="O54" s="90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</row>
    <row r="55" spans="3:37" x14ac:dyDescent="0.15"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B793-4FF8-41DA-AC3E-D9FD3C2395D3}">
  <sheetPr>
    <tabColor theme="0" tint="-0.14999847407452621"/>
  </sheetPr>
  <dimension ref="A1:L33"/>
  <sheetViews>
    <sheetView topLeftCell="A3" workbookViewId="0">
      <selection activeCell="E12" sqref="E12"/>
    </sheetView>
  </sheetViews>
  <sheetFormatPr defaultRowHeight="13.5" x14ac:dyDescent="0.15"/>
  <cols>
    <col min="1" max="1" width="25.25" bestFit="1" customWidth="1"/>
    <col min="2" max="2" width="29.5" bestFit="1" customWidth="1"/>
    <col min="3" max="3" width="36.25" bestFit="1" customWidth="1"/>
  </cols>
  <sheetData>
    <row r="1" spans="1:3" x14ac:dyDescent="0.15">
      <c r="A1" s="20" t="str">
        <f>[1]PySI_Profile_std!A1</f>
        <v>attribute</v>
      </c>
      <c r="B1" s="20" t="str">
        <f>[1]PySI_Profile_std!B1</f>
        <v>value</v>
      </c>
      <c r="C1" s="20" t="str">
        <f>[1]PySI_Profile_std!C1</f>
        <v>memo</v>
      </c>
    </row>
    <row r="2" spans="1:3" x14ac:dyDescent="0.15">
      <c r="A2" s="23" t="str">
        <f>[1]PySI_Profile_std!A2</f>
        <v>BU_SC_node_profile</v>
      </c>
      <c r="B2" s="23" t="str">
        <f>[1]PySI_Profile_std!B2</f>
        <v>profile</v>
      </c>
      <c r="C2" s="23" t="str">
        <f>[1]PySI_Profile_std!C2</f>
        <v>business_unit_supplychain_node</v>
      </c>
    </row>
    <row r="3" spans="1:3" x14ac:dyDescent="0.15">
      <c r="A3" s="23" t="str">
        <f>[1]PySI_Profile_std!A3</f>
        <v>product_name</v>
      </c>
      <c r="B3" s="23" t="str">
        <f>[1]PySI_Profile_std!B3</f>
        <v>prod56789012345</v>
      </c>
      <c r="C3" s="23">
        <f>[1]PySI_Profile_std!C3</f>
        <v>0</v>
      </c>
    </row>
    <row r="4" spans="1:3" x14ac:dyDescent="0.15">
      <c r="A4" s="23" t="str">
        <f>[1]PySI_Profile_std!A4</f>
        <v>SC_tree_id</v>
      </c>
      <c r="B4" s="23" t="str">
        <f>[1]PySI_Profile_std!B4</f>
        <v>sc010</v>
      </c>
      <c r="C4" s="23" t="str">
        <f>[1]PySI_Profile_std!C4</f>
        <v>supplychain_tree_id</v>
      </c>
    </row>
    <row r="5" spans="1:3" x14ac:dyDescent="0.15">
      <c r="A5" s="23" t="str">
        <f>[1]PySI_Profile_std!A5</f>
        <v>node_from</v>
      </c>
      <c r="B5" s="23" t="str">
        <f>[1]PySI_Profile_std!B5</f>
        <v>SHA00</v>
      </c>
      <c r="C5" s="23" t="str">
        <f>[1]PySI_Profile_std!C5</f>
        <v>PSI business point (FROM)</v>
      </c>
    </row>
    <row r="6" spans="1:3" x14ac:dyDescent="0.15">
      <c r="A6" s="23" t="str">
        <f>[1]PySI_Profile_std!A6</f>
        <v>node_to</v>
      </c>
      <c r="B6" s="23" t="str">
        <f>[1]PySI_Profile_std!B6</f>
        <v>Wch00</v>
      </c>
      <c r="C6" s="23" t="str">
        <f>[1]PySI_Profile_std!C6</f>
        <v>PSI business point (TO) WEB channel</v>
      </c>
    </row>
    <row r="7" spans="1:3" x14ac:dyDescent="0.15">
      <c r="A7" s="23" t="str">
        <f>[1]PySI_Profile_std!A7</f>
        <v>time_profile</v>
      </c>
      <c r="B7" s="23" t="str">
        <f>[1]PySI_Profile_std!B7</f>
        <v>profile</v>
      </c>
      <c r="C7" s="23" t="str">
        <f>[1]PySI_Profile_std!C7</f>
        <v>time definition</v>
      </c>
    </row>
    <row r="8" spans="1:3" x14ac:dyDescent="0.15">
      <c r="A8" s="27" t="str">
        <f>[1]PySI_Profile_std!A8</f>
        <v>plan_year</v>
      </c>
      <c r="B8" s="27">
        <f>[1]PySI_Profile_std!B8</f>
        <v>2022</v>
      </c>
      <c r="C8" s="27" t="str">
        <f>[1]PySI_Profile_std!C8</f>
        <v>Planning Year時間定義の位置は?</v>
      </c>
    </row>
    <row r="9" spans="1:3" x14ac:dyDescent="0.15">
      <c r="A9" s="27" t="str">
        <f>[1]PySI_Profile_std!A9</f>
        <v>plan_engine</v>
      </c>
      <c r="B9" s="27" t="str">
        <f>[1]PySI_Profile_std!B9</f>
        <v>ML</v>
      </c>
      <c r="C9" s="27" t="str">
        <f>[1]PySI_Profile_std!C9</f>
        <v>ML:Machine Learning  FS:Fixed Sequence/Normal PSI</v>
      </c>
    </row>
    <row r="10" spans="1:3" s="27" customFormat="1" x14ac:dyDescent="0.15">
      <c r="A10" s="27" t="str">
        <f>[1]PySI_Profile_std!A10</f>
        <v>reward_sw</v>
      </c>
      <c r="B10" s="27" t="str">
        <f>[1]PySI_Profile_std!B10</f>
        <v>PROFITRATIO</v>
      </c>
      <c r="C10" s="27" t="str">
        <f>[1]PySI_Profile_std!C10</f>
        <v>PROFIT / REVENUE / PROFITRATIO</v>
      </c>
    </row>
    <row r="11" spans="1:3" x14ac:dyDescent="0.15">
      <c r="A11" s="27" t="str">
        <f>[1]PySI_Profile_std!A11</f>
        <v>calendar_cycle_week</v>
      </c>
      <c r="B11" s="27" t="str">
        <f>[1]PySI_Profile_std!B11</f>
        <v>1,2,3,4,5,6,7,8,9,10,11,12,13,14,15,16,17,18,19,20,21,22,23,24,25,26,27,28,29,30,31,32,33,34,35,36,37,38,39,40,41,42,43,44,45,46,47,48,49,50,51,52</v>
      </c>
      <c r="C11" s="27" t="str">
        <f>[1]PySI_Profile_std!C11</f>
        <v>月一回の週指定の例</v>
      </c>
    </row>
    <row r="12" spans="1:3" x14ac:dyDescent="0.15">
      <c r="A12" s="27" t="str">
        <f>[1]PySI_Profile_std!A12</f>
        <v>calendar_off_week</v>
      </c>
      <c r="B12" s="27" t="str">
        <f>[1]PySI_Profile_std!B12</f>
        <v>18,32</v>
      </c>
      <c r="C12" s="27" t="str">
        <f>[1]PySI_Profile_std!C12</f>
        <v xml:space="preserve">off week </v>
      </c>
    </row>
    <row r="13" spans="1:3" x14ac:dyDescent="0.15">
      <c r="A13" s="27" t="str">
        <f>[1]PySI_Profile_std!A13</f>
        <v>weeks_year</v>
      </c>
      <c r="B13" s="27">
        <f>[1]PySI_Profile_std!B13</f>
        <v>52</v>
      </c>
      <c r="C13" s="27" t="str">
        <f>[1]PySI_Profile_std!C13</f>
        <v>WEEKs / Year</v>
      </c>
    </row>
    <row r="14" spans="1:3" x14ac:dyDescent="0.15">
      <c r="A14" s="12" t="str">
        <f>[1]PySI_Profile_std!A14</f>
        <v>product_cost_profile</v>
      </c>
      <c r="B14" s="12" t="str">
        <f>[1]PySI_Profile_std!B14</f>
        <v>profile</v>
      </c>
      <c r="C14" s="12" t="str">
        <f>[1]PySI_Profile_std!C14</f>
        <v>for calc reward / extend BS PL anarise</v>
      </c>
    </row>
    <row r="15" spans="1:3" x14ac:dyDescent="0.15">
      <c r="A15" s="12" t="str">
        <f>[1]PySI_Profile_std!A15</f>
        <v>Price_a_planning_lot_size</v>
      </c>
      <c r="B15" s="12">
        <f>[1]PySI_Profile_std!B15</f>
        <v>2.5000000000000001E-2</v>
      </c>
      <c r="C15" s="12" t="str">
        <f>[1]PySI_Profile_std!C15</f>
        <v>Price a planning lot size</v>
      </c>
    </row>
    <row r="16" spans="1:3" x14ac:dyDescent="0.15">
      <c r="A16" s="12" t="str">
        <f>[1]PySI_Profile_std!A16</f>
        <v>AVE_PRICE_shipped_pack_lot</v>
      </c>
      <c r="B16" s="34">
        <f>[1]PySI_Profile_std!B16</f>
        <v>0.75</v>
      </c>
      <c r="C16" s="12" t="str">
        <f>[1]PySI_Profile_std!C16</f>
        <v>AVE_PRICE(K$) shipped by pack lot</v>
      </c>
    </row>
    <row r="17" spans="1:12" x14ac:dyDescent="0.15">
      <c r="A17" s="12" t="str">
        <f>[1]PySI_Profile_std!A17</f>
        <v>Cash_Intrest</v>
      </c>
      <c r="B17" s="13">
        <f>[1]PySI_Profile_std!B17</f>
        <v>0.05</v>
      </c>
      <c r="C17" s="12" t="str">
        <f>[1]PySI_Profile_std!C17</f>
        <v>Cash Intrest</v>
      </c>
    </row>
    <row r="18" spans="1:12" x14ac:dyDescent="0.15">
      <c r="A18" s="12" t="str">
        <f>[1]PySI_Profile_std!A18</f>
        <v>PO_Mng_cost</v>
      </c>
      <c r="B18" s="34">
        <f>[1]PySI_Profile_std!B18</f>
        <v>0.05</v>
      </c>
      <c r="C18" s="12" t="str">
        <f>[1]PySI_Profile_std!C18</f>
        <v>PO manage cost : Purchase Order</v>
      </c>
    </row>
    <row r="19" spans="1:12" x14ac:dyDescent="0.15">
      <c r="A19" s="12" t="str">
        <f>[1]PySI_Profile_std!A19</f>
        <v>Purchase_cost</v>
      </c>
      <c r="B19" s="34">
        <f>[1]PySI_Profile_std!B19</f>
        <v>0.4</v>
      </c>
      <c r="C19" s="12" t="str">
        <f>[1]PySI_Profile_std!C19</f>
        <v>PURCHASE COST</v>
      </c>
    </row>
    <row r="20" spans="1:12" x14ac:dyDescent="0.15">
      <c r="A20" s="12" t="str">
        <f>[1]PySI_Profile_std!A20</f>
        <v>REVENUE_RATIO</v>
      </c>
      <c r="B20" s="12">
        <f>[1]PySI_Profile_std!B20</f>
        <v>1</v>
      </c>
      <c r="C20" s="12" t="str">
        <f>[1]PySI_Profile_std!C20</f>
        <v>REVENUE_RATIO</v>
      </c>
    </row>
    <row r="21" spans="1:12" x14ac:dyDescent="0.15">
      <c r="A21" s="12" t="str">
        <f>[1]PySI_Profile_std!A21</f>
        <v>SGMC_ratio</v>
      </c>
      <c r="B21" s="13">
        <f>[1]PySI_Profile_std!B21</f>
        <v>0.3</v>
      </c>
      <c r="C21" s="12" t="str">
        <f>[1]PySI_Profile_std!C21</f>
        <v>Sales and General Managmnt Ratio</v>
      </c>
      <c r="E21" s="27"/>
      <c r="F21" s="27"/>
      <c r="G21" s="27"/>
      <c r="H21" s="27"/>
      <c r="I21" s="27"/>
      <c r="J21" s="27"/>
      <c r="K21" s="27"/>
      <c r="L21" s="27"/>
    </row>
    <row r="22" spans="1:12" x14ac:dyDescent="0.15">
      <c r="A22" s="12" t="str">
        <f>[1]PySI_Profile_std!A22</f>
        <v>WH_COST_RATIO</v>
      </c>
      <c r="B22" s="12">
        <f>[1]PySI_Profile_std!B22</f>
        <v>0.01</v>
      </c>
      <c r="C22" s="12" t="str">
        <f>[1]PySI_Profile_std!C22</f>
        <v>WH_COST_RATIO</v>
      </c>
      <c r="E22" s="27"/>
      <c r="F22" s="27"/>
      <c r="G22" s="27"/>
      <c r="H22" s="27"/>
      <c r="I22" s="27"/>
      <c r="J22" s="27"/>
      <c r="K22" s="27"/>
      <c r="L22" s="27"/>
    </row>
    <row r="23" spans="1:12" x14ac:dyDescent="0.15">
      <c r="A23" s="12" t="str">
        <f>[1]PySI_Profile_std!A23</f>
        <v>WH_COST_RATIO_aWeek</v>
      </c>
      <c r="B23" s="12">
        <f>[1]PySI_Profile_std!B23</f>
        <v>0</v>
      </c>
      <c r="C23" s="12" t="str">
        <f>[1]PySI_Profile_std!C23</f>
        <v>WH_COST_RATIO by WEEK</v>
      </c>
      <c r="E23" s="27"/>
      <c r="F23" s="27"/>
      <c r="G23" s="27"/>
      <c r="H23" s="27"/>
      <c r="I23" s="27"/>
      <c r="J23" s="27"/>
      <c r="K23" s="27"/>
      <c r="L23" s="27"/>
    </row>
    <row r="24" spans="1:12" x14ac:dyDescent="0.15">
      <c r="A24" s="7" t="str">
        <f>[1]PySI_Profile_std!A24</f>
        <v>distribution_condition</v>
      </c>
      <c r="B24" s="7" t="str">
        <f>[1]PySI_Profile_std!B24</f>
        <v>profile</v>
      </c>
      <c r="C24" s="7" t="str">
        <f>[1]PySI_Profile_std!C24</f>
        <v>planning base parameter</v>
      </c>
      <c r="E24" s="27"/>
      <c r="F24" s="27"/>
      <c r="G24" s="27"/>
      <c r="H24" s="27"/>
      <c r="I24" s="27"/>
      <c r="J24" s="27"/>
      <c r="K24" s="27"/>
      <c r="L24" s="27"/>
    </row>
    <row r="25" spans="1:12" x14ac:dyDescent="0.15">
      <c r="A25" s="7" t="str">
        <f>[1]PySI_Profile_std!A25</f>
        <v>LOT_SIZE</v>
      </c>
      <c r="B25" s="34">
        <f>[1]PySI_Profile_std!B25</f>
        <v>3</v>
      </c>
      <c r="C25" s="7" t="str">
        <f>[1]PySI_Profile_std!C25</f>
        <v>LOT_SIZE</v>
      </c>
      <c r="E25" s="27"/>
      <c r="F25" s="27"/>
      <c r="G25" s="27"/>
      <c r="H25" s="27"/>
      <c r="I25" s="27"/>
      <c r="J25" s="27"/>
      <c r="K25" s="27"/>
      <c r="L25" s="27"/>
    </row>
    <row r="26" spans="1:12" x14ac:dyDescent="0.15">
      <c r="A26" s="7" t="str">
        <f>[1]PySI_Profile_std!A26</f>
        <v>LT_boat</v>
      </c>
      <c r="B26" s="7">
        <f>[1]PySI_Profile_std!B26</f>
        <v>4</v>
      </c>
      <c r="C26" s="7" t="str">
        <f>[1]PySI_Profile_std!C26</f>
        <v>LT by boat</v>
      </c>
      <c r="E26" s="27"/>
      <c r="F26" s="27"/>
      <c r="G26" s="27"/>
      <c r="H26" s="27"/>
      <c r="I26" s="27"/>
      <c r="J26" s="27"/>
      <c r="K26" s="27"/>
      <c r="L26" s="27"/>
    </row>
    <row r="27" spans="1:12" x14ac:dyDescent="0.15">
      <c r="A27" s="7" t="str">
        <f>[1]PySI_Profile_std!A27</f>
        <v>LT_air</v>
      </c>
      <c r="B27" s="7">
        <f>[1]PySI_Profile_std!B27</f>
        <v>2</v>
      </c>
      <c r="C27" s="7" t="str">
        <f>[1]PySI_Profile_std!C27</f>
        <v>LT by air</v>
      </c>
      <c r="E27" s="27"/>
      <c r="F27" s="27"/>
      <c r="G27" s="27"/>
      <c r="H27" s="27"/>
      <c r="I27" s="27"/>
      <c r="J27" s="27"/>
      <c r="K27" s="27"/>
      <c r="L27" s="27"/>
    </row>
    <row r="28" spans="1:12" x14ac:dyDescent="0.15">
      <c r="A28" s="7" t="str">
        <f>[1]PySI_Profile_std!A28</f>
        <v>LT_qourier</v>
      </c>
      <c r="B28" s="7">
        <f>[1]PySI_Profile_std!B28</f>
        <v>1</v>
      </c>
      <c r="C28" s="7" t="str">
        <f>[1]PySI_Profile_std!C28</f>
        <v>LT by courier</v>
      </c>
      <c r="E28" s="27"/>
      <c r="F28" s="27"/>
      <c r="G28" s="27"/>
      <c r="H28" s="27"/>
      <c r="I28" s="27"/>
      <c r="J28" s="27"/>
      <c r="K28" s="27"/>
      <c r="L28" s="27"/>
    </row>
    <row r="29" spans="1:12" x14ac:dyDescent="0.15">
      <c r="A29" s="81" t="str">
        <f>[1]PySI_Profile_std!A29</f>
        <v>Indivisual_Packing</v>
      </c>
      <c r="B29" s="13">
        <f>[1]PySI_Profile_std!B29</f>
        <v>1</v>
      </c>
      <c r="C29" s="81" t="str">
        <f>[1]PySI_Profile_std!C29</f>
        <v>Indivisual_Packing</v>
      </c>
      <c r="E29" s="27"/>
      <c r="F29" s="27"/>
      <c r="G29" s="27"/>
      <c r="H29" s="27"/>
      <c r="I29" s="27"/>
      <c r="J29" s="27"/>
      <c r="K29" s="27"/>
      <c r="L29" s="27"/>
    </row>
    <row r="30" spans="1:12" x14ac:dyDescent="0.15">
      <c r="A30" s="81" t="str">
        <f>[1]PySI_Profile_std!A30</f>
        <v>Packing_Lot</v>
      </c>
      <c r="B30" s="13">
        <f>[1]PySI_Profile_std!B30</f>
        <v>3</v>
      </c>
      <c r="C30" s="81" t="str">
        <f>[1]PySI_Profile_std!C30</f>
        <v>Packing LOT (=LOT_SIZE)</v>
      </c>
    </row>
    <row r="31" spans="1:12" x14ac:dyDescent="0.15">
      <c r="A31" s="81" t="str">
        <f>[1]PySI_Profile_std!A31</f>
        <v>Transport_Lot</v>
      </c>
      <c r="B31" s="13">
        <f>[1]PySI_Profile_std!B31</f>
        <v>10</v>
      </c>
      <c r="C31" s="81" t="str">
        <f>[1]PySI_Profile_std!C31</f>
        <v>Transport LOT</v>
      </c>
    </row>
    <row r="32" spans="1:12" x14ac:dyDescent="0.15">
      <c r="A32" s="7" t="str">
        <f>[1]PySI_Profile_std!A32</f>
        <v>planning_lot_size</v>
      </c>
      <c r="B32" s="7">
        <f>[1]PySI_Profile_std!B32</f>
        <v>30</v>
      </c>
      <c r="C32" s="7" t="str">
        <f>[1]PySI_Profile_std!C32</f>
        <v>planning lot size</v>
      </c>
    </row>
    <row r="33" spans="1:3" x14ac:dyDescent="0.15">
      <c r="A33" s="7" t="str">
        <f>[1]PySI_Profile_std!A33</f>
        <v>Distriburion_Cost</v>
      </c>
      <c r="B33" s="34">
        <f>[1]PySI_Profile_std!B33</f>
        <v>6</v>
      </c>
      <c r="C33" s="7" t="str">
        <f>[1]PySI_Profile_std!C33</f>
        <v>Disctribution Cost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AEBE-EAE9-48F5-8C1C-C80522276840}">
  <sheetPr>
    <tabColor theme="0" tint="-0.14999847407452621"/>
  </sheetPr>
  <dimension ref="A1:BH97"/>
  <sheetViews>
    <sheetView zoomScale="93" zoomScaleNormal="93" workbookViewId="0">
      <selection activeCell="E26" sqref="E26:E28"/>
    </sheetView>
  </sheetViews>
  <sheetFormatPr defaultRowHeight="13.5" x14ac:dyDescent="0.15"/>
  <cols>
    <col min="1" max="1" width="9" style="27"/>
    <col min="2" max="2" width="8.375" style="27" customWidth="1"/>
    <col min="3" max="3" width="9" style="27"/>
    <col min="4" max="4" width="14.5" style="27" customWidth="1"/>
    <col min="5" max="5" width="67.5" style="27" bestFit="1" customWidth="1"/>
    <col min="6" max="8" width="12.125" style="27" bestFit="1" customWidth="1"/>
    <col min="9" max="16384" width="9" style="27"/>
  </cols>
  <sheetData>
    <row r="1" spans="1:60" x14ac:dyDescent="0.15">
      <c r="A1" s="68"/>
      <c r="B1" s="68"/>
      <c r="C1" s="69"/>
      <c r="D1" s="69"/>
      <c r="E1" s="67"/>
      <c r="F1" s="1">
        <v>0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  <c r="AA1" s="1">
        <v>21</v>
      </c>
      <c r="AB1" s="1">
        <v>22</v>
      </c>
      <c r="AC1" s="1">
        <v>23</v>
      </c>
      <c r="AD1" s="1">
        <v>24</v>
      </c>
      <c r="AE1" s="1">
        <v>25</v>
      </c>
      <c r="AF1" s="1">
        <v>26</v>
      </c>
      <c r="AG1" s="1">
        <v>27</v>
      </c>
      <c r="AH1" s="1">
        <v>28</v>
      </c>
      <c r="AI1" s="1">
        <v>29</v>
      </c>
      <c r="AJ1" s="1">
        <v>30</v>
      </c>
      <c r="AK1" s="1">
        <v>31</v>
      </c>
      <c r="AL1" s="1">
        <v>32</v>
      </c>
      <c r="AM1" s="1">
        <v>33</v>
      </c>
      <c r="AN1" s="1">
        <v>34</v>
      </c>
      <c r="AO1" s="1">
        <v>35</v>
      </c>
      <c r="AP1" s="1">
        <v>36</v>
      </c>
      <c r="AQ1" s="1">
        <v>37</v>
      </c>
      <c r="AR1" s="1">
        <v>38</v>
      </c>
      <c r="AS1" s="1">
        <v>39</v>
      </c>
      <c r="AT1" s="1">
        <v>40</v>
      </c>
      <c r="AU1" s="1">
        <v>41</v>
      </c>
      <c r="AV1" s="1">
        <v>42</v>
      </c>
      <c r="AW1" s="1">
        <v>43</v>
      </c>
      <c r="AX1" s="1">
        <v>44</v>
      </c>
      <c r="AY1" s="1">
        <v>45</v>
      </c>
      <c r="AZ1" s="1">
        <v>46</v>
      </c>
      <c r="BA1" s="1">
        <v>47</v>
      </c>
      <c r="BB1" s="1">
        <v>48</v>
      </c>
      <c r="BC1" s="1">
        <v>49</v>
      </c>
      <c r="BD1" s="1">
        <v>50</v>
      </c>
      <c r="BE1" s="1">
        <v>51</v>
      </c>
      <c r="BF1" s="1">
        <v>52</v>
      </c>
      <c r="BG1" s="1">
        <v>53</v>
      </c>
      <c r="BH1" s="1">
        <v>54</v>
      </c>
    </row>
    <row r="2" spans="1:60" x14ac:dyDescent="0.15">
      <c r="A2" s="69"/>
      <c r="B2" s="78" t="s">
        <v>73</v>
      </c>
      <c r="C2" s="69"/>
      <c r="D2" s="69"/>
      <c r="E2" s="20" t="s">
        <v>73</v>
      </c>
      <c r="F2" s="38">
        <f>IF(SUM($F$6:F6)=0,0,SUM($F$3:F3)/SUM($F$6:F6))</f>
        <v>0</v>
      </c>
      <c r="G2" s="38">
        <f>IF(SUM($F$6:G6)=0,0,SUM($F$3:G3)/SUM($F$6:G6))</f>
        <v>-5.8740384615384613</v>
      </c>
      <c r="H2" s="38">
        <f>IF(SUM($F$6:H6)=0,0,SUM($F$3:H3)/SUM($F$6:H6))</f>
        <v>-3.8245450281425888</v>
      </c>
      <c r="I2" s="38">
        <f>IF(SUM($F$6:I6)=0,0,SUM($F$3:I3)/SUM($F$6:I6))</f>
        <v>-4.214211881868132</v>
      </c>
      <c r="J2" s="38">
        <f>IF(SUM($F$6:J6)=0,0,SUM($F$3:J3)/SUM($F$6:J6))</f>
        <v>-3.656951516793066</v>
      </c>
      <c r="K2" s="38">
        <f>IF(SUM($F$6:K6)=0,0,SUM($F$3:K3)/SUM($F$6:K6))</f>
        <v>-3.5820734052532832</v>
      </c>
      <c r="L2" s="38">
        <f>IF(SUM($F$6:L6)=0,0,SUM($F$3:L3)/SUM($F$6:L6))</f>
        <v>-2.5730860720436275</v>
      </c>
      <c r="M2" s="38">
        <f>IF(SUM($F$6:M6)=0,0,SUM($F$3:M3)/SUM($F$6:M6))</f>
        <v>-1.8367769579363233</v>
      </c>
      <c r="N2" s="38">
        <f>IF(SUM($F$6:N6)=0,0,SUM($F$3:N3)/SUM($F$6:N6))</f>
        <v>-1.3367598106208509</v>
      </c>
      <c r="O2" s="38">
        <f>IF(SUM($F$6:O6)=0,0,SUM($F$3:O3)/SUM($F$6:O6))</f>
        <v>-1.4160116439467703</v>
      </c>
      <c r="P2" s="38">
        <f>IF(SUM($F$6:P6)=0,0,SUM($F$3:P3)/SUM($F$6:P6))</f>
        <v>-1.0713612538183834</v>
      </c>
      <c r="Q2" s="38">
        <f>IF(SUM($F$6:Q6)=0,0,SUM($F$3:Q3)/SUM($F$6:Q6))</f>
        <v>-0.93362336204804641</v>
      </c>
      <c r="R2" s="38">
        <f>IF(SUM($F$6:R6)=0,0,SUM($F$3:R3)/SUM($F$6:R6))</f>
        <v>-0.6714828431372547</v>
      </c>
      <c r="S2" s="38">
        <f>IF(SUM($F$6:S6)=0,0,SUM($F$3:S3)/SUM($F$6:S6))</f>
        <v>-0.55755510075566728</v>
      </c>
      <c r="T2" s="38">
        <f>IF(SUM($F$6:T6)=0,0,SUM($F$3:T3)/SUM($F$6:T6))</f>
        <v>-0.60286222482631613</v>
      </c>
      <c r="U2" s="38">
        <f>IF(SUM($F$6:U6)=0,0,SUM($F$3:U3)/SUM($F$6:U6))</f>
        <v>-0.42678929966106682</v>
      </c>
      <c r="V2" s="38">
        <f>IF(SUM($F$6:V6)=0,0,SUM($F$3:V3)/SUM($F$6:V6))</f>
        <v>-0.25920588767519903</v>
      </c>
      <c r="W2" s="38">
        <f>IF(SUM($F$6:W6)=0,0,SUM($F$3:W3)/SUM($F$6:W6))</f>
        <v>-0.15537971109261678</v>
      </c>
      <c r="X2" s="38">
        <f>IF(SUM($F$6:X6)=0,0,SUM($F$3:X3)/SUM($F$6:X6))</f>
        <v>5.7945210952482444E-2</v>
      </c>
      <c r="Y2" s="38">
        <f>IF(SUM($F$6:Y6)=0,0,SUM($F$3:Y3)/SUM($F$6:Y6))</f>
        <v>-0.10069105298716335</v>
      </c>
      <c r="Z2" s="38">
        <f>IF(SUM($F$6:Z6)=0,0,SUM($F$3:Z3)/SUM($F$6:Z6))</f>
        <v>-1.6319689484819403E-4</v>
      </c>
      <c r="AA2" s="38">
        <f>IF(SUM($F$6:AA6)=0,0,SUM($F$3:AA3)/SUM($F$6:AA6))</f>
        <v>8.1902668345382248E-2</v>
      </c>
      <c r="AB2" s="38">
        <f>IF(SUM($F$6:AB6)=0,0,SUM($F$3:AB3)/SUM($F$6:AB6))</f>
        <v>-8.4655945087360948E-2</v>
      </c>
      <c r="AC2" s="38">
        <f>IF(SUM($F$6:AC6)=0,0,SUM($F$3:AC3)/SUM($F$6:AC6))</f>
        <v>-4.3613420847781394E-2</v>
      </c>
      <c r="AD2" s="38">
        <f>IF(SUM($F$6:AD6)=0,0,SUM($F$3:AD3)/SUM($F$6:AD6))</f>
        <v>2.2924589455488423E-2</v>
      </c>
      <c r="AE2" s="38">
        <f>IF(SUM($F$6:AE6)=0,0,SUM($F$3:AE3)/SUM($F$6:AE6))</f>
        <v>8.0276706789543059E-2</v>
      </c>
      <c r="AF2" s="38">
        <f>IF(SUM($F$6:AF6)=0,0,SUM($F$3:AF3)/SUM($F$6:AF6))</f>
        <v>0.15884311428740888</v>
      </c>
      <c r="AG2" s="38">
        <f>IF(SUM($F$6:AG6)=0,0,SUM($F$3:AG3)/SUM($F$6:AG6))</f>
        <v>5.3401207640424969E-2</v>
      </c>
      <c r="AH2" s="38">
        <f>IF(SUM($F$6:AH6)=0,0,SUM($F$3:AH3)/SUM($F$6:AH6))</f>
        <v>0.18039449962044546</v>
      </c>
      <c r="AI2" s="38">
        <f>IF(SUM($F$6:AI6)=0,0,SUM($F$3:AI3)/SUM($F$6:AI6))</f>
        <v>0.20651034913600047</v>
      </c>
      <c r="AJ2" s="38">
        <f>IF(SUM($F$6:AJ6)=0,0,SUM($F$3:AJ3)/SUM($F$6:AJ6))</f>
        <v>0.2688362515998059</v>
      </c>
      <c r="AK2" s="38">
        <f>IF(SUM($F$6:AK6)=0,0,SUM($F$3:AK3)/SUM($F$6:AK6))</f>
        <v>0.11989506979904473</v>
      </c>
      <c r="AL2" s="38">
        <f>IF(SUM($F$6:AL6)=0,0,SUM($F$3:AL3)/SUM($F$6:AL6))</f>
        <v>0.22914419217260423</v>
      </c>
      <c r="AM2" s="38">
        <f>IF(SUM($F$6:AM6)=0,0,SUM($F$3:AM3)/SUM($F$6:AM6))</f>
        <v>0.2871306611825381</v>
      </c>
      <c r="AN2" s="38">
        <f>IF(SUM($F$6:AN6)=0,0,SUM($F$3:AN3)/SUM($F$6:AN6))</f>
        <v>0.34395411793957281</v>
      </c>
      <c r="AO2" s="38">
        <f>IF(SUM($F$6:AO6)=0,0,SUM($F$3:AO3)/SUM($F$6:AO6))</f>
        <v>0.25648135860067939</v>
      </c>
      <c r="AP2" s="38">
        <f>IF(SUM($F$6:AP6)=0,0,SUM($F$3:AP3)/SUM($F$6:AP6))</f>
        <v>0.28161729340614006</v>
      </c>
      <c r="AQ2" s="38">
        <f>IF(SUM($F$6:AQ6)=0,0,SUM($F$3:AQ3)/SUM($F$6:AQ6))</f>
        <v>0.31110312911322674</v>
      </c>
      <c r="AR2" s="38">
        <f>IF(SUM($F$6:AR6)=0,0,SUM($F$3:AR3)/SUM($F$6:AR6))</f>
        <v>0.32293561053813663</v>
      </c>
      <c r="AS2" s="38">
        <f>IF(SUM($F$6:AS6)=0,0,SUM($F$3:AS3)/SUM($F$6:AS6))</f>
        <v>0.3535857386672</v>
      </c>
      <c r="AT2" s="38">
        <f>IF(SUM($F$6:AT6)=0,0,SUM($F$3:AT3)/SUM($F$6:AT6))</f>
        <v>0.31253625869724611</v>
      </c>
      <c r="AU2" s="38">
        <f>IF(SUM($F$6:AU6)=0,0,SUM($F$3:AU3)/SUM($F$6:AU6))</f>
        <v>0.31171612655562725</v>
      </c>
      <c r="AV2" s="38">
        <f>IF(SUM($F$6:AV6)=0,0,SUM($F$3:AV3)/SUM($F$6:AV6))</f>
        <v>0.26538343603190939</v>
      </c>
      <c r="AW2" s="38">
        <f>IF(SUM($F$6:AW6)=0,0,SUM($F$3:AW3)/SUM($F$6:AW6))</f>
        <v>0.25105939861978327</v>
      </c>
      <c r="AX2" s="38">
        <f>IF(SUM($F$6:AX6)=0,0,SUM($F$3:AX3)/SUM($F$6:AX6))</f>
        <v>0.26069160511328326</v>
      </c>
      <c r="AY2" s="38">
        <f>IF(SUM($F$6:AY6)=0,0,SUM($F$3:AY3)/SUM($F$6:AY6))</f>
        <v>0.26979401722998619</v>
      </c>
      <c r="AZ2" s="38">
        <f>IF(SUM($F$6:AZ6)=0,0,SUM($F$3:AZ3)/SUM($F$6:AZ6))</f>
        <v>0.27839152352501884</v>
      </c>
      <c r="BA2" s="38">
        <f>IF(SUM($F$6:BA6)=0,0,SUM($F$3:BA3)/SUM($F$6:BA6))</f>
        <v>0.28072579401788483</v>
      </c>
      <c r="BB2" s="38">
        <f>IF(SUM($F$6:BB6)=0,0,SUM($F$3:BB3)/SUM($F$6:BB6))</f>
        <v>0.27548393686055339</v>
      </c>
      <c r="BC2" s="38">
        <f>IF(SUM($F$6:BC6)=0,0,SUM($F$3:BC3)/SUM($F$6:BC6))</f>
        <v>0.27598766818794501</v>
      </c>
      <c r="BD2" s="38">
        <f>IF(SUM($F$6:BD6)=0,0,SUM($F$3:BD3)/SUM($F$6:BD6))</f>
        <v>0.27650151107333443</v>
      </c>
      <c r="BE2" s="38">
        <f>IF(SUM($F$6:BE6)=0,0,SUM($F$3:BE3)/SUM($F$6:BE6))</f>
        <v>0.27702541903392364</v>
      </c>
      <c r="BF2" s="38">
        <f>IF(SUM($F$6:BF6)=0,0,SUM($F$3:BF3)/SUM($F$6:BF6))</f>
        <v>0.27755934587138703</v>
      </c>
      <c r="BG2" s="38">
        <f>IF(SUM($F$6:BG6)=0,0,SUM($F$3:BG3)/SUM($F$6:BG6))</f>
        <v>0.27810324566969863</v>
      </c>
    </row>
    <row r="3" spans="1:60" ht="14.25" x14ac:dyDescent="0.15">
      <c r="A3" s="68"/>
      <c r="B3" s="80" t="s">
        <v>74</v>
      </c>
      <c r="C3" s="69"/>
      <c r="D3" s="69"/>
      <c r="E3" s="46" t="s">
        <v>74</v>
      </c>
      <c r="F3" s="45">
        <f>F6*(1+F5)-F12-F15-F19-F4-F20</f>
        <v>0</v>
      </c>
      <c r="G3" s="45">
        <f>G6*(1+G5)-G12-G15-G19-G4-G20</f>
        <v>-76.362499999999997</v>
      </c>
      <c r="H3" s="45">
        <f t="shared" ref="H3:BG3" si="0">H6*(1+H5)-H12-H15-H19-H4-H20</f>
        <v>-2.0406730769230768</v>
      </c>
      <c r="I3" s="45">
        <f t="shared" si="0"/>
        <v>-39.594759615384618</v>
      </c>
      <c r="J3" s="45">
        <f t="shared" si="0"/>
        <v>-11.823846153846153</v>
      </c>
      <c r="K3" s="45">
        <f t="shared" si="0"/>
        <v>-53.759483173076923</v>
      </c>
      <c r="L3" s="45">
        <f t="shared" si="0"/>
        <v>11.184495192307693</v>
      </c>
      <c r="M3" s="45">
        <f t="shared" si="0"/>
        <v>20.403473557692308</v>
      </c>
      <c r="N3" s="45">
        <f t="shared" si="0"/>
        <v>20.322451923076926</v>
      </c>
      <c r="O3" s="45">
        <f t="shared" si="0"/>
        <v>-36.126538461538459</v>
      </c>
      <c r="P3" s="45">
        <f t="shared" si="0"/>
        <v>19.413846153846155</v>
      </c>
      <c r="Q3" s="45">
        <f t="shared" si="0"/>
        <v>0.40423076923077517</v>
      </c>
      <c r="R3" s="45">
        <f t="shared" si="0"/>
        <v>28.119615384615386</v>
      </c>
      <c r="S3" s="45">
        <f t="shared" si="0"/>
        <v>9.1849999999999987</v>
      </c>
      <c r="T3" s="45">
        <f t="shared" si="0"/>
        <v>-27.832908653846147</v>
      </c>
      <c r="U3" s="45">
        <f t="shared" si="0"/>
        <v>27.115588942307681</v>
      </c>
      <c r="V3" s="45">
        <f t="shared" si="0"/>
        <v>35.639086538461534</v>
      </c>
      <c r="W3" s="45">
        <f t="shared" si="0"/>
        <v>25.487584134615389</v>
      </c>
      <c r="X3" s="45">
        <f t="shared" si="0"/>
        <v>71.183557692307687</v>
      </c>
      <c r="Y3" s="45">
        <f t="shared" si="0"/>
        <v>-61.043605769230759</v>
      </c>
      <c r="Z3" s="45">
        <f t="shared" si="0"/>
        <v>40.054230769230784</v>
      </c>
      <c r="AA3" s="45">
        <f t="shared" si="0"/>
        <v>38.852067307692309</v>
      </c>
      <c r="AB3" s="45">
        <f t="shared" si="0"/>
        <v>-81.828461538461539</v>
      </c>
      <c r="AC3" s="45">
        <f t="shared" si="0"/>
        <v>19.343653846153856</v>
      </c>
      <c r="AD3" s="45">
        <f t="shared" si="0"/>
        <v>36.96576923076924</v>
      </c>
      <c r="AE3" s="45">
        <f t="shared" si="0"/>
        <v>35.987884615384615</v>
      </c>
      <c r="AF3" s="45">
        <f t="shared" si="0"/>
        <v>53.760000000000005</v>
      </c>
      <c r="AG3" s="45">
        <f t="shared" si="0"/>
        <v>-65.401959134615382</v>
      </c>
      <c r="AH3" s="45">
        <f t="shared" si="0"/>
        <v>99.492019230769259</v>
      </c>
      <c r="AI3" s="45">
        <f t="shared" si="0"/>
        <v>31.360997596153851</v>
      </c>
      <c r="AJ3" s="45">
        <f t="shared" si="0"/>
        <v>65.829975961538466</v>
      </c>
      <c r="AK3" s="45">
        <f t="shared" si="0"/>
        <v>-122.30879807692307</v>
      </c>
      <c r="AL3" s="45">
        <f t="shared" si="0"/>
        <v>116.36019230769233</v>
      </c>
      <c r="AM3" s="45">
        <f t="shared" si="0"/>
        <v>75.729182692307702</v>
      </c>
      <c r="AN3" s="45">
        <f t="shared" si="0"/>
        <v>81.673173076923064</v>
      </c>
      <c r="AO3" s="45">
        <f t="shared" si="0"/>
        <v>-86.559038461538449</v>
      </c>
      <c r="AP3" s="45">
        <f t="shared" si="0"/>
        <v>41.99384615384615</v>
      </c>
      <c r="AQ3" s="45">
        <f t="shared" si="0"/>
        <v>49.721730769230774</v>
      </c>
      <c r="AR3" s="45">
        <f t="shared" si="0"/>
        <v>29.399615384615387</v>
      </c>
      <c r="AS3" s="45">
        <f t="shared" si="0"/>
        <v>55.802499999999995</v>
      </c>
      <c r="AT3" s="45">
        <f t="shared" si="0"/>
        <v>-41.599663461538455</v>
      </c>
      <c r="AU3" s="45">
        <f t="shared" si="0"/>
        <v>12.497391826923071</v>
      </c>
      <c r="AV3" s="45">
        <f t="shared" si="0"/>
        <v>-54.830552884615386</v>
      </c>
      <c r="AW3" s="45">
        <f t="shared" si="0"/>
        <v>-10.183497596153849</v>
      </c>
      <c r="AX3" s="45">
        <f t="shared" si="0"/>
        <v>21.172692307692305</v>
      </c>
      <c r="AY3" s="45">
        <f t="shared" si="0"/>
        <v>20.821730769230768</v>
      </c>
      <c r="AZ3" s="45">
        <f t="shared" si="0"/>
        <v>20.470769230769228</v>
      </c>
      <c r="BA3" s="45">
        <f t="shared" si="0"/>
        <v>10.744807692307692</v>
      </c>
      <c r="BB3" s="45">
        <f t="shared" si="0"/>
        <v>-7.8109615384615383</v>
      </c>
      <c r="BC3" s="45">
        <f t="shared" si="0"/>
        <v>1.508028846153846</v>
      </c>
      <c r="BD3" s="45">
        <f t="shared" si="0"/>
        <v>1.527019230769231</v>
      </c>
      <c r="BE3" s="45">
        <f t="shared" si="0"/>
        <v>1.5460096153846159</v>
      </c>
      <c r="BF3" s="45">
        <f t="shared" si="0"/>
        <v>1.5649999999999999</v>
      </c>
      <c r="BG3" s="45">
        <f t="shared" si="0"/>
        <v>1.5839903846153844</v>
      </c>
    </row>
    <row r="4" spans="1:60" x14ac:dyDescent="0.15">
      <c r="A4" s="85"/>
      <c r="B4" s="78" t="s">
        <v>105</v>
      </c>
      <c r="C4" s="70"/>
      <c r="D4" s="69"/>
      <c r="E4" s="54" t="s">
        <v>105</v>
      </c>
      <c r="F4" s="33">
        <f>F6*'Product Profile'!$B22</f>
        <v>0</v>
      </c>
      <c r="G4" s="33">
        <f>G6*'Product Profile'!$B$21</f>
        <v>3.9</v>
      </c>
      <c r="H4" s="33">
        <f>H6*'Product Profile'!$B$21</f>
        <v>2.25</v>
      </c>
      <c r="I4" s="33">
        <f>I6*'Product Profile'!$B$21</f>
        <v>2.25</v>
      </c>
      <c r="J4" s="33">
        <f>J6*'Product Profile'!$B$21</f>
        <v>2.25</v>
      </c>
      <c r="K4" s="33">
        <f>K6*'Product Profile'!$B$21</f>
        <v>4.7249999999999996</v>
      </c>
      <c r="L4" s="33">
        <f>L6*'Product Profile'!$B$21</f>
        <v>4.7249999999999996</v>
      </c>
      <c r="M4" s="33">
        <f>M6*'Product Profile'!$B$21</f>
        <v>4.7249999999999996</v>
      </c>
      <c r="N4" s="33">
        <f>N6*'Product Profile'!$B$21</f>
        <v>4.7249999999999996</v>
      </c>
      <c r="O4" s="33">
        <f>O6*'Product Profile'!$B$21</f>
        <v>6</v>
      </c>
      <c r="P4" s="33">
        <f>P6*'Product Profile'!$B$21</f>
        <v>6</v>
      </c>
      <c r="Q4" s="33">
        <f>Q6*'Product Profile'!$B$21</f>
        <v>6</v>
      </c>
      <c r="R4" s="33">
        <f>R6*'Product Profile'!$B$21</f>
        <v>6</v>
      </c>
      <c r="S4" s="33">
        <f>S6*'Product Profile'!$B$21</f>
        <v>6</v>
      </c>
      <c r="T4" s="33">
        <f>T6*'Product Profile'!$B$21</f>
        <v>9.375</v>
      </c>
      <c r="U4" s="33">
        <f>U6*'Product Profile'!$B$21</f>
        <v>9.375</v>
      </c>
      <c r="V4" s="33">
        <f>V6*'Product Profile'!$B$21</f>
        <v>9.375</v>
      </c>
      <c r="W4" s="33">
        <f>W6*'Product Profile'!$B$21</f>
        <v>9.375</v>
      </c>
      <c r="X4" s="33">
        <f>X6*'Product Profile'!$B$21</f>
        <v>11.25</v>
      </c>
      <c r="Y4" s="33">
        <f>Y6*'Product Profile'!$B$21</f>
        <v>11.25</v>
      </c>
      <c r="Z4" s="33">
        <f>Z6*'Product Profile'!$B$21</f>
        <v>11.25</v>
      </c>
      <c r="AA4" s="33">
        <f>AA6*'Product Profile'!$B$21</f>
        <v>11.25</v>
      </c>
      <c r="AB4" s="33">
        <f>AB6*'Product Profile'!$B$21</f>
        <v>10.5</v>
      </c>
      <c r="AC4" s="33">
        <f>AC6*'Product Profile'!$B$21</f>
        <v>10.5</v>
      </c>
      <c r="AD4" s="33">
        <f>AD6*'Product Profile'!$B$21</f>
        <v>10.5</v>
      </c>
      <c r="AE4" s="33">
        <f>AE6*'Product Profile'!$B$21</f>
        <v>10.5</v>
      </c>
      <c r="AF4" s="33">
        <f>AF6*'Product Profile'!$B$21</f>
        <v>10.5</v>
      </c>
      <c r="AG4" s="33">
        <f>AG6*'Product Profile'!$B$21</f>
        <v>16.724999999999998</v>
      </c>
      <c r="AH4" s="33">
        <f>AH6*'Product Profile'!$B$21</f>
        <v>16.724999999999998</v>
      </c>
      <c r="AI4" s="33">
        <f>AI6*'Product Profile'!$B$21</f>
        <v>16.724999999999998</v>
      </c>
      <c r="AJ4" s="33">
        <f>AJ6*'Product Profile'!$B$21</f>
        <v>16.724999999999998</v>
      </c>
      <c r="AK4" s="33">
        <f>AK6*'Product Profile'!$B$21</f>
        <v>18.75</v>
      </c>
      <c r="AL4" s="33">
        <f>AL6*'Product Profile'!$B$21</f>
        <v>18.75</v>
      </c>
      <c r="AM4" s="33">
        <f>AM6*'Product Profile'!$B$21</f>
        <v>18.75</v>
      </c>
      <c r="AN4" s="33">
        <f>AN6*'Product Profile'!$B$21</f>
        <v>18.75</v>
      </c>
      <c r="AO4" s="33">
        <f>AO6*'Product Profile'!$B$21</f>
        <v>13.5</v>
      </c>
      <c r="AP4" s="33">
        <f>AP6*'Product Profile'!$B$21</f>
        <v>13.5</v>
      </c>
      <c r="AQ4" s="33">
        <f>AQ6*'Product Profile'!$B$21</f>
        <v>13.5</v>
      </c>
      <c r="AR4" s="33">
        <f>AR6*'Product Profile'!$B$21</f>
        <v>13.5</v>
      </c>
      <c r="AS4" s="33">
        <f>AS6*'Product Profile'!$B$21</f>
        <v>13.5</v>
      </c>
      <c r="AT4" s="33">
        <f>AT6*'Product Profile'!$B$21</f>
        <v>13.125</v>
      </c>
      <c r="AU4" s="33">
        <f>AU6*'Product Profile'!$B$21</f>
        <v>13.125</v>
      </c>
      <c r="AV4" s="33">
        <f>AV6*'Product Profile'!$B$21</f>
        <v>13.125</v>
      </c>
      <c r="AW4" s="33">
        <f>AW6*'Product Profile'!$B$21</f>
        <v>13.125</v>
      </c>
      <c r="AX4" s="33">
        <f>AX6*'Product Profile'!$B$21</f>
        <v>7.5</v>
      </c>
      <c r="AY4" s="33">
        <f>AY6*'Product Profile'!$B$21</f>
        <v>7.5</v>
      </c>
      <c r="AZ4" s="33">
        <f>AZ6*'Product Profile'!$B$21</f>
        <v>7.5</v>
      </c>
      <c r="BA4" s="33">
        <f>BA6*'Product Profile'!$B$21</f>
        <v>7.5</v>
      </c>
      <c r="BB4" s="33">
        <f>BB6*'Product Profile'!$B$21</f>
        <v>0.75</v>
      </c>
      <c r="BC4" s="33">
        <f>BC6*'Product Profile'!$B$21</f>
        <v>0.75</v>
      </c>
      <c r="BD4" s="33">
        <f>BD6*'Product Profile'!$B$21</f>
        <v>0.75</v>
      </c>
      <c r="BE4" s="33">
        <f>BE6*'Product Profile'!$B$21</f>
        <v>0.75</v>
      </c>
      <c r="BF4" s="33">
        <f>BF6*'Product Profile'!$B$21</f>
        <v>0.75</v>
      </c>
      <c r="BG4" s="33">
        <f>BG6*'Product Profile'!$B$21</f>
        <v>0.75</v>
      </c>
    </row>
    <row r="5" spans="1:60" x14ac:dyDescent="0.15">
      <c r="A5" s="68"/>
      <c r="B5" s="78" t="s">
        <v>75</v>
      </c>
      <c r="C5" s="71"/>
      <c r="D5" s="72"/>
      <c r="E5" s="55" t="s">
        <v>75</v>
      </c>
      <c r="F5" s="26">
        <f>'Product Profile'!$B$17*(52-F1)/52*F6</f>
        <v>0</v>
      </c>
      <c r="G5" s="26">
        <f>'Product Profile'!$B$17*(52-G1)/52*G6</f>
        <v>0.63750000000000007</v>
      </c>
      <c r="H5" s="26">
        <f>'Product Profile'!$B$17*(52-H1)/52*H6</f>
        <v>0.36057692307692307</v>
      </c>
      <c r="I5" s="26">
        <f>'Product Profile'!$B$17*(52-I1)/52*I6</f>
        <v>0.35336538461538464</v>
      </c>
      <c r="J5" s="26">
        <f>'Product Profile'!$B$17*(52-J1)/52*J6</f>
        <v>0.3461538461538462</v>
      </c>
      <c r="K5" s="26">
        <f>'Product Profile'!$B$17*(52-K1)/52*K6</f>
        <v>0.71177884615384612</v>
      </c>
      <c r="L5" s="26">
        <f>'Product Profile'!$B$17*(52-L1)/52*L6</f>
        <v>0.69663461538461546</v>
      </c>
      <c r="M5" s="26">
        <f>'Product Profile'!$B$17*(52-M1)/52*M6</f>
        <v>0.68149038461538458</v>
      </c>
      <c r="N5" s="26">
        <f>'Product Profile'!$B$17*(52-N1)/52*N6</f>
        <v>0.66634615384615392</v>
      </c>
      <c r="O5" s="26">
        <f>'Product Profile'!$B$17*(52-O1)/52*O6</f>
        <v>0.82692307692307687</v>
      </c>
      <c r="P5" s="26">
        <f>'Product Profile'!$B$17*(52-P1)/52*P6</f>
        <v>0.80769230769230771</v>
      </c>
      <c r="Q5" s="26">
        <f>'Product Profile'!$B$17*(52-Q1)/52*Q6</f>
        <v>0.78846153846153855</v>
      </c>
      <c r="R5" s="26">
        <f>'Product Profile'!$B$17*(52-R1)/52*R6</f>
        <v>0.76923076923076927</v>
      </c>
      <c r="S5" s="26">
        <f>'Product Profile'!$B$17*(52-S1)/52*S6</f>
        <v>0.75000000000000011</v>
      </c>
      <c r="T5" s="26">
        <f>'Product Profile'!$B$17*(52-T1)/52*T6</f>
        <v>1.1418269230769231</v>
      </c>
      <c r="U5" s="26">
        <f>'Product Profile'!$B$17*(52-U1)/52*U6</f>
        <v>1.111778846153846</v>
      </c>
      <c r="V5" s="26">
        <f>'Product Profile'!$B$17*(52-V1)/52*V6</f>
        <v>1.0817307692307694</v>
      </c>
      <c r="W5" s="26">
        <f>'Product Profile'!$B$17*(52-W1)/52*W6</f>
        <v>1.0516826923076923</v>
      </c>
      <c r="X5" s="26">
        <f>'Product Profile'!$B$17*(52-X1)/52*X6</f>
        <v>1.2259615384615385</v>
      </c>
      <c r="Y5" s="26">
        <f>'Product Profile'!$B$17*(52-Y1)/52*Y6</f>
        <v>1.1899038461538463</v>
      </c>
      <c r="Z5" s="26">
        <f>'Product Profile'!$B$17*(52-Z1)/52*Z6</f>
        <v>1.153846153846154</v>
      </c>
      <c r="AA5" s="26">
        <f>'Product Profile'!$B$17*(52-AA1)/52*AA6</f>
        <v>1.1177884615384617</v>
      </c>
      <c r="AB5" s="26">
        <f>'Product Profile'!$B$17*(52-AB1)/52*AB6</f>
        <v>1.0096153846153846</v>
      </c>
      <c r="AC5" s="26">
        <f>'Product Profile'!$B$17*(52-AC1)/52*AC6</f>
        <v>0.97596153846153866</v>
      </c>
      <c r="AD5" s="26">
        <f>'Product Profile'!$B$17*(52-AD1)/52*AD6</f>
        <v>0.9423076923076924</v>
      </c>
      <c r="AE5" s="26">
        <f>'Product Profile'!$B$17*(52-AE1)/52*AE6</f>
        <v>0.90865384615384626</v>
      </c>
      <c r="AF5" s="26">
        <f>'Product Profile'!$B$17*(52-AF1)/52*AF6</f>
        <v>0.875</v>
      </c>
      <c r="AG5" s="26">
        <f>'Product Profile'!$B$17*(52-AG1)/52*AG6</f>
        <v>1.3401442307692308</v>
      </c>
      <c r="AH5" s="26">
        <f>'Product Profile'!$B$17*(52-AH1)/52*AH6</f>
        <v>1.2865384615384619</v>
      </c>
      <c r="AI5" s="26">
        <f>'Product Profile'!$B$17*(52-AI1)/52*AI6</f>
        <v>1.2329326923076924</v>
      </c>
      <c r="AJ5" s="26">
        <f>'Product Profile'!$B$17*(52-AJ1)/52*AJ6</f>
        <v>1.1793269230769232</v>
      </c>
      <c r="AK5" s="26">
        <f>'Product Profile'!$B$17*(52-AK1)/52*AK6</f>
        <v>1.2620192307692308</v>
      </c>
      <c r="AL5" s="26">
        <f>'Product Profile'!$B$17*(52-AL1)/52*AL6</f>
        <v>1.2019230769230771</v>
      </c>
      <c r="AM5" s="26">
        <f>'Product Profile'!$B$17*(52-AM1)/52*AM6</f>
        <v>1.1418269230769231</v>
      </c>
      <c r="AN5" s="26">
        <f>'Product Profile'!$B$17*(52-AN1)/52*AN6</f>
        <v>1.0817307692307694</v>
      </c>
      <c r="AO5" s="26">
        <f>'Product Profile'!$B$17*(52-AO1)/52*AO6</f>
        <v>0.73557692307692313</v>
      </c>
      <c r="AP5" s="26">
        <f>'Product Profile'!$B$17*(52-AP1)/52*AP6</f>
        <v>0.69230769230769229</v>
      </c>
      <c r="AQ5" s="26">
        <f>'Product Profile'!$B$17*(52-AQ1)/52*AQ6</f>
        <v>0.64903846153846156</v>
      </c>
      <c r="AR5" s="26">
        <f>'Product Profile'!$B$17*(52-AR1)/52*AR6</f>
        <v>0.60576923076923084</v>
      </c>
      <c r="AS5" s="26">
        <f>'Product Profile'!$B$17*(52-AS1)/52*AS6</f>
        <v>0.5625</v>
      </c>
      <c r="AT5" s="26">
        <f>'Product Profile'!$B$17*(52-AT1)/52*AT6</f>
        <v>0.5048076923076924</v>
      </c>
      <c r="AU5" s="26">
        <f>'Product Profile'!$B$17*(52-AU1)/52*AU6</f>
        <v>0.46274038461538464</v>
      </c>
      <c r="AV5" s="26">
        <f>'Product Profile'!$B$17*(52-AV1)/52*AV6</f>
        <v>0.42067307692307693</v>
      </c>
      <c r="AW5" s="26">
        <f>'Product Profile'!$B$17*(52-AW1)/52*AW6</f>
        <v>0.37860576923076927</v>
      </c>
      <c r="AX5" s="26">
        <f>'Product Profile'!$B$17*(52-AX1)/52*AX6</f>
        <v>0.19230769230769232</v>
      </c>
      <c r="AY5" s="26">
        <f>'Product Profile'!$B$17*(52-AY1)/52*AY6</f>
        <v>0.16826923076923078</v>
      </c>
      <c r="AZ5" s="26">
        <f>'Product Profile'!$B$17*(52-AZ1)/52*AZ6</f>
        <v>0.14423076923076927</v>
      </c>
      <c r="BA5" s="26">
        <f>'Product Profile'!$B$17*(52-BA1)/52*BA6</f>
        <v>0.1201923076923077</v>
      </c>
      <c r="BB5" s="26">
        <f>'Product Profile'!$B$17*(52-BB1)/52*BB6</f>
        <v>9.6153846153846159E-3</v>
      </c>
      <c r="BC5" s="26">
        <f>'Product Profile'!$B$17*(52-BC1)/52*BC6</f>
        <v>7.2115384615384628E-3</v>
      </c>
      <c r="BD5" s="26">
        <f>'Product Profile'!$B$17*(52-BD1)/52*BD6</f>
        <v>4.807692307692308E-3</v>
      </c>
      <c r="BE5" s="26">
        <f>'Product Profile'!$B$17*(52-BE1)/52*BE6</f>
        <v>2.403846153846154E-3</v>
      </c>
      <c r="BF5" s="26">
        <f>'Product Profile'!$B$17*(52-BF1)/52*BF6</f>
        <v>0</v>
      </c>
      <c r="BG5" s="26">
        <f>'Product Profile'!$B$17*(52-BG1)/52*BG6</f>
        <v>-2.403846153846154E-3</v>
      </c>
    </row>
    <row r="6" spans="1:60" ht="14.25" x14ac:dyDescent="0.15">
      <c r="A6" s="68"/>
      <c r="B6" s="80" t="s">
        <v>76</v>
      </c>
      <c r="C6" s="71"/>
      <c r="D6" s="73"/>
      <c r="E6" s="57" t="s">
        <v>76</v>
      </c>
      <c r="F6" s="44">
        <f>'Product Profile'!$B$16*F7</f>
        <v>0</v>
      </c>
      <c r="G6" s="56">
        <f>'Product Profile'!$B$16*G7</f>
        <v>13</v>
      </c>
      <c r="H6" s="56">
        <f>'Product Profile'!$B$16*H7</f>
        <v>7.5</v>
      </c>
      <c r="I6" s="56">
        <f>'Product Profile'!$B$16*I7</f>
        <v>7.5</v>
      </c>
      <c r="J6" s="56">
        <f>'Product Profile'!$B$16*J7</f>
        <v>7.5</v>
      </c>
      <c r="K6" s="56">
        <f>'Product Profile'!$B$16*K7</f>
        <v>15.75</v>
      </c>
      <c r="L6" s="56">
        <f>'Product Profile'!$B$16*L7</f>
        <v>15.75</v>
      </c>
      <c r="M6" s="56">
        <f>'Product Profile'!$B$16*M7</f>
        <v>15.75</v>
      </c>
      <c r="N6" s="56">
        <f>'Product Profile'!$B$16*N7</f>
        <v>15.75</v>
      </c>
      <c r="O6" s="56">
        <f>'Product Profile'!$B$16*O7</f>
        <v>20</v>
      </c>
      <c r="P6" s="56">
        <f>'Product Profile'!$B$16*P7</f>
        <v>20</v>
      </c>
      <c r="Q6" s="56">
        <f>'Product Profile'!$B$16*Q7</f>
        <v>20</v>
      </c>
      <c r="R6" s="56">
        <f>'Product Profile'!$B$16*R7</f>
        <v>20</v>
      </c>
      <c r="S6" s="56">
        <f>'Product Profile'!$B$16*S7</f>
        <v>20</v>
      </c>
      <c r="T6" s="56">
        <f>'Product Profile'!$B$16*T7</f>
        <v>31.25</v>
      </c>
      <c r="U6" s="56">
        <f>'Product Profile'!$B$16*U7</f>
        <v>31.25</v>
      </c>
      <c r="V6" s="56">
        <f>'Product Profile'!$B$16*V7</f>
        <v>31.25</v>
      </c>
      <c r="W6" s="56">
        <f>'Product Profile'!$B$16*W7</f>
        <v>31.25</v>
      </c>
      <c r="X6" s="56">
        <f>'Product Profile'!$B$16*X7</f>
        <v>37.5</v>
      </c>
      <c r="Y6" s="56">
        <f>'Product Profile'!$B$16*Y7</f>
        <v>37.5</v>
      </c>
      <c r="Z6" s="56">
        <f>'Product Profile'!$B$16*Z7</f>
        <v>37.5</v>
      </c>
      <c r="AA6" s="56">
        <f>'Product Profile'!$B$16*AA7</f>
        <v>37.5</v>
      </c>
      <c r="AB6" s="56">
        <f>'Product Profile'!$B$16*AB7</f>
        <v>35</v>
      </c>
      <c r="AC6" s="56">
        <f>'Product Profile'!$B$16*AC7</f>
        <v>35</v>
      </c>
      <c r="AD6" s="56">
        <f>'Product Profile'!$B$16*AD7</f>
        <v>35</v>
      </c>
      <c r="AE6" s="56">
        <f>'Product Profile'!$B$16*AE7</f>
        <v>35</v>
      </c>
      <c r="AF6" s="56">
        <f>'Product Profile'!$B$16*AF7</f>
        <v>35</v>
      </c>
      <c r="AG6" s="56">
        <f>'Product Profile'!$B$16*AG7</f>
        <v>55.75</v>
      </c>
      <c r="AH6" s="56">
        <f>'Product Profile'!$B$16*AH7</f>
        <v>55.75</v>
      </c>
      <c r="AI6" s="56">
        <f>'Product Profile'!$B$16*AI7</f>
        <v>55.75</v>
      </c>
      <c r="AJ6" s="56">
        <f>'Product Profile'!$B$16*AJ7</f>
        <v>55.75</v>
      </c>
      <c r="AK6" s="56">
        <f>'Product Profile'!$B$16*AK7</f>
        <v>62.5</v>
      </c>
      <c r="AL6" s="56">
        <f>'Product Profile'!$B$16*AL7</f>
        <v>62.5</v>
      </c>
      <c r="AM6" s="56">
        <f>'Product Profile'!$B$16*AM7</f>
        <v>62.5</v>
      </c>
      <c r="AN6" s="56">
        <f>'Product Profile'!$B$16*AN7</f>
        <v>62.5</v>
      </c>
      <c r="AO6" s="56">
        <f>'Product Profile'!$B$16*AO7</f>
        <v>45</v>
      </c>
      <c r="AP6" s="56">
        <f>'Product Profile'!$B$16*AP7</f>
        <v>45</v>
      </c>
      <c r="AQ6" s="56">
        <f>'Product Profile'!$B$16*AQ7</f>
        <v>45</v>
      </c>
      <c r="AR6" s="56">
        <f>'Product Profile'!$B$16*AR7</f>
        <v>45</v>
      </c>
      <c r="AS6" s="56">
        <f>'Product Profile'!$B$16*AS7</f>
        <v>45</v>
      </c>
      <c r="AT6" s="56">
        <f>'Product Profile'!$B$16*AT7</f>
        <v>43.75</v>
      </c>
      <c r="AU6" s="56">
        <f>'Product Profile'!$B$16*AU7</f>
        <v>43.75</v>
      </c>
      <c r="AV6" s="56">
        <f>'Product Profile'!$B$16*AV7</f>
        <v>43.75</v>
      </c>
      <c r="AW6" s="56">
        <f>'Product Profile'!$B$16*AW7</f>
        <v>43.75</v>
      </c>
      <c r="AX6" s="56">
        <f>'Product Profile'!$B$16*AX7</f>
        <v>25</v>
      </c>
      <c r="AY6" s="56">
        <f>'Product Profile'!$B$16*AY7</f>
        <v>25</v>
      </c>
      <c r="AZ6" s="56">
        <f>'Product Profile'!$B$16*AZ7</f>
        <v>25</v>
      </c>
      <c r="BA6" s="56">
        <f>'Product Profile'!$B$16*BA7</f>
        <v>25</v>
      </c>
      <c r="BB6" s="56">
        <f>'Product Profile'!$B$16*BB7</f>
        <v>2.5</v>
      </c>
      <c r="BC6" s="56">
        <f>'Product Profile'!$B$16*BC7</f>
        <v>2.5</v>
      </c>
      <c r="BD6" s="56">
        <f>'Product Profile'!$B$16*BD7</f>
        <v>2.5</v>
      </c>
      <c r="BE6" s="56">
        <f>'Product Profile'!$B$16*BE7</f>
        <v>2.5</v>
      </c>
      <c r="BF6" s="56">
        <f>'Product Profile'!$B$16*BF7</f>
        <v>2.5</v>
      </c>
      <c r="BG6" s="56">
        <f>'Product Profile'!$B$16*BG7</f>
        <v>2.5</v>
      </c>
    </row>
    <row r="7" spans="1:60" x14ac:dyDescent="0.15">
      <c r="A7" s="85"/>
      <c r="B7" s="78" t="s">
        <v>77</v>
      </c>
      <c r="C7" s="69"/>
      <c r="D7" s="69"/>
      <c r="E7" s="58" t="s">
        <v>77</v>
      </c>
      <c r="F7" s="59">
        <f>F8/'Product Profile'!$B26</f>
        <v>0</v>
      </c>
      <c r="G7" s="59">
        <f>G8/'Product Profile'!$B$25</f>
        <v>17.333333333333332</v>
      </c>
      <c r="H7" s="59">
        <f>H8/'Product Profile'!$B$25</f>
        <v>10</v>
      </c>
      <c r="I7" s="59">
        <f>I8/'Product Profile'!$B$25</f>
        <v>10</v>
      </c>
      <c r="J7" s="59">
        <f>J8/'Product Profile'!$B$25</f>
        <v>10</v>
      </c>
      <c r="K7" s="59">
        <f>K8/'Product Profile'!$B$25</f>
        <v>21</v>
      </c>
      <c r="L7" s="59">
        <f>L8/'Product Profile'!$B$25</f>
        <v>21</v>
      </c>
      <c r="M7" s="59">
        <f>M8/'Product Profile'!$B$25</f>
        <v>21</v>
      </c>
      <c r="N7" s="59">
        <f>N8/'Product Profile'!$B$25</f>
        <v>21</v>
      </c>
      <c r="O7" s="59">
        <f>O8/'Product Profile'!$B$25</f>
        <v>26.666666666666668</v>
      </c>
      <c r="P7" s="59">
        <f>P8/'Product Profile'!$B$25</f>
        <v>26.666666666666668</v>
      </c>
      <c r="Q7" s="59">
        <f>Q8/'Product Profile'!$B$25</f>
        <v>26.666666666666668</v>
      </c>
      <c r="R7" s="59">
        <f>R8/'Product Profile'!$B$25</f>
        <v>26.666666666666668</v>
      </c>
      <c r="S7" s="59">
        <f>S8/'Product Profile'!$B$25</f>
        <v>26.666666666666668</v>
      </c>
      <c r="T7" s="59">
        <f>T8/'Product Profile'!$B$25</f>
        <v>41.666666666666664</v>
      </c>
      <c r="U7" s="59">
        <f>U8/'Product Profile'!$B$25</f>
        <v>41.666666666666664</v>
      </c>
      <c r="V7" s="59">
        <f>V8/'Product Profile'!$B$25</f>
        <v>41.666666666666664</v>
      </c>
      <c r="W7" s="59">
        <f>W8/'Product Profile'!$B$25</f>
        <v>41.666666666666664</v>
      </c>
      <c r="X7" s="59">
        <f>X8/'Product Profile'!$B$25</f>
        <v>50</v>
      </c>
      <c r="Y7" s="59">
        <f>Y8/'Product Profile'!$B$25</f>
        <v>50</v>
      </c>
      <c r="Z7" s="59">
        <f>Z8/'Product Profile'!$B$25</f>
        <v>50</v>
      </c>
      <c r="AA7" s="59">
        <f>AA8/'Product Profile'!$B$25</f>
        <v>50</v>
      </c>
      <c r="AB7" s="59">
        <f>AB8/'Product Profile'!$B$25</f>
        <v>46.666666666666664</v>
      </c>
      <c r="AC7" s="59">
        <f>AC8/'Product Profile'!$B$25</f>
        <v>46.666666666666664</v>
      </c>
      <c r="AD7" s="59">
        <f>AD8/'Product Profile'!$B$25</f>
        <v>46.666666666666664</v>
      </c>
      <c r="AE7" s="59">
        <f>AE8/'Product Profile'!$B$25</f>
        <v>46.666666666666664</v>
      </c>
      <c r="AF7" s="59">
        <f>AF8/'Product Profile'!$B$25</f>
        <v>46.666666666666664</v>
      </c>
      <c r="AG7" s="59">
        <f>AG8/'Product Profile'!$B$25</f>
        <v>74.333333333333329</v>
      </c>
      <c r="AH7" s="59">
        <f>AH8/'Product Profile'!$B$25</f>
        <v>74.333333333333329</v>
      </c>
      <c r="AI7" s="59">
        <f>AI8/'Product Profile'!$B$25</f>
        <v>74.333333333333329</v>
      </c>
      <c r="AJ7" s="59">
        <f>AJ8/'Product Profile'!$B$25</f>
        <v>74.333333333333329</v>
      </c>
      <c r="AK7" s="59">
        <f>AK8/'Product Profile'!$B$25</f>
        <v>83.333333333333329</v>
      </c>
      <c r="AL7" s="59">
        <f>AL8/'Product Profile'!$B$25</f>
        <v>83.333333333333329</v>
      </c>
      <c r="AM7" s="59">
        <f>AM8/'Product Profile'!$B$25</f>
        <v>83.333333333333329</v>
      </c>
      <c r="AN7" s="59">
        <f>AN8/'Product Profile'!$B$25</f>
        <v>83.333333333333329</v>
      </c>
      <c r="AO7" s="59">
        <f>AO8/'Product Profile'!$B$25</f>
        <v>60</v>
      </c>
      <c r="AP7" s="59">
        <f>AP8/'Product Profile'!$B$25</f>
        <v>60</v>
      </c>
      <c r="AQ7" s="59">
        <f>AQ8/'Product Profile'!$B$25</f>
        <v>60</v>
      </c>
      <c r="AR7" s="59">
        <f>AR8/'Product Profile'!$B$25</f>
        <v>60</v>
      </c>
      <c r="AS7" s="59">
        <f>AS8/'Product Profile'!$B$25</f>
        <v>60</v>
      </c>
      <c r="AT7" s="59">
        <f>AT8/'Product Profile'!$B$25</f>
        <v>58.333333333333336</v>
      </c>
      <c r="AU7" s="59">
        <f>AU8/'Product Profile'!$B$25</f>
        <v>58.333333333333336</v>
      </c>
      <c r="AV7" s="59">
        <f>AV8/'Product Profile'!$B$25</f>
        <v>58.333333333333336</v>
      </c>
      <c r="AW7" s="59">
        <f>AW8/'Product Profile'!$B$25</f>
        <v>58.333333333333336</v>
      </c>
      <c r="AX7" s="59">
        <f>AX8/'Product Profile'!$B$25</f>
        <v>33.333333333333336</v>
      </c>
      <c r="AY7" s="59">
        <f>AY8/'Product Profile'!$B$25</f>
        <v>33.333333333333336</v>
      </c>
      <c r="AZ7" s="59">
        <f>AZ8/'Product Profile'!$B$25</f>
        <v>33.333333333333336</v>
      </c>
      <c r="BA7" s="59">
        <f>BA8/'Product Profile'!$B$25</f>
        <v>33.333333333333336</v>
      </c>
      <c r="BB7" s="59">
        <f>BB8/'Product Profile'!$B$25</f>
        <v>3.3333333333333335</v>
      </c>
      <c r="BC7" s="59">
        <f>BC8/'Product Profile'!$B$25</f>
        <v>3.3333333333333335</v>
      </c>
      <c r="BD7" s="59">
        <f>BD8/'Product Profile'!$B$25</f>
        <v>3.3333333333333335</v>
      </c>
      <c r="BE7" s="59">
        <f>BE8/'Product Profile'!$B$25</f>
        <v>3.3333333333333335</v>
      </c>
      <c r="BF7" s="59">
        <f>BF8/'Product Profile'!$B$25</f>
        <v>3.3333333333333335</v>
      </c>
      <c r="BG7" s="59">
        <f>BG8/'Product Profile'!$B$25</f>
        <v>3.3333333333333335</v>
      </c>
    </row>
    <row r="8" spans="1:60" x14ac:dyDescent="0.15">
      <c r="A8" s="68"/>
      <c r="B8" s="78" t="s">
        <v>61</v>
      </c>
      <c r="C8" s="74"/>
      <c r="D8" s="73"/>
      <c r="E8" s="22" t="s">
        <v>61</v>
      </c>
      <c r="F8" s="15">
        <f>MIN('PSI data IO'!F2+'PSI data IO'!F3,'PSI data IO'!F4+'PSI data IO'!F5)</f>
        <v>0</v>
      </c>
      <c r="G8" s="15">
        <f>MIN('PSI data IO'!G2+'PSI data IO'!G3,'PSI data IO'!G4+'PSI data IO'!G5)</f>
        <v>52</v>
      </c>
      <c r="H8" s="15">
        <f>MIN('PSI data IO'!H2+'PSI data IO'!H3,'PSI data IO'!H4+'PSI data IO'!H5)</f>
        <v>30</v>
      </c>
      <c r="I8" s="15">
        <f>MIN('PSI data IO'!I2+'PSI data IO'!I3,'PSI data IO'!I4+'PSI data IO'!I5)</f>
        <v>30</v>
      </c>
      <c r="J8" s="15">
        <f>MIN('PSI data IO'!J2+'PSI data IO'!J3,'PSI data IO'!J4+'PSI data IO'!J5)</f>
        <v>30</v>
      </c>
      <c r="K8" s="15">
        <f>MIN('PSI data IO'!K2+'PSI data IO'!K3,'PSI data IO'!K4+'PSI data IO'!K5)</f>
        <v>63</v>
      </c>
      <c r="L8" s="15">
        <f>MIN('PSI data IO'!L2+'PSI data IO'!L3,'PSI data IO'!L4+'PSI data IO'!L5)</f>
        <v>63</v>
      </c>
      <c r="M8" s="15">
        <f>MIN('PSI data IO'!M2+'PSI data IO'!M3,'PSI data IO'!M4+'PSI data IO'!M5)</f>
        <v>63</v>
      </c>
      <c r="N8" s="15">
        <f>MIN('PSI data IO'!N2+'PSI data IO'!N3,'PSI data IO'!N4+'PSI data IO'!N5)</f>
        <v>63</v>
      </c>
      <c r="O8" s="15">
        <f>MIN('PSI data IO'!O2+'PSI data IO'!O3,'PSI data IO'!O4+'PSI data IO'!O5)</f>
        <v>80</v>
      </c>
      <c r="P8" s="15">
        <f>MIN('PSI data IO'!P2+'PSI data IO'!P3,'PSI data IO'!P4+'PSI data IO'!P5)</f>
        <v>80</v>
      </c>
      <c r="Q8" s="15">
        <f>MIN('PSI data IO'!Q2+'PSI data IO'!Q3,'PSI data IO'!Q4+'PSI data IO'!Q5)</f>
        <v>80</v>
      </c>
      <c r="R8" s="15">
        <f>MIN('PSI data IO'!R2+'PSI data IO'!R3,'PSI data IO'!R4+'PSI data IO'!R5)</f>
        <v>80</v>
      </c>
      <c r="S8" s="15">
        <f>MIN('PSI data IO'!S2+'PSI data IO'!S3,'PSI data IO'!S4+'PSI data IO'!S5)</f>
        <v>80</v>
      </c>
      <c r="T8" s="15">
        <f>MIN('PSI data IO'!T2+'PSI data IO'!T3,'PSI data IO'!T4+'PSI data IO'!T5)</f>
        <v>125</v>
      </c>
      <c r="U8" s="15">
        <f>MIN('PSI data IO'!U2+'PSI data IO'!U3,'PSI data IO'!U4+'PSI data IO'!U5)</f>
        <v>125</v>
      </c>
      <c r="V8" s="15">
        <f>MIN('PSI data IO'!V2+'PSI data IO'!V3,'PSI data IO'!V4+'PSI data IO'!V5)</f>
        <v>125</v>
      </c>
      <c r="W8" s="15">
        <f>MIN('PSI data IO'!W2+'PSI data IO'!W3,'PSI data IO'!W4+'PSI data IO'!W5)</f>
        <v>125</v>
      </c>
      <c r="X8" s="15">
        <f>MIN('PSI data IO'!X2+'PSI data IO'!X3,'PSI data IO'!X4+'PSI data IO'!X5)</f>
        <v>150</v>
      </c>
      <c r="Y8" s="15">
        <f>MIN('PSI data IO'!Y2+'PSI data IO'!Y3,'PSI data IO'!Y4+'PSI data IO'!Y5)</f>
        <v>150</v>
      </c>
      <c r="Z8" s="15">
        <f>MIN('PSI data IO'!Z2+'PSI data IO'!Z3,'PSI data IO'!Z4+'PSI data IO'!Z5)</f>
        <v>150</v>
      </c>
      <c r="AA8" s="15">
        <f>MIN('PSI data IO'!AA2+'PSI data IO'!AA3,'PSI data IO'!AA4+'PSI data IO'!AA5)</f>
        <v>150</v>
      </c>
      <c r="AB8" s="15">
        <f>MIN('PSI data IO'!AB2+'PSI data IO'!AB3,'PSI data IO'!AB4+'PSI data IO'!AB5)</f>
        <v>140</v>
      </c>
      <c r="AC8" s="15">
        <f>MIN('PSI data IO'!AC2+'PSI data IO'!AC3,'PSI data IO'!AC4+'PSI data IO'!AC5)</f>
        <v>140</v>
      </c>
      <c r="AD8" s="15">
        <f>MIN('PSI data IO'!AD2+'PSI data IO'!AD3,'PSI data IO'!AD4+'PSI data IO'!AD5)</f>
        <v>140</v>
      </c>
      <c r="AE8" s="15">
        <f>MIN('PSI data IO'!AE2+'PSI data IO'!AE3,'PSI data IO'!AE4+'PSI data IO'!AE5)</f>
        <v>140</v>
      </c>
      <c r="AF8" s="15">
        <f>MIN('PSI data IO'!AF2+'PSI data IO'!AF3,'PSI data IO'!AF4+'PSI data IO'!AF5)</f>
        <v>140</v>
      </c>
      <c r="AG8" s="15">
        <f>MIN('PSI data IO'!AG2+'PSI data IO'!AG3,'PSI data IO'!AG4+'PSI data IO'!AG5)</f>
        <v>223</v>
      </c>
      <c r="AH8" s="15">
        <f>MIN('PSI data IO'!AH2+'PSI data IO'!AH3,'PSI data IO'!AH4+'PSI data IO'!AH5)</f>
        <v>223</v>
      </c>
      <c r="AI8" s="15">
        <f>MIN('PSI data IO'!AI2+'PSI data IO'!AI3,'PSI data IO'!AI4+'PSI data IO'!AI5)</f>
        <v>223</v>
      </c>
      <c r="AJ8" s="15">
        <f>MIN('PSI data IO'!AJ2+'PSI data IO'!AJ3,'PSI data IO'!AJ4+'PSI data IO'!AJ5)</f>
        <v>223</v>
      </c>
      <c r="AK8" s="15">
        <f>MIN('PSI data IO'!AK2+'PSI data IO'!AK3,'PSI data IO'!AK4+'PSI data IO'!AK5)</f>
        <v>250</v>
      </c>
      <c r="AL8" s="15">
        <f>MIN('PSI data IO'!AL2+'PSI data IO'!AL3,'PSI data IO'!AL4+'PSI data IO'!AL5)</f>
        <v>250</v>
      </c>
      <c r="AM8" s="15">
        <f>MIN('PSI data IO'!AM2+'PSI data IO'!AM3,'PSI data IO'!AM4+'PSI data IO'!AM5)</f>
        <v>250</v>
      </c>
      <c r="AN8" s="15">
        <f>MIN('PSI data IO'!AN2+'PSI data IO'!AN3,'PSI data IO'!AN4+'PSI data IO'!AN5)</f>
        <v>250</v>
      </c>
      <c r="AO8" s="15">
        <f>MIN('PSI data IO'!AO2+'PSI data IO'!AO3,'PSI data IO'!AO4+'PSI data IO'!AO5)</f>
        <v>180</v>
      </c>
      <c r="AP8" s="15">
        <f>MIN('PSI data IO'!AP2+'PSI data IO'!AP3,'PSI data IO'!AP4+'PSI data IO'!AP5)</f>
        <v>180</v>
      </c>
      <c r="AQ8" s="15">
        <f>MIN('PSI data IO'!AQ2+'PSI data IO'!AQ3,'PSI data IO'!AQ4+'PSI data IO'!AQ5)</f>
        <v>180</v>
      </c>
      <c r="AR8" s="15">
        <f>MIN('PSI data IO'!AR2+'PSI data IO'!AR3,'PSI data IO'!AR4+'PSI data IO'!AR5)</f>
        <v>180</v>
      </c>
      <c r="AS8" s="15">
        <f>MIN('PSI data IO'!AS2+'PSI data IO'!AS3,'PSI data IO'!AS4+'PSI data IO'!AS5)</f>
        <v>180</v>
      </c>
      <c r="AT8" s="15">
        <f>MIN('PSI data IO'!AT2+'PSI data IO'!AT3,'PSI data IO'!AT4+'PSI data IO'!AT5)</f>
        <v>175</v>
      </c>
      <c r="AU8" s="15">
        <f>MIN('PSI data IO'!AU2+'PSI data IO'!AU3,'PSI data IO'!AU4+'PSI data IO'!AU5)</f>
        <v>175</v>
      </c>
      <c r="AV8" s="15">
        <f>MIN('PSI data IO'!AV2+'PSI data IO'!AV3,'PSI data IO'!AV4+'PSI data IO'!AV5)</f>
        <v>175</v>
      </c>
      <c r="AW8" s="15">
        <f>MIN('PSI data IO'!AW2+'PSI data IO'!AW3,'PSI data IO'!AW4+'PSI data IO'!AW5)</f>
        <v>175</v>
      </c>
      <c r="AX8" s="15">
        <f>MIN('PSI data IO'!AX2+'PSI data IO'!AX3,'PSI data IO'!AX4+'PSI data IO'!AX5)</f>
        <v>100</v>
      </c>
      <c r="AY8" s="15">
        <f>MIN('PSI data IO'!AY2+'PSI data IO'!AY3,'PSI data IO'!AY4+'PSI data IO'!AY5)</f>
        <v>100</v>
      </c>
      <c r="AZ8" s="15">
        <f>MIN('PSI data IO'!AZ2+'PSI data IO'!AZ3,'PSI data IO'!AZ4+'PSI data IO'!AZ5)</f>
        <v>100</v>
      </c>
      <c r="BA8" s="15">
        <f>MIN('PSI data IO'!BA2+'PSI data IO'!BA3,'PSI data IO'!BA4+'PSI data IO'!BA5)</f>
        <v>100</v>
      </c>
      <c r="BB8" s="15">
        <f>MIN('PSI data IO'!BB2+'PSI data IO'!BB3,'PSI data IO'!BB4+'PSI data IO'!BB5)</f>
        <v>10</v>
      </c>
      <c r="BC8" s="15">
        <f>MIN('PSI data IO'!BC2+'PSI data IO'!BC3,'PSI data IO'!BC4+'PSI data IO'!BC5)</f>
        <v>10</v>
      </c>
      <c r="BD8" s="15">
        <f>MIN('PSI data IO'!BD2+'PSI data IO'!BD3,'PSI data IO'!BD4+'PSI data IO'!BD5)</f>
        <v>10</v>
      </c>
      <c r="BE8" s="15">
        <f>MIN('PSI data IO'!BE2+'PSI data IO'!BE3,'PSI data IO'!BE4+'PSI data IO'!BE5)</f>
        <v>10</v>
      </c>
      <c r="BF8" s="15">
        <f>MIN('PSI data IO'!BF2+'PSI data IO'!BF3,'PSI data IO'!BF4+'PSI data IO'!BF5)</f>
        <v>10</v>
      </c>
      <c r="BG8" s="15">
        <f>MIN('PSI data IO'!BG2+'PSI data IO'!BG3,'PSI data IO'!BG4+'PSI data IO'!BG5)</f>
        <v>10</v>
      </c>
    </row>
    <row r="9" spans="1:60" ht="18.75" x14ac:dyDescent="0.15">
      <c r="A9" s="68"/>
      <c r="B9" s="78" t="s">
        <v>62</v>
      </c>
      <c r="C9" s="75"/>
      <c r="D9" s="75"/>
      <c r="E9" s="23" t="s">
        <v>62</v>
      </c>
      <c r="F9" s="23">
        <v>0</v>
      </c>
      <c r="G9" s="16">
        <f>F9+F8</f>
        <v>0</v>
      </c>
      <c r="H9" s="16">
        <f t="shared" ref="H9:BG9" si="1">G9+G8</f>
        <v>52</v>
      </c>
      <c r="I9" s="23">
        <f t="shared" si="1"/>
        <v>82</v>
      </c>
      <c r="J9" s="23">
        <f t="shared" si="1"/>
        <v>112</v>
      </c>
      <c r="K9" s="23">
        <f t="shared" si="1"/>
        <v>142</v>
      </c>
      <c r="L9" s="23">
        <f t="shared" si="1"/>
        <v>205</v>
      </c>
      <c r="M9" s="23">
        <f t="shared" si="1"/>
        <v>268</v>
      </c>
      <c r="N9" s="23">
        <f t="shared" si="1"/>
        <v>331</v>
      </c>
      <c r="O9" s="23">
        <f t="shared" si="1"/>
        <v>394</v>
      </c>
      <c r="P9" s="23">
        <f t="shared" si="1"/>
        <v>474</v>
      </c>
      <c r="Q9" s="23">
        <f t="shared" si="1"/>
        <v>554</v>
      </c>
      <c r="R9" s="23">
        <f t="shared" si="1"/>
        <v>634</v>
      </c>
      <c r="S9" s="23">
        <f t="shared" si="1"/>
        <v>714</v>
      </c>
      <c r="T9" s="17">
        <f t="shared" si="1"/>
        <v>794</v>
      </c>
      <c r="U9" s="23">
        <f t="shared" si="1"/>
        <v>919</v>
      </c>
      <c r="V9" s="23">
        <f t="shared" si="1"/>
        <v>1044</v>
      </c>
      <c r="W9" s="23">
        <f t="shared" si="1"/>
        <v>1169</v>
      </c>
      <c r="X9" s="23">
        <f t="shared" si="1"/>
        <v>1294</v>
      </c>
      <c r="Y9" s="23">
        <f t="shared" si="1"/>
        <v>1444</v>
      </c>
      <c r="Z9" s="23">
        <f t="shared" si="1"/>
        <v>1594</v>
      </c>
      <c r="AA9" s="23">
        <f t="shared" si="1"/>
        <v>1744</v>
      </c>
      <c r="AB9" s="23">
        <f t="shared" si="1"/>
        <v>1894</v>
      </c>
      <c r="AC9" s="23">
        <f t="shared" si="1"/>
        <v>2034</v>
      </c>
      <c r="AD9" s="23">
        <f t="shared" si="1"/>
        <v>2174</v>
      </c>
      <c r="AE9" s="23">
        <f t="shared" si="1"/>
        <v>2314</v>
      </c>
      <c r="AF9" s="23">
        <f t="shared" si="1"/>
        <v>2454</v>
      </c>
      <c r="AG9" s="23">
        <f t="shared" si="1"/>
        <v>2594</v>
      </c>
      <c r="AH9" s="23">
        <f t="shared" si="1"/>
        <v>2817</v>
      </c>
      <c r="AI9" s="23">
        <f t="shared" si="1"/>
        <v>3040</v>
      </c>
      <c r="AJ9" s="23">
        <f t="shared" si="1"/>
        <v>3263</v>
      </c>
      <c r="AK9" s="23">
        <f t="shared" si="1"/>
        <v>3486</v>
      </c>
      <c r="AL9" s="23">
        <f t="shared" si="1"/>
        <v>3736</v>
      </c>
      <c r="AM9" s="23">
        <f t="shared" si="1"/>
        <v>3986</v>
      </c>
      <c r="AN9" s="23">
        <f t="shared" si="1"/>
        <v>4236</v>
      </c>
      <c r="AO9" s="23">
        <f t="shared" si="1"/>
        <v>4486</v>
      </c>
      <c r="AP9" s="23">
        <f t="shared" si="1"/>
        <v>4666</v>
      </c>
      <c r="AQ9" s="23">
        <f t="shared" si="1"/>
        <v>4846</v>
      </c>
      <c r="AR9" s="23">
        <f t="shared" si="1"/>
        <v>5026</v>
      </c>
      <c r="AS9" s="23">
        <f t="shared" si="1"/>
        <v>5206</v>
      </c>
      <c r="AT9" s="23">
        <f t="shared" si="1"/>
        <v>5386</v>
      </c>
      <c r="AU9" s="23">
        <f t="shared" si="1"/>
        <v>5561</v>
      </c>
      <c r="AV9" s="23">
        <f t="shared" si="1"/>
        <v>5736</v>
      </c>
      <c r="AW9" s="23">
        <f t="shared" si="1"/>
        <v>5911</v>
      </c>
      <c r="AX9" s="23">
        <f t="shared" si="1"/>
        <v>6086</v>
      </c>
      <c r="AY9" s="23">
        <f t="shared" si="1"/>
        <v>6186</v>
      </c>
      <c r="AZ9" s="23">
        <f t="shared" si="1"/>
        <v>6286</v>
      </c>
      <c r="BA9" s="23">
        <f t="shared" si="1"/>
        <v>6386</v>
      </c>
      <c r="BB9" s="23">
        <f t="shared" si="1"/>
        <v>6486</v>
      </c>
      <c r="BC9" s="23">
        <f t="shared" si="1"/>
        <v>6496</v>
      </c>
      <c r="BD9" s="23">
        <f t="shared" si="1"/>
        <v>6506</v>
      </c>
      <c r="BE9" s="23">
        <f t="shared" si="1"/>
        <v>6516</v>
      </c>
      <c r="BF9" s="23">
        <f t="shared" si="1"/>
        <v>6526</v>
      </c>
      <c r="BG9" s="23">
        <f t="shared" si="1"/>
        <v>6536</v>
      </c>
    </row>
    <row r="10" spans="1:60" x14ac:dyDescent="0.15">
      <c r="A10" s="68"/>
      <c r="B10" s="79" t="s">
        <v>78</v>
      </c>
      <c r="C10" s="75"/>
      <c r="D10" s="69"/>
      <c r="E10" s="60" t="s">
        <v>78</v>
      </c>
      <c r="F10" s="36">
        <f>IF('PSI data IO'!F2-F8&lt;0,0,'PSI data IO'!F2-F8)*'Product Profile'!$B$16</f>
        <v>1.5</v>
      </c>
      <c r="G10" s="36">
        <f>IF('PSI data IO'!G2-G8&lt;0,0,'PSI data IO'!G2-G8)*'Product Profile'!$B$16</f>
        <v>0</v>
      </c>
      <c r="H10" s="36">
        <f>IF('PSI data IO'!H2-H8&lt;0,0,'PSI data IO'!H2-H8)*'Product Profile'!$B$16</f>
        <v>0</v>
      </c>
      <c r="I10" s="36">
        <f>IF('PSI data IO'!I2-I8&lt;0,0,'PSI data IO'!I2-I8)*'Product Profile'!$B$16</f>
        <v>0</v>
      </c>
      <c r="J10" s="36">
        <f>IF('PSI data IO'!J2-J8&lt;0,0,'PSI data IO'!J2-J8)*'Product Profile'!$B$16</f>
        <v>0</v>
      </c>
      <c r="K10" s="36">
        <f>IF('PSI data IO'!K2-K8&lt;0,0,'PSI data IO'!K2-K8)*'Product Profile'!$B$16</f>
        <v>0</v>
      </c>
      <c r="L10" s="36">
        <f>IF('PSI data IO'!L2-L8&lt;0,0,'PSI data IO'!L2-L8)*'Product Profile'!$B$16</f>
        <v>0</v>
      </c>
      <c r="M10" s="36">
        <f>IF('PSI data IO'!M2-M8&lt;0,0,'PSI data IO'!M2-M8)*'Product Profile'!$B$16</f>
        <v>0</v>
      </c>
      <c r="N10" s="36">
        <f>IF('PSI data IO'!N2-N8&lt;0,0,'PSI data IO'!N2-N8)*'Product Profile'!$B$16</f>
        <v>0</v>
      </c>
      <c r="O10" s="36">
        <f>IF('PSI data IO'!O2-O8&lt;0,0,'PSI data IO'!O2-O8)*'Product Profile'!$B$16</f>
        <v>0</v>
      </c>
      <c r="P10" s="36">
        <f>IF('PSI data IO'!P2-P8&lt;0,0,'PSI data IO'!P2-P8)*'Product Profile'!$B$16</f>
        <v>0</v>
      </c>
      <c r="Q10" s="36">
        <f>IF('PSI data IO'!Q2-Q8&lt;0,0,'PSI data IO'!Q2-Q8)*'Product Profile'!$B$16</f>
        <v>0</v>
      </c>
      <c r="R10" s="36">
        <f>IF('PSI data IO'!R2-R8&lt;0,0,'PSI data IO'!R2-R8)*'Product Profile'!$B$16</f>
        <v>0</v>
      </c>
      <c r="S10" s="36">
        <f>IF('PSI data IO'!S2-S8&lt;0,0,'PSI data IO'!S2-S8)*'Product Profile'!$B$16</f>
        <v>0</v>
      </c>
      <c r="T10" s="36">
        <f>IF('PSI data IO'!T2-T8&lt;0,0,'PSI data IO'!T2-T8)*'Product Profile'!$B$16</f>
        <v>0</v>
      </c>
      <c r="U10" s="36">
        <f>IF('PSI data IO'!U2-U8&lt;0,0,'PSI data IO'!U2-U8)*'Product Profile'!$B$16</f>
        <v>0</v>
      </c>
      <c r="V10" s="36">
        <f>IF('PSI data IO'!V2-V8&lt;0,0,'PSI data IO'!V2-V8)*'Product Profile'!$B$16</f>
        <v>0</v>
      </c>
      <c r="W10" s="36">
        <f>IF('PSI data IO'!W2-W8&lt;0,0,'PSI data IO'!W2-W8)*'Product Profile'!$B$16</f>
        <v>0</v>
      </c>
      <c r="X10" s="36">
        <f>IF('PSI data IO'!X2-X8&lt;0,0,'PSI data IO'!X2-X8)*'Product Profile'!$B$16</f>
        <v>0</v>
      </c>
      <c r="Y10" s="36">
        <f>IF('PSI data IO'!Y2-Y8&lt;0,0,'PSI data IO'!Y2-Y8)*'Product Profile'!$B$16</f>
        <v>0</v>
      </c>
      <c r="Z10" s="36">
        <f>IF('PSI data IO'!Z2-Z8&lt;0,0,'PSI data IO'!Z2-Z8)*'Product Profile'!$B$16</f>
        <v>0</v>
      </c>
      <c r="AA10" s="36">
        <f>IF('PSI data IO'!AA2-AA8&lt;0,0,'PSI data IO'!AA2-AA8)*'Product Profile'!$B$16</f>
        <v>0</v>
      </c>
      <c r="AB10" s="36">
        <f>IF('PSI data IO'!AB2-AB8&lt;0,0,'PSI data IO'!AB2-AB8)*'Product Profile'!$B$16</f>
        <v>0</v>
      </c>
      <c r="AC10" s="36">
        <f>IF('PSI data IO'!AC2-AC8&lt;0,0,'PSI data IO'!AC2-AC8)*'Product Profile'!$B$16</f>
        <v>0</v>
      </c>
      <c r="AD10" s="36">
        <f>IF('PSI data IO'!AD2-AD8&lt;0,0,'PSI data IO'!AD2-AD8)*'Product Profile'!$B$16</f>
        <v>0</v>
      </c>
      <c r="AE10" s="36">
        <f>IF('PSI data IO'!AE2-AE8&lt;0,0,'PSI data IO'!AE2-AE8)*'Product Profile'!$B$16</f>
        <v>0</v>
      </c>
      <c r="AF10" s="36">
        <f>IF('PSI data IO'!AF2-AF8&lt;0,0,'PSI data IO'!AF2-AF8)*'Product Profile'!$B$16</f>
        <v>0</v>
      </c>
      <c r="AG10" s="36">
        <f>IF('PSI data IO'!AG2-AG8&lt;0,0,'PSI data IO'!AG2-AG8)*'Product Profile'!$B$16</f>
        <v>0</v>
      </c>
      <c r="AH10" s="36">
        <f>IF('PSI data IO'!AH2-AH8&lt;0,0,'PSI data IO'!AH2-AH8)*'Product Profile'!$B$16</f>
        <v>0</v>
      </c>
      <c r="AI10" s="36">
        <f>IF('PSI data IO'!AI2-AI8&lt;0,0,'PSI data IO'!AI2-AI8)*'Product Profile'!$B$16</f>
        <v>0</v>
      </c>
      <c r="AJ10" s="36">
        <f>IF('PSI data IO'!AJ2-AJ8&lt;0,0,'PSI data IO'!AJ2-AJ8)*'Product Profile'!$B$16</f>
        <v>0</v>
      </c>
      <c r="AK10" s="36">
        <f>IF('PSI data IO'!AK2-AK8&lt;0,0,'PSI data IO'!AK2-AK8)*'Product Profile'!$B$16</f>
        <v>0</v>
      </c>
      <c r="AL10" s="36">
        <f>IF('PSI data IO'!AL2-AL8&lt;0,0,'PSI data IO'!AL2-AL8)*'Product Profile'!$B$16</f>
        <v>0</v>
      </c>
      <c r="AM10" s="36">
        <f>IF('PSI data IO'!AM2-AM8&lt;0,0,'PSI data IO'!AM2-AM8)*'Product Profile'!$B$16</f>
        <v>0</v>
      </c>
      <c r="AN10" s="36">
        <f>IF('PSI data IO'!AN2-AN8&lt;0,0,'PSI data IO'!AN2-AN8)*'Product Profile'!$B$16</f>
        <v>0</v>
      </c>
      <c r="AO10" s="36">
        <f>IF('PSI data IO'!AO2-AO8&lt;0,0,'PSI data IO'!AO2-AO8)*'Product Profile'!$B$16</f>
        <v>0</v>
      </c>
      <c r="AP10" s="36">
        <f>IF('PSI data IO'!AP2-AP8&lt;0,0,'PSI data IO'!AP2-AP8)*'Product Profile'!$B$16</f>
        <v>0</v>
      </c>
      <c r="AQ10" s="36">
        <f>IF('PSI data IO'!AQ2-AQ8&lt;0,0,'PSI data IO'!AQ2-AQ8)*'Product Profile'!$B$16</f>
        <v>0</v>
      </c>
      <c r="AR10" s="36">
        <f>IF('PSI data IO'!AR2-AR8&lt;0,0,'PSI data IO'!AR2-AR8)*'Product Profile'!$B$16</f>
        <v>0</v>
      </c>
      <c r="AS10" s="36">
        <f>IF('PSI data IO'!AS2-AS8&lt;0,0,'PSI data IO'!AS2-AS8)*'Product Profile'!$B$16</f>
        <v>0</v>
      </c>
      <c r="AT10" s="36">
        <f>IF('PSI data IO'!AT2-AT8&lt;0,0,'PSI data IO'!AT2-AT8)*'Product Profile'!$B$16</f>
        <v>0</v>
      </c>
      <c r="AU10" s="36">
        <f>IF('PSI data IO'!AU2-AU8&lt;0,0,'PSI data IO'!AU2-AU8)*'Product Profile'!$B$16</f>
        <v>0</v>
      </c>
      <c r="AV10" s="36">
        <f>IF('PSI data IO'!AV2-AV8&lt;0,0,'PSI data IO'!AV2-AV8)*'Product Profile'!$B$16</f>
        <v>0</v>
      </c>
      <c r="AW10" s="36">
        <f>IF('PSI data IO'!AW2-AW8&lt;0,0,'PSI data IO'!AW2-AW8)*'Product Profile'!$B$16</f>
        <v>0</v>
      </c>
      <c r="AX10" s="36">
        <f>IF('PSI data IO'!AX2-AX8&lt;0,0,'PSI data IO'!AX2-AX8)*'Product Profile'!$B$16</f>
        <v>0</v>
      </c>
      <c r="AY10" s="36">
        <f>IF('PSI data IO'!AY2-AY8&lt;0,0,'PSI data IO'!AY2-AY8)*'Product Profile'!$B$16</f>
        <v>0</v>
      </c>
      <c r="AZ10" s="36">
        <f>IF('PSI data IO'!AZ2-AZ8&lt;0,0,'PSI data IO'!AZ2-AZ8)*'Product Profile'!$B$16</f>
        <v>0</v>
      </c>
      <c r="BA10" s="36">
        <f>IF('PSI data IO'!BA2-BA8&lt;0,0,'PSI data IO'!BA2-BA8)*'Product Profile'!$B$16</f>
        <v>0</v>
      </c>
      <c r="BB10" s="36">
        <f>IF('PSI data IO'!BB2-BB8&lt;0,0,'PSI data IO'!BB2-BB8)*'Product Profile'!$B$16</f>
        <v>0</v>
      </c>
      <c r="BC10" s="36">
        <f>IF('PSI data IO'!BC2-BC8&lt;0,0,'PSI data IO'!BC2-BC8)*'Product Profile'!$B$16</f>
        <v>0</v>
      </c>
      <c r="BD10" s="36">
        <f>IF('PSI data IO'!BD2-BD8&lt;0,0,'PSI data IO'!BD2-BD8)*'Product Profile'!$B$16</f>
        <v>0</v>
      </c>
      <c r="BE10" s="36">
        <f>IF('PSI data IO'!BE2-BE8&lt;0,0,'PSI data IO'!BE2-BE8)*'Product Profile'!$B$16</f>
        <v>0</v>
      </c>
      <c r="BF10" s="36">
        <f>IF('PSI data IO'!BF2-BF8&lt;0,0,'PSI data IO'!BF2-BF8)*'Product Profile'!$B$16</f>
        <v>0</v>
      </c>
      <c r="BG10" s="36">
        <f>IF('PSI data IO'!BG2-BG8&lt;0,0,'PSI data IO'!BG2-BG8)*'Product Profile'!$B$16</f>
        <v>0</v>
      </c>
    </row>
    <row r="11" spans="1:60" x14ac:dyDescent="0.15">
      <c r="A11" s="68"/>
      <c r="B11" s="78" t="s">
        <v>79</v>
      </c>
      <c r="C11" s="75"/>
      <c r="D11" s="69"/>
      <c r="E11" s="55" t="s">
        <v>106</v>
      </c>
      <c r="F11" s="65">
        <f>F14/'Product Profile'!$B$31</f>
        <v>0</v>
      </c>
      <c r="G11" s="65">
        <f>G14/'Product Profile'!$B$31</f>
        <v>10</v>
      </c>
      <c r="H11" s="65">
        <f>H14/'Product Profile'!$B$31</f>
        <v>1</v>
      </c>
      <c r="I11" s="65">
        <f>I14/'Product Profile'!$B$31</f>
        <v>5</v>
      </c>
      <c r="J11" s="65">
        <f>J14/'Product Profile'!$B$31</f>
        <v>2</v>
      </c>
      <c r="K11" s="65">
        <f>K14/'Product Profile'!$B$31</f>
        <v>8</v>
      </c>
      <c r="L11" s="65">
        <f>L14/'Product Profile'!$B$31</f>
        <v>1</v>
      </c>
      <c r="M11" s="65">
        <f>M14/'Product Profile'!$B$31</f>
        <v>0</v>
      </c>
      <c r="N11" s="65">
        <f>N14/'Product Profile'!$B$31</f>
        <v>0</v>
      </c>
      <c r="O11" s="65">
        <f>O14/'Product Profile'!$B$31</f>
        <v>7</v>
      </c>
      <c r="P11" s="65">
        <f>P14/'Product Profile'!$B$31</f>
        <v>1</v>
      </c>
      <c r="Q11" s="65">
        <f>Q14/'Product Profile'!$B$31</f>
        <v>3</v>
      </c>
      <c r="R11" s="65">
        <f>R14/'Product Profile'!$B$31</f>
        <v>0</v>
      </c>
      <c r="S11" s="65">
        <f>S14/'Product Profile'!$B$31</f>
        <v>2</v>
      </c>
      <c r="T11" s="65">
        <f>T14/'Product Profile'!$B$31</f>
        <v>9</v>
      </c>
      <c r="U11" s="65">
        <f>U14/'Product Profile'!$B$31</f>
        <v>3</v>
      </c>
      <c r="V11" s="65">
        <f>V14/'Product Profile'!$B$31</f>
        <v>2</v>
      </c>
      <c r="W11" s="65">
        <f>W14/'Product Profile'!$B$31</f>
        <v>3</v>
      </c>
      <c r="X11" s="65">
        <f>X14/'Product Profile'!$B$31</f>
        <v>0</v>
      </c>
      <c r="Y11" s="65">
        <f>Y14/'Product Profile'!$B$31</f>
        <v>14</v>
      </c>
      <c r="Z11" s="65">
        <f>Z14/'Product Profile'!$B$31</f>
        <v>3</v>
      </c>
      <c r="AA11" s="65">
        <f>AA14/'Product Profile'!$B$31</f>
        <v>3</v>
      </c>
      <c r="AB11" s="65">
        <f>AB14/'Product Profile'!$B$31</f>
        <v>15</v>
      </c>
      <c r="AC11" s="65">
        <f>AC14/'Product Profile'!$B$31</f>
        <v>4</v>
      </c>
      <c r="AD11" s="65">
        <f>AD14/'Product Profile'!$B$31</f>
        <v>2</v>
      </c>
      <c r="AE11" s="65">
        <f>AE14/'Product Profile'!$B$31</f>
        <v>2</v>
      </c>
      <c r="AF11" s="65">
        <f>AF14/'Product Profile'!$B$31</f>
        <v>0</v>
      </c>
      <c r="AG11" s="65">
        <f>AG14/'Product Profile'!$B$31</f>
        <v>19</v>
      </c>
      <c r="AH11" s="65">
        <f>AH14/'Product Profile'!$B$31</f>
        <v>1</v>
      </c>
      <c r="AI11" s="65">
        <f>AI14/'Product Profile'!$B$31</f>
        <v>8</v>
      </c>
      <c r="AJ11" s="65">
        <f>AJ14/'Product Profile'!$B$31</f>
        <v>4</v>
      </c>
      <c r="AK11" s="65">
        <f>AK14/'Product Profile'!$B$31</f>
        <v>26</v>
      </c>
      <c r="AL11" s="65">
        <f>AL14/'Product Profile'!$B$31</f>
        <v>0</v>
      </c>
      <c r="AM11" s="65">
        <f>AM14/'Product Profile'!$B$31</f>
        <v>4</v>
      </c>
      <c r="AN11" s="65">
        <f>AN14/'Product Profile'!$B$31</f>
        <v>3</v>
      </c>
      <c r="AO11" s="65">
        <f>AO14/'Product Profile'!$B$31</f>
        <v>16</v>
      </c>
      <c r="AP11" s="65">
        <f>AP14/'Product Profile'!$B$31</f>
        <v>2</v>
      </c>
      <c r="AQ11" s="65">
        <f>AQ14/'Product Profile'!$B$31</f>
        <v>1</v>
      </c>
      <c r="AR11" s="65">
        <f>AR14/'Product Profile'!$B$31</f>
        <v>3</v>
      </c>
      <c r="AS11" s="65">
        <f>AS14/'Product Profile'!$B$31</f>
        <v>0</v>
      </c>
      <c r="AT11" s="65">
        <f>AT14/'Product Profile'!$B$31</f>
        <v>10</v>
      </c>
      <c r="AU11" s="65">
        <f>AU14/'Product Profile'!$B$31</f>
        <v>4</v>
      </c>
      <c r="AV11" s="65">
        <f>AV14/'Product Profile'!$B$31</f>
        <v>11</v>
      </c>
      <c r="AW11" s="65">
        <f>AW14/'Product Profile'!$B$31</f>
        <v>6</v>
      </c>
      <c r="AX11" s="65">
        <f>AX14/'Product Profile'!$B$31</f>
        <v>0</v>
      </c>
      <c r="AY11" s="65">
        <f>AY14/'Product Profile'!$B$31</f>
        <v>0</v>
      </c>
      <c r="AZ11" s="65">
        <f>AZ14/'Product Profile'!$B$31</f>
        <v>0</v>
      </c>
      <c r="BA11" s="65">
        <f>BA14/'Product Profile'!$B$31</f>
        <v>1</v>
      </c>
      <c r="BB11" s="65">
        <f>BB14/'Product Profile'!$B$31</f>
        <v>1</v>
      </c>
      <c r="BC11" s="65">
        <f>BC14/'Product Profile'!$B$31</f>
        <v>0</v>
      </c>
      <c r="BD11" s="65">
        <f>BD14/'Product Profile'!$B$31</f>
        <v>0</v>
      </c>
      <c r="BE11" s="65">
        <f>BE14/'Product Profile'!$B$31</f>
        <v>0</v>
      </c>
      <c r="BF11" s="65">
        <f>BF14/'Product Profile'!$B$31</f>
        <v>0</v>
      </c>
      <c r="BG11" s="65">
        <f>BG14/'Product Profile'!$B$31</f>
        <v>0</v>
      </c>
    </row>
    <row r="12" spans="1:60" x14ac:dyDescent="0.15">
      <c r="A12" s="68"/>
      <c r="B12" s="78" t="s">
        <v>80</v>
      </c>
      <c r="C12" s="69"/>
      <c r="D12" s="69"/>
      <c r="E12" s="61" t="s">
        <v>80</v>
      </c>
      <c r="F12" s="62">
        <f>F14*'Product Profile'!$B$16*'Product Profile'!$B$18</f>
        <v>0</v>
      </c>
      <c r="G12" s="62">
        <f>G14*'Product Profile'!$B$16*'Product Profile'!$B$18</f>
        <v>3.75</v>
      </c>
      <c r="H12" s="62">
        <f>H14*'Product Profile'!$B$16*'Product Profile'!$B$18</f>
        <v>0.375</v>
      </c>
      <c r="I12" s="62">
        <f>I14*'Product Profile'!$B$16*'Product Profile'!$B$18</f>
        <v>1.875</v>
      </c>
      <c r="J12" s="62">
        <f>J14*'Product Profile'!$B$16*'Product Profile'!$B$18</f>
        <v>0.75</v>
      </c>
      <c r="K12" s="62">
        <f>K14*'Product Profile'!$B$16*'Product Profile'!$B$18</f>
        <v>3</v>
      </c>
      <c r="L12" s="62">
        <f>L14*'Product Profile'!$B$16*'Product Profile'!$B$18</f>
        <v>0.375</v>
      </c>
      <c r="M12" s="62">
        <f>M14*'Product Profile'!$B$16*'Product Profile'!$B$18</f>
        <v>0</v>
      </c>
      <c r="N12" s="62">
        <f>N14*'Product Profile'!$B$16*'Product Profile'!$B$18</f>
        <v>0</v>
      </c>
      <c r="O12" s="62">
        <f>O14*'Product Profile'!$B$16*'Product Profile'!$B$18</f>
        <v>2.625</v>
      </c>
      <c r="P12" s="62">
        <f>P14*'Product Profile'!$B$16*'Product Profile'!$B$18</f>
        <v>0.375</v>
      </c>
      <c r="Q12" s="62">
        <f>Q14*'Product Profile'!$B$16*'Product Profile'!$B$18</f>
        <v>1.125</v>
      </c>
      <c r="R12" s="62">
        <f>R14*'Product Profile'!$B$16*'Product Profile'!$B$18</f>
        <v>0</v>
      </c>
      <c r="S12" s="62">
        <f>S14*'Product Profile'!$B$16*'Product Profile'!$B$18</f>
        <v>0.75</v>
      </c>
      <c r="T12" s="62">
        <f>T14*'Product Profile'!$B$16*'Product Profile'!$B$18</f>
        <v>3.375</v>
      </c>
      <c r="U12" s="62">
        <f>U14*'Product Profile'!$B$16*'Product Profile'!$B$18</f>
        <v>1.125</v>
      </c>
      <c r="V12" s="62">
        <f>V14*'Product Profile'!$B$16*'Product Profile'!$B$18</f>
        <v>0.75</v>
      </c>
      <c r="W12" s="62">
        <f>W14*'Product Profile'!$B$16*'Product Profile'!$B$18</f>
        <v>1.125</v>
      </c>
      <c r="X12" s="62">
        <f>X14*'Product Profile'!$B$16*'Product Profile'!$B$18</f>
        <v>0</v>
      </c>
      <c r="Y12" s="62">
        <f>Y14*'Product Profile'!$B$16*'Product Profile'!$B$18</f>
        <v>5.25</v>
      </c>
      <c r="Z12" s="62">
        <f>Z14*'Product Profile'!$B$16*'Product Profile'!$B$18</f>
        <v>1.125</v>
      </c>
      <c r="AA12" s="62">
        <f>AA14*'Product Profile'!$B$16*'Product Profile'!$B$18</f>
        <v>1.125</v>
      </c>
      <c r="AB12" s="62">
        <f>AB14*'Product Profile'!$B$16*'Product Profile'!$B$18</f>
        <v>5.625</v>
      </c>
      <c r="AC12" s="62">
        <f>AC14*'Product Profile'!$B$16*'Product Profile'!$B$18</f>
        <v>1.5</v>
      </c>
      <c r="AD12" s="62">
        <f>AD14*'Product Profile'!$B$16*'Product Profile'!$B$18</f>
        <v>0.75</v>
      </c>
      <c r="AE12" s="62">
        <f>AE14*'Product Profile'!$B$16*'Product Profile'!$B$18</f>
        <v>0.75</v>
      </c>
      <c r="AF12" s="62">
        <f>AF14*'Product Profile'!$B$16*'Product Profile'!$B$18</f>
        <v>0</v>
      </c>
      <c r="AG12" s="62">
        <f>AG14*'Product Profile'!$B$16*'Product Profile'!$B$18</f>
        <v>7.125</v>
      </c>
      <c r="AH12" s="62">
        <f>AH14*'Product Profile'!$B$16*'Product Profile'!$B$18</f>
        <v>0.375</v>
      </c>
      <c r="AI12" s="62">
        <f>AI14*'Product Profile'!$B$16*'Product Profile'!$B$18</f>
        <v>3</v>
      </c>
      <c r="AJ12" s="62">
        <f>AJ14*'Product Profile'!$B$16*'Product Profile'!$B$18</f>
        <v>1.5</v>
      </c>
      <c r="AK12" s="62">
        <f>AK14*'Product Profile'!$B$16*'Product Profile'!$B$18</f>
        <v>9.75</v>
      </c>
      <c r="AL12" s="62">
        <f>AL14*'Product Profile'!$B$16*'Product Profile'!$B$18</f>
        <v>0</v>
      </c>
      <c r="AM12" s="62">
        <f>AM14*'Product Profile'!$B$16*'Product Profile'!$B$18</f>
        <v>1.5</v>
      </c>
      <c r="AN12" s="62">
        <f>AN14*'Product Profile'!$B$16*'Product Profile'!$B$18</f>
        <v>1.125</v>
      </c>
      <c r="AO12" s="62">
        <f>AO14*'Product Profile'!$B$16*'Product Profile'!$B$18</f>
        <v>6</v>
      </c>
      <c r="AP12" s="62">
        <f>AP14*'Product Profile'!$B$16*'Product Profile'!$B$18</f>
        <v>0.75</v>
      </c>
      <c r="AQ12" s="62">
        <f>AQ14*'Product Profile'!$B$16*'Product Profile'!$B$18</f>
        <v>0.375</v>
      </c>
      <c r="AR12" s="62">
        <f>AR14*'Product Profile'!$B$16*'Product Profile'!$B$18</f>
        <v>1.125</v>
      </c>
      <c r="AS12" s="62">
        <f>AS14*'Product Profile'!$B$16*'Product Profile'!$B$18</f>
        <v>0</v>
      </c>
      <c r="AT12" s="62">
        <f>AT14*'Product Profile'!$B$16*'Product Profile'!$B$18</f>
        <v>3.75</v>
      </c>
      <c r="AU12" s="62">
        <f>AU14*'Product Profile'!$B$16*'Product Profile'!$B$18</f>
        <v>1.5</v>
      </c>
      <c r="AV12" s="62">
        <f>AV14*'Product Profile'!$B$16*'Product Profile'!$B$18</f>
        <v>4.125</v>
      </c>
      <c r="AW12" s="62">
        <f>AW14*'Product Profile'!$B$16*'Product Profile'!$B$18</f>
        <v>2.25</v>
      </c>
      <c r="AX12" s="62">
        <f>AX14*'Product Profile'!$B$16*'Product Profile'!$B$18</f>
        <v>0</v>
      </c>
      <c r="AY12" s="62">
        <f>AY14*'Product Profile'!$B$16*'Product Profile'!$B$18</f>
        <v>0</v>
      </c>
      <c r="AZ12" s="62">
        <f>AZ14*'Product Profile'!$B$16*'Product Profile'!$B$18</f>
        <v>0</v>
      </c>
      <c r="BA12" s="62">
        <f>BA14*'Product Profile'!$B$16*'Product Profile'!$B$18</f>
        <v>0.375</v>
      </c>
      <c r="BB12" s="62">
        <f>BB14*'Product Profile'!$B$16*'Product Profile'!$B$18</f>
        <v>0.375</v>
      </c>
      <c r="BC12" s="62">
        <f>BC14*'Product Profile'!$B$16*'Product Profile'!$B$18</f>
        <v>0</v>
      </c>
      <c r="BD12" s="62">
        <f>BD14*'Product Profile'!$B$16*'Product Profile'!$B$18</f>
        <v>0</v>
      </c>
      <c r="BE12" s="62">
        <f>BE14*'Product Profile'!$B$16*'Product Profile'!$B$18</f>
        <v>0</v>
      </c>
      <c r="BF12" s="62">
        <f>BF14*'Product Profile'!$B$16*'Product Profile'!$B$18</f>
        <v>0</v>
      </c>
      <c r="BG12" s="62">
        <f>BG14*'Product Profile'!$B$16*'Product Profile'!$B$18</f>
        <v>0</v>
      </c>
    </row>
    <row r="13" spans="1:60" x14ac:dyDescent="0.15">
      <c r="A13" s="68"/>
      <c r="B13" s="79"/>
      <c r="C13" s="75"/>
      <c r="D13" s="69"/>
      <c r="E13" s="1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</row>
    <row r="14" spans="1:60" x14ac:dyDescent="0.15">
      <c r="A14" s="68"/>
      <c r="B14" s="78" t="s">
        <v>94</v>
      </c>
      <c r="C14" s="69"/>
      <c r="D14" s="69"/>
      <c r="E14" s="58" t="s">
        <v>94</v>
      </c>
      <c r="F14" s="63">
        <f>'PSI data IO'!F5/'Product Profile'!$B$29/'Product Profile'!$B$25</f>
        <v>0</v>
      </c>
      <c r="G14" s="63">
        <f>'PSI data IO'!G5/'Product Profile'!$B$29/'Product Profile'!$B$25</f>
        <v>100</v>
      </c>
      <c r="H14" s="63">
        <f>'PSI data IO'!H5/'Product Profile'!$B$29/'Product Profile'!$B$25</f>
        <v>10</v>
      </c>
      <c r="I14" s="63">
        <f>'PSI data IO'!I5/'Product Profile'!$B$29/'Product Profile'!$B$25</f>
        <v>50</v>
      </c>
      <c r="J14" s="63">
        <f>'PSI data IO'!J5/'Product Profile'!$B$29/'Product Profile'!$B$25</f>
        <v>20</v>
      </c>
      <c r="K14" s="63">
        <f>'PSI data IO'!K5/'Product Profile'!$B$29/'Product Profile'!$B$25</f>
        <v>80</v>
      </c>
      <c r="L14" s="63">
        <f>'PSI data IO'!L5/'Product Profile'!$B$29/'Product Profile'!$B$25</f>
        <v>10</v>
      </c>
      <c r="M14" s="63">
        <f>'PSI data IO'!M5/'Product Profile'!$B$29/'Product Profile'!$B$25</f>
        <v>0</v>
      </c>
      <c r="N14" s="63">
        <f>'PSI data IO'!N5/'Product Profile'!$B$29/'Product Profile'!$B$25</f>
        <v>0</v>
      </c>
      <c r="O14" s="63">
        <f>'PSI data IO'!O5/'Product Profile'!$B$29/'Product Profile'!$B$25</f>
        <v>70</v>
      </c>
      <c r="P14" s="63">
        <f>'PSI data IO'!P5/'Product Profile'!$B$29/'Product Profile'!$B$25</f>
        <v>10</v>
      </c>
      <c r="Q14" s="63">
        <f>'PSI data IO'!Q5/'Product Profile'!$B$29/'Product Profile'!$B$25</f>
        <v>30</v>
      </c>
      <c r="R14" s="63">
        <f>'PSI data IO'!R5/'Product Profile'!$B$29/'Product Profile'!$B$25</f>
        <v>0</v>
      </c>
      <c r="S14" s="63">
        <f>'PSI data IO'!S5/'Product Profile'!$B$29/'Product Profile'!$B$25</f>
        <v>20</v>
      </c>
      <c r="T14" s="63">
        <f>'PSI data IO'!T5/'Product Profile'!$B$29/'Product Profile'!$B$25</f>
        <v>90</v>
      </c>
      <c r="U14" s="63">
        <f>'PSI data IO'!U5/'Product Profile'!$B$29/'Product Profile'!$B$25</f>
        <v>30</v>
      </c>
      <c r="V14" s="63">
        <f>'PSI data IO'!V5/'Product Profile'!$B$29/'Product Profile'!$B$25</f>
        <v>20</v>
      </c>
      <c r="W14" s="63">
        <f>'PSI data IO'!W5/'Product Profile'!$B$29/'Product Profile'!$B$25</f>
        <v>30</v>
      </c>
      <c r="X14" s="63">
        <f>'PSI data IO'!X5/'Product Profile'!$B$29/'Product Profile'!$B$25</f>
        <v>0</v>
      </c>
      <c r="Y14" s="63">
        <f>'PSI data IO'!Y5/'Product Profile'!$B$29/'Product Profile'!$B$25</f>
        <v>140</v>
      </c>
      <c r="Z14" s="63">
        <f>'PSI data IO'!Z5/'Product Profile'!$B$29/'Product Profile'!$B$25</f>
        <v>30</v>
      </c>
      <c r="AA14" s="63">
        <f>'PSI data IO'!AA5/'Product Profile'!$B$29/'Product Profile'!$B$25</f>
        <v>30</v>
      </c>
      <c r="AB14" s="63">
        <f>'PSI data IO'!AB5/'Product Profile'!$B$29/'Product Profile'!$B$25</f>
        <v>150</v>
      </c>
      <c r="AC14" s="63">
        <f>'PSI data IO'!AC5/'Product Profile'!$B$29/'Product Profile'!$B$25</f>
        <v>40</v>
      </c>
      <c r="AD14" s="63">
        <f>'PSI data IO'!AD5/'Product Profile'!$B$29/'Product Profile'!$B$25</f>
        <v>20</v>
      </c>
      <c r="AE14" s="63">
        <f>'PSI data IO'!AE5/'Product Profile'!$B$29/'Product Profile'!$B$25</f>
        <v>20</v>
      </c>
      <c r="AF14" s="63">
        <f>'PSI data IO'!AF5/'Product Profile'!$B$29/'Product Profile'!$B$25</f>
        <v>0</v>
      </c>
      <c r="AG14" s="63">
        <f>'PSI data IO'!AG5/'Product Profile'!$B$29/'Product Profile'!$B$25</f>
        <v>190</v>
      </c>
      <c r="AH14" s="63">
        <f>'PSI data IO'!AH5/'Product Profile'!$B$29/'Product Profile'!$B$25</f>
        <v>10</v>
      </c>
      <c r="AI14" s="63">
        <f>'PSI data IO'!AI5/'Product Profile'!$B$29/'Product Profile'!$B$25</f>
        <v>80</v>
      </c>
      <c r="AJ14" s="63">
        <f>'PSI data IO'!AJ5/'Product Profile'!$B$29/'Product Profile'!$B$25</f>
        <v>40</v>
      </c>
      <c r="AK14" s="63">
        <f>'PSI data IO'!AK5/'Product Profile'!$B$29/'Product Profile'!$B$25</f>
        <v>260</v>
      </c>
      <c r="AL14" s="63">
        <f>'PSI data IO'!AL5/'Product Profile'!$B$29/'Product Profile'!$B$25</f>
        <v>0</v>
      </c>
      <c r="AM14" s="63">
        <f>'PSI data IO'!AM5/'Product Profile'!$B$29/'Product Profile'!$B$25</f>
        <v>40</v>
      </c>
      <c r="AN14" s="63">
        <f>'PSI data IO'!AN5/'Product Profile'!$B$29/'Product Profile'!$B$25</f>
        <v>30</v>
      </c>
      <c r="AO14" s="63">
        <f>'PSI data IO'!AO5/'Product Profile'!$B$29/'Product Profile'!$B$25</f>
        <v>160</v>
      </c>
      <c r="AP14" s="63">
        <f>'PSI data IO'!AP5/'Product Profile'!$B$29/'Product Profile'!$B$25</f>
        <v>20</v>
      </c>
      <c r="AQ14" s="63">
        <f>'PSI data IO'!AQ5/'Product Profile'!$B$29/'Product Profile'!$B$25</f>
        <v>10</v>
      </c>
      <c r="AR14" s="63">
        <f>'PSI data IO'!AR5/'Product Profile'!$B$29/'Product Profile'!$B$25</f>
        <v>30</v>
      </c>
      <c r="AS14" s="63">
        <f>'PSI data IO'!AS5/'Product Profile'!$B$29/'Product Profile'!$B$25</f>
        <v>0</v>
      </c>
      <c r="AT14" s="63">
        <f>'PSI data IO'!AT5/'Product Profile'!$B$29/'Product Profile'!$B$25</f>
        <v>100</v>
      </c>
      <c r="AU14" s="63">
        <f>'PSI data IO'!AU5/'Product Profile'!$B$29/'Product Profile'!$B$25</f>
        <v>40</v>
      </c>
      <c r="AV14" s="63">
        <f>'PSI data IO'!AV5/'Product Profile'!$B$29/'Product Profile'!$B$25</f>
        <v>110</v>
      </c>
      <c r="AW14" s="63">
        <f>'PSI data IO'!AW5/'Product Profile'!$B$29/'Product Profile'!$B$25</f>
        <v>60</v>
      </c>
      <c r="AX14" s="63">
        <f>'PSI data IO'!AX5/'Product Profile'!$B$29/'Product Profile'!$B$25</f>
        <v>0</v>
      </c>
      <c r="AY14" s="63">
        <f>'PSI data IO'!AY5/'Product Profile'!$B$29/'Product Profile'!$B$25</f>
        <v>0</v>
      </c>
      <c r="AZ14" s="63">
        <f>'PSI data IO'!AZ5/'Product Profile'!$B$29/'Product Profile'!$B$25</f>
        <v>0</v>
      </c>
      <c r="BA14" s="63">
        <f>'PSI data IO'!BA5/'Product Profile'!$B$29/'Product Profile'!$B$25</f>
        <v>10</v>
      </c>
      <c r="BB14" s="63">
        <f>'PSI data IO'!BB5/'Product Profile'!$B$29/'Product Profile'!$B$25</f>
        <v>10</v>
      </c>
      <c r="BC14" s="63">
        <f>'PSI data IO'!BC5/'Product Profile'!$B$29/'Product Profile'!$B$25</f>
        <v>0</v>
      </c>
      <c r="BD14" s="63">
        <f>'PSI data IO'!BD5/'Product Profile'!$B$29/'Product Profile'!$B$25</f>
        <v>0</v>
      </c>
      <c r="BE14" s="63">
        <f>'PSI data IO'!BE5/'Product Profile'!$B$29/'Product Profile'!$B$25</f>
        <v>0</v>
      </c>
      <c r="BF14" s="63">
        <f>'PSI data IO'!BF5/'Product Profile'!$B$29/'Product Profile'!$B$25</f>
        <v>0</v>
      </c>
      <c r="BG14" s="63">
        <f>'PSI data IO'!BG5/'Product Profile'!$B$29/'Product Profile'!$B$25</f>
        <v>0</v>
      </c>
    </row>
    <row r="15" spans="1:60" x14ac:dyDescent="0.15">
      <c r="A15" s="69"/>
      <c r="B15" s="78" t="s">
        <v>81</v>
      </c>
      <c r="C15" s="69"/>
      <c r="D15" s="69"/>
      <c r="E15" s="61" t="s">
        <v>81</v>
      </c>
      <c r="F15" s="64">
        <f>F14*'Product Profile'!$B$16*'Product Profile'!$B$19</f>
        <v>0</v>
      </c>
      <c r="G15" s="64">
        <f>G14*'Product Profile'!$B$16*'Product Profile'!$B$19</f>
        <v>30</v>
      </c>
      <c r="H15" s="64">
        <f>H14*'Product Profile'!$B$16*'Product Profile'!$B$19</f>
        <v>3</v>
      </c>
      <c r="I15" s="64">
        <f>I14*'Product Profile'!$B$16*'Product Profile'!$B$19</f>
        <v>15</v>
      </c>
      <c r="J15" s="64">
        <f>J14*'Product Profile'!$B$16*'Product Profile'!$B$19</f>
        <v>6</v>
      </c>
      <c r="K15" s="64">
        <f>K14*'Product Profile'!$B$16*'Product Profile'!$B$19</f>
        <v>24</v>
      </c>
      <c r="L15" s="64">
        <f>L14*'Product Profile'!$B$16*'Product Profile'!$B$19</f>
        <v>3</v>
      </c>
      <c r="M15" s="64">
        <f>M14*'Product Profile'!$B$16*'Product Profile'!$B$19</f>
        <v>0</v>
      </c>
      <c r="N15" s="64">
        <f>N14*'Product Profile'!$B$16*'Product Profile'!$B$19</f>
        <v>0</v>
      </c>
      <c r="O15" s="64">
        <f>O14*'Product Profile'!$B$16*'Product Profile'!$B$19</f>
        <v>21</v>
      </c>
      <c r="P15" s="64">
        <f>P14*'Product Profile'!$B$16*'Product Profile'!$B$19</f>
        <v>3</v>
      </c>
      <c r="Q15" s="64">
        <f>Q14*'Product Profile'!$B$16*'Product Profile'!$B$19</f>
        <v>9</v>
      </c>
      <c r="R15" s="64">
        <f>R14*'Product Profile'!$B$16*'Product Profile'!$B$19</f>
        <v>0</v>
      </c>
      <c r="S15" s="64">
        <f>S14*'Product Profile'!$B$16*'Product Profile'!$B$19</f>
        <v>6</v>
      </c>
      <c r="T15" s="64">
        <f>T14*'Product Profile'!$B$16*'Product Profile'!$B$19</f>
        <v>27</v>
      </c>
      <c r="U15" s="64">
        <f>U14*'Product Profile'!$B$16*'Product Profile'!$B$19</f>
        <v>9</v>
      </c>
      <c r="V15" s="64">
        <f>V14*'Product Profile'!$B$16*'Product Profile'!$B$19</f>
        <v>6</v>
      </c>
      <c r="W15" s="64">
        <f>W14*'Product Profile'!$B$16*'Product Profile'!$B$19</f>
        <v>9</v>
      </c>
      <c r="X15" s="64">
        <f>X14*'Product Profile'!$B$16*'Product Profile'!$B$19</f>
        <v>0</v>
      </c>
      <c r="Y15" s="64">
        <f>Y14*'Product Profile'!$B$16*'Product Profile'!$B$19</f>
        <v>42</v>
      </c>
      <c r="Z15" s="64">
        <f>Z14*'Product Profile'!$B$16*'Product Profile'!$B$19</f>
        <v>9</v>
      </c>
      <c r="AA15" s="64">
        <f>AA14*'Product Profile'!$B$16*'Product Profile'!$B$19</f>
        <v>9</v>
      </c>
      <c r="AB15" s="64">
        <f>AB14*'Product Profile'!$B$16*'Product Profile'!$B$19</f>
        <v>45</v>
      </c>
      <c r="AC15" s="64">
        <f>AC14*'Product Profile'!$B$16*'Product Profile'!$B$19</f>
        <v>12</v>
      </c>
      <c r="AD15" s="64">
        <f>AD14*'Product Profile'!$B$16*'Product Profile'!$B$19</f>
        <v>6</v>
      </c>
      <c r="AE15" s="64">
        <f>AE14*'Product Profile'!$B$16*'Product Profile'!$B$19</f>
        <v>6</v>
      </c>
      <c r="AF15" s="64">
        <f>AF14*'Product Profile'!$B$16*'Product Profile'!$B$19</f>
        <v>0</v>
      </c>
      <c r="AG15" s="64">
        <f>AG14*'Product Profile'!$B$16*'Product Profile'!$B$19</f>
        <v>57</v>
      </c>
      <c r="AH15" s="64">
        <f>AH14*'Product Profile'!$B$16*'Product Profile'!$B$19</f>
        <v>3</v>
      </c>
      <c r="AI15" s="64">
        <f>AI14*'Product Profile'!$B$16*'Product Profile'!$B$19</f>
        <v>24</v>
      </c>
      <c r="AJ15" s="64">
        <f>AJ14*'Product Profile'!$B$16*'Product Profile'!$B$19</f>
        <v>12</v>
      </c>
      <c r="AK15" s="64">
        <f>AK14*'Product Profile'!$B$16*'Product Profile'!$B$19</f>
        <v>78</v>
      </c>
      <c r="AL15" s="64">
        <f>AL14*'Product Profile'!$B$16*'Product Profile'!$B$19</f>
        <v>0</v>
      </c>
      <c r="AM15" s="64">
        <f>AM14*'Product Profile'!$B$16*'Product Profile'!$B$19</f>
        <v>12</v>
      </c>
      <c r="AN15" s="64">
        <f>AN14*'Product Profile'!$B$16*'Product Profile'!$B$19</f>
        <v>9</v>
      </c>
      <c r="AO15" s="64">
        <f>AO14*'Product Profile'!$B$16*'Product Profile'!$B$19</f>
        <v>48</v>
      </c>
      <c r="AP15" s="64">
        <f>AP14*'Product Profile'!$B$16*'Product Profile'!$B$19</f>
        <v>6</v>
      </c>
      <c r="AQ15" s="64">
        <f>AQ14*'Product Profile'!$B$16*'Product Profile'!$B$19</f>
        <v>3</v>
      </c>
      <c r="AR15" s="64">
        <f>AR14*'Product Profile'!$B$16*'Product Profile'!$B$19</f>
        <v>9</v>
      </c>
      <c r="AS15" s="64">
        <f>AS14*'Product Profile'!$B$16*'Product Profile'!$B$19</f>
        <v>0</v>
      </c>
      <c r="AT15" s="64">
        <f>AT14*'Product Profile'!$B$16*'Product Profile'!$B$19</f>
        <v>30</v>
      </c>
      <c r="AU15" s="64">
        <f>AU14*'Product Profile'!$B$16*'Product Profile'!$B$19</f>
        <v>12</v>
      </c>
      <c r="AV15" s="64">
        <f>AV14*'Product Profile'!$B$16*'Product Profile'!$B$19</f>
        <v>33</v>
      </c>
      <c r="AW15" s="64">
        <f>AW14*'Product Profile'!$B$16*'Product Profile'!$B$19</f>
        <v>18</v>
      </c>
      <c r="AX15" s="64">
        <f>AX14*'Product Profile'!$B$16*'Product Profile'!$B$19</f>
        <v>0</v>
      </c>
      <c r="AY15" s="64">
        <f>AY14*'Product Profile'!$B$16*'Product Profile'!$B$19</f>
        <v>0</v>
      </c>
      <c r="AZ15" s="64">
        <f>AZ14*'Product Profile'!$B$16*'Product Profile'!$B$19</f>
        <v>0</v>
      </c>
      <c r="BA15" s="64">
        <f>BA14*'Product Profile'!$B$16*'Product Profile'!$B$19</f>
        <v>3</v>
      </c>
      <c r="BB15" s="64">
        <f>BB14*'Product Profile'!$B$16*'Product Profile'!$B$19</f>
        <v>3</v>
      </c>
      <c r="BC15" s="64">
        <f>BC14*'Product Profile'!$B$16*'Product Profile'!$B$19</f>
        <v>0</v>
      </c>
      <c r="BD15" s="64">
        <f>BD14*'Product Profile'!$B$16*'Product Profile'!$B$19</f>
        <v>0</v>
      </c>
      <c r="BE15" s="64">
        <f>BE14*'Product Profile'!$B$16*'Product Profile'!$B$19</f>
        <v>0</v>
      </c>
      <c r="BF15" s="64">
        <f>BF14*'Product Profile'!$B$16*'Product Profile'!$B$19</f>
        <v>0</v>
      </c>
      <c r="BG15" s="64">
        <f>BG14*'Product Profile'!$B$16*'Product Profile'!$B$19</f>
        <v>0</v>
      </c>
    </row>
    <row r="16" spans="1:60" x14ac:dyDescent="0.15">
      <c r="A16" s="69"/>
      <c r="B16" s="79"/>
      <c r="C16" s="76"/>
      <c r="D16" s="69"/>
      <c r="E16" s="19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</row>
    <row r="17" spans="1:60" x14ac:dyDescent="0.15">
      <c r="A17" s="69"/>
      <c r="B17" s="78" t="s">
        <v>82</v>
      </c>
      <c r="C17" s="69"/>
      <c r="D17" s="69"/>
      <c r="E17" s="27" t="s">
        <v>82</v>
      </c>
      <c r="F17" s="7">
        <f>'PSI data IO'!F4</f>
        <v>0</v>
      </c>
      <c r="G17" s="7">
        <f>'PSI data IO'!G4</f>
        <v>0</v>
      </c>
      <c r="H17" s="7">
        <f>'PSI data IO'!H4</f>
        <v>248</v>
      </c>
      <c r="I17" s="7">
        <f>'PSI data IO'!I4</f>
        <v>248</v>
      </c>
      <c r="J17" s="7">
        <f>'PSI data IO'!J4</f>
        <v>368</v>
      </c>
      <c r="K17" s="7">
        <f>'PSI data IO'!K4</f>
        <v>398</v>
      </c>
      <c r="L17" s="7">
        <f>'PSI data IO'!L4</f>
        <v>575</v>
      </c>
      <c r="M17" s="7">
        <f>'PSI data IO'!M4</f>
        <v>542</v>
      </c>
      <c r="N17" s="7">
        <f>'PSI data IO'!N4</f>
        <v>479</v>
      </c>
      <c r="O17" s="7">
        <f>'PSI data IO'!O4</f>
        <v>416</v>
      </c>
      <c r="P17" s="7">
        <f>'PSI data IO'!P4</f>
        <v>546</v>
      </c>
      <c r="Q17" s="7">
        <f>'PSI data IO'!Q4</f>
        <v>496</v>
      </c>
      <c r="R17" s="7">
        <f>'PSI data IO'!R4</f>
        <v>506</v>
      </c>
      <c r="S17" s="7">
        <f>'PSI data IO'!S4</f>
        <v>426</v>
      </c>
      <c r="T17" s="7">
        <f>'PSI data IO'!T4</f>
        <v>406</v>
      </c>
      <c r="U17" s="7">
        <f>'PSI data IO'!U4</f>
        <v>551</v>
      </c>
      <c r="V17" s="7">
        <f>'PSI data IO'!V4</f>
        <v>516</v>
      </c>
      <c r="W17" s="7">
        <f>'PSI data IO'!W4</f>
        <v>451</v>
      </c>
      <c r="X17" s="7">
        <f>'PSI data IO'!X4</f>
        <v>416</v>
      </c>
      <c r="Y17" s="7">
        <f>'PSI data IO'!Y4</f>
        <v>266</v>
      </c>
      <c r="Z17" s="7">
        <f>'PSI data IO'!Z4</f>
        <v>536</v>
      </c>
      <c r="AA17" s="7">
        <f>'PSI data IO'!AA4</f>
        <v>476</v>
      </c>
      <c r="AB17" s="7">
        <f>'PSI data IO'!AB4</f>
        <v>416</v>
      </c>
      <c r="AC17" s="7">
        <f>'PSI data IO'!AC4</f>
        <v>726</v>
      </c>
      <c r="AD17" s="7">
        <f>'PSI data IO'!AD4</f>
        <v>706</v>
      </c>
      <c r="AE17" s="7">
        <f>'PSI data IO'!AE4</f>
        <v>626</v>
      </c>
      <c r="AF17" s="7">
        <f>'PSI data IO'!AF4</f>
        <v>546</v>
      </c>
      <c r="AG17" s="7">
        <f>'PSI data IO'!AG4</f>
        <v>406</v>
      </c>
      <c r="AH17" s="7">
        <f>'PSI data IO'!AH4</f>
        <v>753</v>
      </c>
      <c r="AI17" s="7">
        <f>'PSI data IO'!AI4</f>
        <v>560</v>
      </c>
      <c r="AJ17" s="7">
        <f>'PSI data IO'!AJ4</f>
        <v>577</v>
      </c>
      <c r="AK17" s="7">
        <f>'PSI data IO'!AK4</f>
        <v>474</v>
      </c>
      <c r="AL17" s="7">
        <f>'PSI data IO'!AL4</f>
        <v>1004</v>
      </c>
      <c r="AM17" s="7">
        <f>'PSI data IO'!AM4</f>
        <v>754</v>
      </c>
      <c r="AN17" s="7">
        <f>'PSI data IO'!AN4</f>
        <v>624</v>
      </c>
      <c r="AO17" s="7">
        <f>'PSI data IO'!AO4</f>
        <v>464</v>
      </c>
      <c r="AP17" s="7">
        <f>'PSI data IO'!AP4</f>
        <v>764</v>
      </c>
      <c r="AQ17" s="7">
        <f>'PSI data IO'!AQ4</f>
        <v>644</v>
      </c>
      <c r="AR17" s="7">
        <f>'PSI data IO'!AR4</f>
        <v>494</v>
      </c>
      <c r="AS17" s="7">
        <f>'PSI data IO'!AS4</f>
        <v>404</v>
      </c>
      <c r="AT17" s="7">
        <f>'PSI data IO'!AT4</f>
        <v>224</v>
      </c>
      <c r="AU17" s="7">
        <f>'PSI data IO'!AU4</f>
        <v>349</v>
      </c>
      <c r="AV17" s="7">
        <f>'PSI data IO'!AV4</f>
        <v>294</v>
      </c>
      <c r="AW17" s="7">
        <f>'PSI data IO'!AW4</f>
        <v>449</v>
      </c>
      <c r="AX17" s="7">
        <f>'PSI data IO'!AX4</f>
        <v>454</v>
      </c>
      <c r="AY17" s="7">
        <f>'PSI data IO'!AY4</f>
        <v>354</v>
      </c>
      <c r="AZ17" s="7">
        <f>'PSI data IO'!AZ4</f>
        <v>254</v>
      </c>
      <c r="BA17" s="7">
        <f>'PSI data IO'!BA4</f>
        <v>154</v>
      </c>
      <c r="BB17" s="7">
        <f>'PSI data IO'!BB4</f>
        <v>84</v>
      </c>
      <c r="BC17" s="7">
        <f>'PSI data IO'!BC4</f>
        <v>104</v>
      </c>
      <c r="BD17" s="7">
        <f>'PSI data IO'!BD4</f>
        <v>94</v>
      </c>
      <c r="BE17" s="7">
        <f>'PSI data IO'!BE4</f>
        <v>84</v>
      </c>
      <c r="BF17" s="7">
        <f>'PSI data IO'!BF4</f>
        <v>74</v>
      </c>
      <c r="BG17" s="7">
        <f>'PSI data IO'!BG4</f>
        <v>64</v>
      </c>
    </row>
    <row r="18" spans="1:60" x14ac:dyDescent="0.15">
      <c r="A18" s="68"/>
      <c r="B18" s="78" t="s">
        <v>83</v>
      </c>
      <c r="C18" s="69"/>
      <c r="D18" s="69"/>
      <c r="E18" s="58" t="s">
        <v>83</v>
      </c>
      <c r="F18" s="37">
        <f>'PSI data IO'!F4/'Product Profile'!$B$25</f>
        <v>0</v>
      </c>
      <c r="G18" s="37">
        <f>'PSI data IO'!G4/'Product Profile'!$B$25</f>
        <v>0</v>
      </c>
      <c r="H18" s="37">
        <f>'PSI data IO'!H4/'Product Profile'!$B$25</f>
        <v>82.666666666666671</v>
      </c>
      <c r="I18" s="37">
        <f>'PSI data IO'!I4/'Product Profile'!$B$25</f>
        <v>82.666666666666671</v>
      </c>
      <c r="J18" s="37">
        <f>'PSI data IO'!J4/'Product Profile'!$B$25</f>
        <v>122.66666666666667</v>
      </c>
      <c r="K18" s="37">
        <f>'PSI data IO'!K4/'Product Profile'!$B$25</f>
        <v>132.66666666666666</v>
      </c>
      <c r="L18" s="37">
        <f>'PSI data IO'!L4/'Product Profile'!$B$25</f>
        <v>191.66666666666666</v>
      </c>
      <c r="M18" s="37">
        <f>'PSI data IO'!M4/'Product Profile'!$B$25</f>
        <v>180.66666666666666</v>
      </c>
      <c r="N18" s="37">
        <f>'PSI data IO'!N4/'Product Profile'!$B$25</f>
        <v>159.66666666666666</v>
      </c>
      <c r="O18" s="37">
        <f>'PSI data IO'!O4/'Product Profile'!$B$25</f>
        <v>138.66666666666666</v>
      </c>
      <c r="P18" s="37">
        <f>'PSI data IO'!P4/'Product Profile'!$B$25</f>
        <v>182</v>
      </c>
      <c r="Q18" s="37">
        <f>'PSI data IO'!Q4/'Product Profile'!$B$25</f>
        <v>165.33333333333334</v>
      </c>
      <c r="R18" s="37">
        <f>'PSI data IO'!R4/'Product Profile'!$B$25</f>
        <v>168.66666666666666</v>
      </c>
      <c r="S18" s="37">
        <f>'PSI data IO'!S4/'Product Profile'!$B$25</f>
        <v>142</v>
      </c>
      <c r="T18" s="37">
        <f>'PSI data IO'!T4/'Product Profile'!$B$25</f>
        <v>135.33333333333334</v>
      </c>
      <c r="U18" s="37">
        <f>'PSI data IO'!U4/'Product Profile'!$B$25</f>
        <v>183.66666666666666</v>
      </c>
      <c r="V18" s="37">
        <f>'PSI data IO'!V4/'Product Profile'!$B$25</f>
        <v>172</v>
      </c>
      <c r="W18" s="37">
        <f>'PSI data IO'!W4/'Product Profile'!$B$25</f>
        <v>150.33333333333334</v>
      </c>
      <c r="X18" s="37">
        <f>'PSI data IO'!X4/'Product Profile'!$B$25</f>
        <v>138.66666666666666</v>
      </c>
      <c r="Y18" s="37">
        <f>'PSI data IO'!Y4/'Product Profile'!$B$25</f>
        <v>88.666666666666671</v>
      </c>
      <c r="Z18" s="37">
        <f>'PSI data IO'!Z4/'Product Profile'!$B$25</f>
        <v>178.66666666666666</v>
      </c>
      <c r="AA18" s="37">
        <f>'PSI data IO'!AA4/'Product Profile'!$B$25</f>
        <v>158.66666666666666</v>
      </c>
      <c r="AB18" s="37">
        <f>'PSI data IO'!AB4/'Product Profile'!$B$25</f>
        <v>138.66666666666666</v>
      </c>
      <c r="AC18" s="37">
        <f>'PSI data IO'!AC4/'Product Profile'!$B$25</f>
        <v>242</v>
      </c>
      <c r="AD18" s="37">
        <f>'PSI data IO'!AD4/'Product Profile'!$B$25</f>
        <v>235.33333333333334</v>
      </c>
      <c r="AE18" s="37">
        <f>'PSI data IO'!AE4/'Product Profile'!$B$25</f>
        <v>208.66666666666666</v>
      </c>
      <c r="AF18" s="37">
        <f>'PSI data IO'!AF4/'Product Profile'!$B$25</f>
        <v>182</v>
      </c>
      <c r="AG18" s="37">
        <f>'PSI data IO'!AG4/'Product Profile'!$B$25</f>
        <v>135.33333333333334</v>
      </c>
      <c r="AH18" s="37">
        <f>'PSI data IO'!AH4/'Product Profile'!$B$25</f>
        <v>251</v>
      </c>
      <c r="AI18" s="37">
        <f>'PSI data IO'!AI4/'Product Profile'!$B$25</f>
        <v>186.66666666666666</v>
      </c>
      <c r="AJ18" s="37">
        <f>'PSI data IO'!AJ4/'Product Profile'!$B$25</f>
        <v>192.33333333333334</v>
      </c>
      <c r="AK18" s="37">
        <f>'PSI data IO'!AK4/'Product Profile'!$B$25</f>
        <v>158</v>
      </c>
      <c r="AL18" s="37">
        <f>'PSI data IO'!AL4/'Product Profile'!$B$25</f>
        <v>334.66666666666669</v>
      </c>
      <c r="AM18" s="37">
        <f>'PSI data IO'!AM4/'Product Profile'!$B$25</f>
        <v>251.33333333333334</v>
      </c>
      <c r="AN18" s="37">
        <f>'PSI data IO'!AN4/'Product Profile'!$B$25</f>
        <v>208</v>
      </c>
      <c r="AO18" s="37">
        <f>'PSI data IO'!AO4/'Product Profile'!$B$25</f>
        <v>154.66666666666666</v>
      </c>
      <c r="AP18" s="37">
        <f>'PSI data IO'!AP4/'Product Profile'!$B$25</f>
        <v>254.66666666666666</v>
      </c>
      <c r="AQ18" s="37">
        <f>'PSI data IO'!AQ4/'Product Profile'!$B$25</f>
        <v>214.66666666666666</v>
      </c>
      <c r="AR18" s="37">
        <f>'PSI data IO'!AR4/'Product Profile'!$B$25</f>
        <v>164.66666666666666</v>
      </c>
      <c r="AS18" s="37">
        <f>'PSI data IO'!AS4/'Product Profile'!$B$25</f>
        <v>134.66666666666666</v>
      </c>
      <c r="AT18" s="37">
        <f>'PSI data IO'!AT4/'Product Profile'!$B$25</f>
        <v>74.666666666666671</v>
      </c>
      <c r="AU18" s="37">
        <f>'PSI data IO'!AU4/'Product Profile'!$B$25</f>
        <v>116.33333333333333</v>
      </c>
      <c r="AV18" s="37">
        <f>'PSI data IO'!AV4/'Product Profile'!$B$25</f>
        <v>98</v>
      </c>
      <c r="AW18" s="37">
        <f>'PSI data IO'!AW4/'Product Profile'!$B$25</f>
        <v>149.66666666666666</v>
      </c>
      <c r="AX18" s="37">
        <f>'PSI data IO'!AX4/'Product Profile'!$B$25</f>
        <v>151.33333333333334</v>
      </c>
      <c r="AY18" s="37">
        <f>'PSI data IO'!AY4/'Product Profile'!$B$25</f>
        <v>118</v>
      </c>
      <c r="AZ18" s="37">
        <f>'PSI data IO'!AZ4/'Product Profile'!$B$25</f>
        <v>84.666666666666671</v>
      </c>
      <c r="BA18" s="37">
        <f>'PSI data IO'!BA4/'Product Profile'!$B$25</f>
        <v>51.333333333333336</v>
      </c>
      <c r="BB18" s="37">
        <f>'PSI data IO'!BB4/'Product Profile'!$B$25</f>
        <v>28</v>
      </c>
      <c r="BC18" s="37">
        <f>'PSI data IO'!BC4/'Product Profile'!$B$25</f>
        <v>34.666666666666664</v>
      </c>
      <c r="BD18" s="37">
        <f>'PSI data IO'!BD4/'Product Profile'!$B$25</f>
        <v>31.333333333333332</v>
      </c>
      <c r="BE18" s="37">
        <f>'PSI data IO'!BE4/'Product Profile'!$B$25</f>
        <v>28</v>
      </c>
      <c r="BF18" s="37">
        <f>'PSI data IO'!BF4/'Product Profile'!$B$25</f>
        <v>24.666666666666668</v>
      </c>
      <c r="BG18" s="37">
        <f>'PSI data IO'!BG4/'Product Profile'!$B$25</f>
        <v>21.333333333333332</v>
      </c>
    </row>
    <row r="19" spans="1:60" x14ac:dyDescent="0.15">
      <c r="A19" s="68"/>
      <c r="B19" s="78" t="s">
        <v>84</v>
      </c>
      <c r="C19" s="77"/>
      <c r="D19" s="69"/>
      <c r="E19" s="61" t="s">
        <v>84</v>
      </c>
      <c r="F19" s="65">
        <f>F18*'Product Profile'!$B$16*'Product Profile'!$B$22</f>
        <v>0</v>
      </c>
      <c r="G19" s="65">
        <f>G18*'Product Profile'!$B$16*'Product Profile'!$B$22</f>
        <v>0</v>
      </c>
      <c r="H19" s="65">
        <f>H18*'Product Profile'!$B$16*'Product Profile'!$B$22</f>
        <v>0.62</v>
      </c>
      <c r="I19" s="65">
        <f>I18*'Product Profile'!$B$16*'Product Profile'!$B$22</f>
        <v>0.62</v>
      </c>
      <c r="J19" s="65">
        <f>J18*'Product Profile'!$B$16*'Product Profile'!$B$22</f>
        <v>0.92</v>
      </c>
      <c r="K19" s="65">
        <f>K18*'Product Profile'!$B$16*'Product Profile'!$B$22</f>
        <v>0.995</v>
      </c>
      <c r="L19" s="65">
        <f>L18*'Product Profile'!$B$16*'Product Profile'!$B$22</f>
        <v>1.4375</v>
      </c>
      <c r="M19" s="65">
        <f>M18*'Product Profile'!$B$16*'Product Profile'!$B$22</f>
        <v>1.355</v>
      </c>
      <c r="N19" s="65">
        <f>N18*'Product Profile'!$B$16*'Product Profile'!$B$22</f>
        <v>1.1975</v>
      </c>
      <c r="O19" s="65">
        <f>O18*'Product Profile'!$B$16*'Product Profile'!$B$22</f>
        <v>1.04</v>
      </c>
      <c r="P19" s="65">
        <f>P18*'Product Profile'!$B$16*'Product Profile'!$B$22</f>
        <v>1.365</v>
      </c>
      <c r="Q19" s="65">
        <f>Q18*'Product Profile'!$B$16*'Product Profile'!$B$22</f>
        <v>1.24</v>
      </c>
      <c r="R19" s="65">
        <f>R18*'Product Profile'!$B$16*'Product Profile'!$B$22</f>
        <v>1.2650000000000001</v>
      </c>
      <c r="S19" s="65">
        <f>S18*'Product Profile'!$B$16*'Product Profile'!$B$22</f>
        <v>1.0649999999999999</v>
      </c>
      <c r="T19" s="65">
        <f>T18*'Product Profile'!$B$16*'Product Profile'!$B$22</f>
        <v>1.0150000000000001</v>
      </c>
      <c r="U19" s="65">
        <f>U18*'Product Profile'!$B$16*'Product Profile'!$B$22</f>
        <v>1.3774999999999999</v>
      </c>
      <c r="V19" s="65">
        <f>V18*'Product Profile'!$B$16*'Product Profile'!$B$22</f>
        <v>1.29</v>
      </c>
      <c r="W19" s="65">
        <f>W18*'Product Profile'!$B$16*'Product Profile'!$B$22</f>
        <v>1.1274999999999999</v>
      </c>
      <c r="X19" s="65">
        <f>X18*'Product Profile'!$B$16*'Product Profile'!$B$22</f>
        <v>1.04</v>
      </c>
      <c r="Y19" s="65">
        <f>Y18*'Product Profile'!$B$16*'Product Profile'!$B$22</f>
        <v>0.66500000000000004</v>
      </c>
      <c r="Z19" s="65">
        <f>Z18*'Product Profile'!$B$16*'Product Profile'!$B$22</f>
        <v>1.34</v>
      </c>
      <c r="AA19" s="65">
        <f>AA18*'Product Profile'!$B$16*'Product Profile'!$B$22</f>
        <v>1.19</v>
      </c>
      <c r="AB19" s="65">
        <f>AB18*'Product Profile'!$B$16*'Product Profile'!$B$22</f>
        <v>1.04</v>
      </c>
      <c r="AC19" s="65">
        <f>AC18*'Product Profile'!$B$16*'Product Profile'!$B$22</f>
        <v>1.8149999999999999</v>
      </c>
      <c r="AD19" s="65">
        <f>AD18*'Product Profile'!$B$16*'Product Profile'!$B$22</f>
        <v>1.7650000000000001</v>
      </c>
      <c r="AE19" s="65">
        <f>AE18*'Product Profile'!$B$16*'Product Profile'!$B$22</f>
        <v>1.5649999999999999</v>
      </c>
      <c r="AF19" s="65">
        <f>AF18*'Product Profile'!$B$16*'Product Profile'!$B$22</f>
        <v>1.365</v>
      </c>
      <c r="AG19" s="65">
        <f>AG18*'Product Profile'!$B$16*'Product Profile'!$B$22</f>
        <v>1.0150000000000001</v>
      </c>
      <c r="AH19" s="65">
        <f>AH18*'Product Profile'!$B$16*'Product Profile'!$B$22</f>
        <v>1.8825000000000001</v>
      </c>
      <c r="AI19" s="65">
        <f>AI18*'Product Profile'!$B$16*'Product Profile'!$B$22</f>
        <v>1.4000000000000001</v>
      </c>
      <c r="AJ19" s="65">
        <f>AJ18*'Product Profile'!$B$16*'Product Profile'!$B$22</f>
        <v>1.4425000000000001</v>
      </c>
      <c r="AK19" s="65">
        <f>AK18*'Product Profile'!$B$16*'Product Profile'!$B$22</f>
        <v>1.1850000000000001</v>
      </c>
      <c r="AL19" s="65">
        <f>AL18*'Product Profile'!$B$16*'Product Profile'!$B$22</f>
        <v>2.5100000000000002</v>
      </c>
      <c r="AM19" s="65">
        <f>AM18*'Product Profile'!$B$16*'Product Profile'!$B$22</f>
        <v>1.885</v>
      </c>
      <c r="AN19" s="65">
        <f>AN18*'Product Profile'!$B$16*'Product Profile'!$B$22</f>
        <v>1.56</v>
      </c>
      <c r="AO19" s="65">
        <f>AO18*'Product Profile'!$B$16*'Product Profile'!$B$22</f>
        <v>1.1599999999999999</v>
      </c>
      <c r="AP19" s="65">
        <f>AP18*'Product Profile'!$B$16*'Product Profile'!$B$22</f>
        <v>1.9100000000000001</v>
      </c>
      <c r="AQ19" s="65">
        <f>AQ18*'Product Profile'!$B$16*'Product Profile'!$B$22</f>
        <v>1.61</v>
      </c>
      <c r="AR19" s="65">
        <f>AR18*'Product Profile'!$B$16*'Product Profile'!$B$22</f>
        <v>1.2350000000000001</v>
      </c>
      <c r="AS19" s="65">
        <f>AS18*'Product Profile'!$B$16*'Product Profile'!$B$22</f>
        <v>1.01</v>
      </c>
      <c r="AT19" s="65">
        <f>AT18*'Product Profile'!$B$16*'Product Profile'!$B$22</f>
        <v>0.56000000000000005</v>
      </c>
      <c r="AU19" s="65">
        <f>AU18*'Product Profile'!$B$16*'Product Profile'!$B$22</f>
        <v>0.87250000000000005</v>
      </c>
      <c r="AV19" s="65">
        <f>AV18*'Product Profile'!$B$16*'Product Profile'!$B$22</f>
        <v>0.73499999999999999</v>
      </c>
      <c r="AW19" s="65">
        <f>AW18*'Product Profile'!$B$16*'Product Profile'!$B$22</f>
        <v>1.1225000000000001</v>
      </c>
      <c r="AX19" s="65">
        <f>AX18*'Product Profile'!$B$16*'Product Profile'!$B$22</f>
        <v>1.135</v>
      </c>
      <c r="AY19" s="65">
        <f>AY18*'Product Profile'!$B$16*'Product Profile'!$B$22</f>
        <v>0.88500000000000001</v>
      </c>
      <c r="AZ19" s="65">
        <f>AZ18*'Product Profile'!$B$16*'Product Profile'!$B$22</f>
        <v>0.63500000000000001</v>
      </c>
      <c r="BA19" s="65">
        <f>BA18*'Product Profile'!$B$16*'Product Profile'!$B$22</f>
        <v>0.38500000000000001</v>
      </c>
      <c r="BB19" s="65">
        <f>BB18*'Product Profile'!$B$16*'Product Profile'!$B$22</f>
        <v>0.21</v>
      </c>
      <c r="BC19" s="65">
        <f>BC18*'Product Profile'!$B$16*'Product Profile'!$B$22</f>
        <v>0.26</v>
      </c>
      <c r="BD19" s="65">
        <f>BD18*'Product Profile'!$B$16*'Product Profile'!$B$22</f>
        <v>0.23500000000000001</v>
      </c>
      <c r="BE19" s="65">
        <f>BE18*'Product Profile'!$B$16*'Product Profile'!$B$22</f>
        <v>0.21</v>
      </c>
      <c r="BF19" s="65">
        <f>BF18*'Product Profile'!$B$16*'Product Profile'!$B$22</f>
        <v>0.185</v>
      </c>
      <c r="BG19" s="65">
        <f>BG18*'Product Profile'!$B$16*'Product Profile'!$B$22</f>
        <v>0.16</v>
      </c>
    </row>
    <row r="20" spans="1:60" x14ac:dyDescent="0.15">
      <c r="A20" s="68"/>
      <c r="B20" s="78" t="s">
        <v>85</v>
      </c>
      <c r="C20" s="69"/>
      <c r="D20" s="69"/>
      <c r="E20" s="24" t="s">
        <v>85</v>
      </c>
      <c r="F20" s="66">
        <f>F11*'Product Profile'!$B$33</f>
        <v>0</v>
      </c>
      <c r="G20" s="66">
        <f>G11*'Product Profile'!$B$33</f>
        <v>60</v>
      </c>
      <c r="H20" s="66">
        <f>H11*'Product Profile'!$B$33</f>
        <v>6</v>
      </c>
      <c r="I20" s="66">
        <f>I11*'Product Profile'!$B$33</f>
        <v>30</v>
      </c>
      <c r="J20" s="66">
        <f>J11*'Product Profile'!$B$33</f>
        <v>12</v>
      </c>
      <c r="K20" s="66">
        <f>K11*'Product Profile'!$B$33</f>
        <v>48</v>
      </c>
      <c r="L20" s="66">
        <f>L11*'Product Profile'!$B$33</f>
        <v>6</v>
      </c>
      <c r="M20" s="66">
        <f>M11*'Product Profile'!$B$33</f>
        <v>0</v>
      </c>
      <c r="N20" s="66">
        <f>N11*'Product Profile'!$B$33</f>
        <v>0</v>
      </c>
      <c r="O20" s="66">
        <f>O11*'Product Profile'!$B$33</f>
        <v>42</v>
      </c>
      <c r="P20" s="66">
        <f>P11*'Product Profile'!$B$33</f>
        <v>6</v>
      </c>
      <c r="Q20" s="66">
        <f>Q11*'Product Profile'!$B$33</f>
        <v>18</v>
      </c>
      <c r="R20" s="66">
        <f>R11*'Product Profile'!$B$33</f>
        <v>0</v>
      </c>
      <c r="S20" s="66">
        <f>S11*'Product Profile'!$B$33</f>
        <v>12</v>
      </c>
      <c r="T20" s="66">
        <f>T11*'Product Profile'!$B$33</f>
        <v>54</v>
      </c>
      <c r="U20" s="66">
        <f>U11*'Product Profile'!$B$33</f>
        <v>18</v>
      </c>
      <c r="V20" s="66">
        <f>V11*'Product Profile'!$B$33</f>
        <v>12</v>
      </c>
      <c r="W20" s="66">
        <f>W11*'Product Profile'!$B$33</f>
        <v>18</v>
      </c>
      <c r="X20" s="66">
        <f>X11*'Product Profile'!$B$33</f>
        <v>0</v>
      </c>
      <c r="Y20" s="66">
        <f>Y11*'Product Profile'!$B$33</f>
        <v>84</v>
      </c>
      <c r="Z20" s="66">
        <f>Z11*'Product Profile'!$B$33</f>
        <v>18</v>
      </c>
      <c r="AA20" s="66">
        <f>AA11*'Product Profile'!$B$33</f>
        <v>18</v>
      </c>
      <c r="AB20" s="66">
        <f>AB11*'Product Profile'!$B$33</f>
        <v>90</v>
      </c>
      <c r="AC20" s="66">
        <f>AC11*'Product Profile'!$B$33</f>
        <v>24</v>
      </c>
      <c r="AD20" s="66">
        <f>AD11*'Product Profile'!$B$33</f>
        <v>12</v>
      </c>
      <c r="AE20" s="66">
        <f>AE11*'Product Profile'!$B$33</f>
        <v>12</v>
      </c>
      <c r="AF20" s="66">
        <f>AF11*'Product Profile'!$B$33</f>
        <v>0</v>
      </c>
      <c r="AG20" s="66">
        <f>AG11*'Product Profile'!$B$33</f>
        <v>114</v>
      </c>
      <c r="AH20" s="66">
        <f>AH11*'Product Profile'!$B$33</f>
        <v>6</v>
      </c>
      <c r="AI20" s="66">
        <f>AI11*'Product Profile'!$B$33</f>
        <v>48</v>
      </c>
      <c r="AJ20" s="66">
        <f>AJ11*'Product Profile'!$B$33</f>
        <v>24</v>
      </c>
      <c r="AK20" s="66">
        <f>AK11*'Product Profile'!$B$33</f>
        <v>156</v>
      </c>
      <c r="AL20" s="66">
        <f>AL11*'Product Profile'!$B$33</f>
        <v>0</v>
      </c>
      <c r="AM20" s="66">
        <f>AM11*'Product Profile'!$B$33</f>
        <v>24</v>
      </c>
      <c r="AN20" s="66">
        <f>AN11*'Product Profile'!$B$33</f>
        <v>18</v>
      </c>
      <c r="AO20" s="66">
        <f>AO11*'Product Profile'!$B$33</f>
        <v>96</v>
      </c>
      <c r="AP20" s="66">
        <f>AP11*'Product Profile'!$B$33</f>
        <v>12</v>
      </c>
      <c r="AQ20" s="66">
        <f>AQ11*'Product Profile'!$B$33</f>
        <v>6</v>
      </c>
      <c r="AR20" s="66">
        <f>AR11*'Product Profile'!$B$33</f>
        <v>18</v>
      </c>
      <c r="AS20" s="66">
        <f>AS11*'Product Profile'!$B$33</f>
        <v>0</v>
      </c>
      <c r="AT20" s="66">
        <f>AT11*'Product Profile'!$B$33</f>
        <v>60</v>
      </c>
      <c r="AU20" s="66">
        <f>AU11*'Product Profile'!$B$33</f>
        <v>24</v>
      </c>
      <c r="AV20" s="66">
        <f>AV11*'Product Profile'!$B$33</f>
        <v>66</v>
      </c>
      <c r="AW20" s="66">
        <f>AW11*'Product Profile'!$B$33</f>
        <v>36</v>
      </c>
      <c r="AX20" s="66">
        <f>AX11*'Product Profile'!$B$33</f>
        <v>0</v>
      </c>
      <c r="AY20" s="66">
        <f>AY11*'Product Profile'!$B$33</f>
        <v>0</v>
      </c>
      <c r="AZ20" s="66">
        <f>AZ11*'Product Profile'!$B$33</f>
        <v>0</v>
      </c>
      <c r="BA20" s="66">
        <f>BA11*'Product Profile'!$B$33</f>
        <v>6</v>
      </c>
      <c r="BB20" s="66">
        <f>BB11*'Product Profile'!$B$33</f>
        <v>6</v>
      </c>
      <c r="BC20" s="66">
        <f>BC11*'Product Profile'!$B$33</f>
        <v>0</v>
      </c>
      <c r="BD20" s="66">
        <f>BD11*'Product Profile'!$B$33</f>
        <v>0</v>
      </c>
      <c r="BE20" s="66">
        <f>BE11*'Product Profile'!$B$33</f>
        <v>0</v>
      </c>
      <c r="BF20" s="66">
        <f>BF11*'Product Profile'!$B$33</f>
        <v>0</v>
      </c>
      <c r="BG20" s="66">
        <f>BG11*'Product Profile'!$B$33</f>
        <v>0</v>
      </c>
    </row>
    <row r="21" spans="1:60" x14ac:dyDescent="0.15">
      <c r="A21" s="68"/>
      <c r="B21" s="69"/>
      <c r="C21" s="69"/>
      <c r="D21" s="69"/>
      <c r="E21" s="18" t="s">
        <v>86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60" x14ac:dyDescent="0.15">
      <c r="A22" s="68"/>
      <c r="B22" s="72"/>
      <c r="C22" s="69"/>
      <c r="D22" s="69"/>
      <c r="E22" s="18" t="s">
        <v>87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</row>
    <row r="23" spans="1:60" x14ac:dyDescent="0.15">
      <c r="A23" s="68"/>
      <c r="B23" s="69"/>
      <c r="C23" s="69"/>
      <c r="D23" s="69"/>
    </row>
    <row r="24" spans="1:60" x14ac:dyDescent="0.15">
      <c r="A24" s="69"/>
      <c r="B24" s="69"/>
      <c r="C24" s="69"/>
      <c r="D24" s="69"/>
    </row>
    <row r="25" spans="1:60" x14ac:dyDescent="0.15">
      <c r="A25" s="19"/>
      <c r="B25" s="19"/>
      <c r="E25" s="30"/>
      <c r="F25" s="1">
        <v>0</v>
      </c>
      <c r="G25" s="1">
        <v>1</v>
      </c>
      <c r="H25" s="1">
        <v>2</v>
      </c>
      <c r="I25" s="1">
        <v>3</v>
      </c>
      <c r="J25" s="1">
        <v>4</v>
      </c>
      <c r="K25" s="1">
        <v>5</v>
      </c>
      <c r="L25" s="1">
        <v>6</v>
      </c>
      <c r="M25" s="1">
        <v>7</v>
      </c>
      <c r="N25" s="1">
        <v>8</v>
      </c>
      <c r="O25" s="1">
        <v>9</v>
      </c>
      <c r="P25" s="1">
        <v>10</v>
      </c>
      <c r="Q25" s="1">
        <v>11</v>
      </c>
      <c r="R25" s="1">
        <v>12</v>
      </c>
      <c r="S25" s="1">
        <v>13</v>
      </c>
      <c r="T25" s="1">
        <v>14</v>
      </c>
      <c r="U25" s="1">
        <v>15</v>
      </c>
      <c r="V25" s="1">
        <v>16</v>
      </c>
      <c r="W25" s="1">
        <v>17</v>
      </c>
      <c r="X25" s="1">
        <v>18</v>
      </c>
      <c r="Y25" s="1">
        <v>19</v>
      </c>
      <c r="Z25" s="1">
        <v>20</v>
      </c>
      <c r="AA25" s="1">
        <v>21</v>
      </c>
      <c r="AB25" s="1">
        <v>22</v>
      </c>
      <c r="AC25" s="1">
        <v>23</v>
      </c>
      <c r="AD25" s="1">
        <v>24</v>
      </c>
      <c r="AE25" s="1">
        <v>25</v>
      </c>
      <c r="AF25" s="1">
        <v>26</v>
      </c>
      <c r="AG25" s="1">
        <v>27</v>
      </c>
      <c r="AH25" s="1">
        <v>28</v>
      </c>
      <c r="AI25" s="1">
        <v>29</v>
      </c>
      <c r="AJ25" s="1">
        <v>30</v>
      </c>
      <c r="AK25" s="1">
        <v>31</v>
      </c>
      <c r="AL25" s="1">
        <v>32</v>
      </c>
      <c r="AM25" s="1">
        <v>33</v>
      </c>
      <c r="AN25" s="1">
        <v>34</v>
      </c>
      <c r="AO25" s="1">
        <v>35</v>
      </c>
      <c r="AP25" s="1">
        <v>36</v>
      </c>
      <c r="AQ25" s="1">
        <v>37</v>
      </c>
      <c r="AR25" s="1">
        <v>38</v>
      </c>
      <c r="AS25" s="1">
        <v>39</v>
      </c>
      <c r="AT25" s="1">
        <v>40</v>
      </c>
      <c r="AU25" s="1">
        <v>41</v>
      </c>
      <c r="AV25" s="1">
        <v>42</v>
      </c>
      <c r="AW25" s="1">
        <v>43</v>
      </c>
      <c r="AX25" s="1">
        <v>44</v>
      </c>
      <c r="AY25" s="1">
        <v>45</v>
      </c>
      <c r="AZ25" s="1">
        <v>46</v>
      </c>
      <c r="BA25" s="1">
        <v>47</v>
      </c>
      <c r="BB25" s="1">
        <v>48</v>
      </c>
      <c r="BC25" s="1">
        <v>49</v>
      </c>
      <c r="BD25" s="1">
        <v>50</v>
      </c>
      <c r="BE25" s="1">
        <v>51</v>
      </c>
      <c r="BF25" s="1">
        <v>52</v>
      </c>
      <c r="BG25" s="1">
        <v>53</v>
      </c>
      <c r="BH25" s="1">
        <v>54</v>
      </c>
    </row>
    <row r="26" spans="1:60" s="40" customFormat="1" ht="17.25" x14ac:dyDescent="0.15">
      <c r="E26" s="39" t="s">
        <v>95</v>
      </c>
      <c r="F26" s="41">
        <f>F2</f>
        <v>0</v>
      </c>
      <c r="G26" s="41">
        <f t="shared" ref="G26:BG26" si="2">G2</f>
        <v>-5.8740384615384613</v>
      </c>
      <c r="H26" s="41">
        <f t="shared" si="2"/>
        <v>-3.8245450281425888</v>
      </c>
      <c r="I26" s="41">
        <f t="shared" si="2"/>
        <v>-4.214211881868132</v>
      </c>
      <c r="J26" s="41">
        <f t="shared" si="2"/>
        <v>-3.656951516793066</v>
      </c>
      <c r="K26" s="41">
        <f t="shared" si="2"/>
        <v>-3.5820734052532832</v>
      </c>
      <c r="L26" s="41">
        <f t="shared" si="2"/>
        <v>-2.5730860720436275</v>
      </c>
      <c r="M26" s="41">
        <f t="shared" si="2"/>
        <v>-1.8367769579363233</v>
      </c>
      <c r="N26" s="41">
        <f t="shared" si="2"/>
        <v>-1.3367598106208509</v>
      </c>
      <c r="O26" s="41">
        <f t="shared" si="2"/>
        <v>-1.4160116439467703</v>
      </c>
      <c r="P26" s="41">
        <f t="shared" si="2"/>
        <v>-1.0713612538183834</v>
      </c>
      <c r="Q26" s="41">
        <f t="shared" si="2"/>
        <v>-0.93362336204804641</v>
      </c>
      <c r="R26" s="41">
        <f t="shared" si="2"/>
        <v>-0.6714828431372547</v>
      </c>
      <c r="S26" s="41">
        <f t="shared" si="2"/>
        <v>-0.55755510075566728</v>
      </c>
      <c r="T26" s="41">
        <f t="shared" si="2"/>
        <v>-0.60286222482631613</v>
      </c>
      <c r="U26" s="41">
        <f t="shared" si="2"/>
        <v>-0.42678929966106682</v>
      </c>
      <c r="V26" s="41">
        <f t="shared" si="2"/>
        <v>-0.25920588767519903</v>
      </c>
      <c r="W26" s="41">
        <f t="shared" si="2"/>
        <v>-0.15537971109261678</v>
      </c>
      <c r="X26" s="41">
        <f t="shared" si="2"/>
        <v>5.7945210952482444E-2</v>
      </c>
      <c r="Y26" s="41">
        <f t="shared" si="2"/>
        <v>-0.10069105298716335</v>
      </c>
      <c r="Z26" s="41">
        <f t="shared" si="2"/>
        <v>-1.6319689484819403E-4</v>
      </c>
      <c r="AA26" s="41">
        <f t="shared" si="2"/>
        <v>8.1902668345382248E-2</v>
      </c>
      <c r="AB26" s="41">
        <f t="shared" si="2"/>
        <v>-8.4655945087360948E-2</v>
      </c>
      <c r="AC26" s="41">
        <f t="shared" si="2"/>
        <v>-4.3613420847781394E-2</v>
      </c>
      <c r="AD26" s="41">
        <f t="shared" si="2"/>
        <v>2.2924589455488423E-2</v>
      </c>
      <c r="AE26" s="41">
        <f t="shared" si="2"/>
        <v>8.0276706789543059E-2</v>
      </c>
      <c r="AF26" s="41">
        <f t="shared" si="2"/>
        <v>0.15884311428740888</v>
      </c>
      <c r="AG26" s="41">
        <f t="shared" si="2"/>
        <v>5.3401207640424969E-2</v>
      </c>
      <c r="AH26" s="41">
        <f t="shared" si="2"/>
        <v>0.18039449962044546</v>
      </c>
      <c r="AI26" s="41">
        <f t="shared" si="2"/>
        <v>0.20651034913600047</v>
      </c>
      <c r="AJ26" s="41">
        <f t="shared" si="2"/>
        <v>0.2688362515998059</v>
      </c>
      <c r="AK26" s="41">
        <f t="shared" si="2"/>
        <v>0.11989506979904473</v>
      </c>
      <c r="AL26" s="41">
        <f t="shared" si="2"/>
        <v>0.22914419217260423</v>
      </c>
      <c r="AM26" s="41">
        <f t="shared" si="2"/>
        <v>0.2871306611825381</v>
      </c>
      <c r="AN26" s="41">
        <f t="shared" si="2"/>
        <v>0.34395411793957281</v>
      </c>
      <c r="AO26" s="41">
        <f t="shared" si="2"/>
        <v>0.25648135860067939</v>
      </c>
      <c r="AP26" s="41">
        <f t="shared" si="2"/>
        <v>0.28161729340614006</v>
      </c>
      <c r="AQ26" s="41">
        <f t="shared" si="2"/>
        <v>0.31110312911322674</v>
      </c>
      <c r="AR26" s="41">
        <f t="shared" si="2"/>
        <v>0.32293561053813663</v>
      </c>
      <c r="AS26" s="41">
        <f t="shared" si="2"/>
        <v>0.3535857386672</v>
      </c>
      <c r="AT26" s="41">
        <f t="shared" si="2"/>
        <v>0.31253625869724611</v>
      </c>
      <c r="AU26" s="41">
        <f t="shared" si="2"/>
        <v>0.31171612655562725</v>
      </c>
      <c r="AV26" s="41">
        <f t="shared" si="2"/>
        <v>0.26538343603190939</v>
      </c>
      <c r="AW26" s="41">
        <f t="shared" si="2"/>
        <v>0.25105939861978327</v>
      </c>
      <c r="AX26" s="41">
        <f t="shared" si="2"/>
        <v>0.26069160511328326</v>
      </c>
      <c r="AY26" s="41">
        <f t="shared" si="2"/>
        <v>0.26979401722998619</v>
      </c>
      <c r="AZ26" s="41">
        <f t="shared" si="2"/>
        <v>0.27839152352501884</v>
      </c>
      <c r="BA26" s="41">
        <f t="shared" si="2"/>
        <v>0.28072579401788483</v>
      </c>
      <c r="BB26" s="41">
        <f t="shared" si="2"/>
        <v>0.27548393686055339</v>
      </c>
      <c r="BC26" s="41">
        <f t="shared" si="2"/>
        <v>0.27598766818794501</v>
      </c>
      <c r="BD26" s="41">
        <f t="shared" si="2"/>
        <v>0.27650151107333443</v>
      </c>
      <c r="BE26" s="41">
        <f t="shared" si="2"/>
        <v>0.27702541903392364</v>
      </c>
      <c r="BF26" s="41">
        <f t="shared" si="2"/>
        <v>0.27755934587138703</v>
      </c>
      <c r="BG26" s="41">
        <f t="shared" si="2"/>
        <v>0.27810324566969863</v>
      </c>
    </row>
    <row r="27" spans="1:60" s="40" customFormat="1" ht="17.25" x14ac:dyDescent="0.15">
      <c r="E27" s="39" t="s">
        <v>98</v>
      </c>
      <c r="F27" s="48">
        <f>F29</f>
        <v>0</v>
      </c>
      <c r="G27" s="48">
        <f>F27+G29</f>
        <v>-76.362499999999997</v>
      </c>
      <c r="H27" s="48">
        <f t="shared" ref="H27:BG27" si="3">G27+H29</f>
        <v>-78.403173076923068</v>
      </c>
      <c r="I27" s="48">
        <f t="shared" si="3"/>
        <v>-117.99793269230769</v>
      </c>
      <c r="J27" s="48">
        <f t="shared" si="3"/>
        <v>-129.82177884615385</v>
      </c>
      <c r="K27" s="48">
        <f t="shared" si="3"/>
        <v>-183.58126201923076</v>
      </c>
      <c r="L27" s="48">
        <f t="shared" si="3"/>
        <v>-172.39676682692306</v>
      </c>
      <c r="M27" s="48">
        <f t="shared" si="3"/>
        <v>-151.99329326923075</v>
      </c>
      <c r="N27" s="48">
        <f t="shared" si="3"/>
        <v>-131.67084134615382</v>
      </c>
      <c r="O27" s="48">
        <f t="shared" si="3"/>
        <v>-167.79737980769227</v>
      </c>
      <c r="P27" s="48">
        <f t="shared" si="3"/>
        <v>-148.38353365384611</v>
      </c>
      <c r="Q27" s="48">
        <f t="shared" si="3"/>
        <v>-147.97930288461535</v>
      </c>
      <c r="R27" s="48">
        <f t="shared" si="3"/>
        <v>-119.85968749999996</v>
      </c>
      <c r="S27" s="48">
        <f t="shared" si="3"/>
        <v>-110.67468749999996</v>
      </c>
      <c r="T27" s="48">
        <f t="shared" si="3"/>
        <v>-138.50759615384612</v>
      </c>
      <c r="U27" s="48">
        <f t="shared" si="3"/>
        <v>-111.39200721153844</v>
      </c>
      <c r="V27" s="48">
        <f t="shared" si="3"/>
        <v>-75.752920673076915</v>
      </c>
      <c r="W27" s="48">
        <f t="shared" si="3"/>
        <v>-50.265336538461526</v>
      </c>
      <c r="X27" s="48">
        <f t="shared" si="3"/>
        <v>20.918221153846162</v>
      </c>
      <c r="Y27" s="48">
        <f t="shared" si="3"/>
        <v>-40.125384615384597</v>
      </c>
      <c r="Z27" s="48">
        <f t="shared" si="3"/>
        <v>-7.1153846153812594E-2</v>
      </c>
      <c r="AA27" s="48">
        <f t="shared" si="3"/>
        <v>38.780913461538496</v>
      </c>
      <c r="AB27" s="48">
        <f t="shared" si="3"/>
        <v>-43.047548076923043</v>
      </c>
      <c r="AC27" s="48">
        <f t="shared" si="3"/>
        <v>-23.703894230769187</v>
      </c>
      <c r="AD27" s="48">
        <f t="shared" si="3"/>
        <v>13.261875000000053</v>
      </c>
      <c r="AE27" s="48">
        <f t="shared" si="3"/>
        <v>49.249759615384669</v>
      </c>
      <c r="AF27" s="48">
        <f t="shared" si="3"/>
        <v>103.00975961538467</v>
      </c>
      <c r="AG27" s="48">
        <f t="shared" si="3"/>
        <v>37.607800480769285</v>
      </c>
      <c r="AH27" s="48">
        <f t="shared" si="3"/>
        <v>137.09981971153854</v>
      </c>
      <c r="AI27" s="48">
        <f t="shared" si="3"/>
        <v>168.46081730769239</v>
      </c>
      <c r="AJ27" s="48">
        <f t="shared" si="3"/>
        <v>234.29079326923085</v>
      </c>
      <c r="AK27" s="48">
        <f t="shared" si="3"/>
        <v>111.98199519230778</v>
      </c>
      <c r="AL27" s="48">
        <f t="shared" si="3"/>
        <v>228.34218750000011</v>
      </c>
      <c r="AM27" s="48">
        <f t="shared" si="3"/>
        <v>304.07137019230782</v>
      </c>
      <c r="AN27" s="48">
        <f t="shared" si="3"/>
        <v>385.74454326923092</v>
      </c>
      <c r="AO27" s="48">
        <f t="shared" si="3"/>
        <v>299.1855048076925</v>
      </c>
      <c r="AP27" s="48">
        <f t="shared" si="3"/>
        <v>341.17935096153866</v>
      </c>
      <c r="AQ27" s="48">
        <f t="shared" si="3"/>
        <v>390.90108173076942</v>
      </c>
      <c r="AR27" s="48">
        <f t="shared" si="3"/>
        <v>420.30069711538482</v>
      </c>
      <c r="AS27" s="48">
        <f t="shared" si="3"/>
        <v>476.10319711538483</v>
      </c>
      <c r="AT27" s="48">
        <f t="shared" si="3"/>
        <v>434.50353365384638</v>
      </c>
      <c r="AU27" s="48">
        <f t="shared" si="3"/>
        <v>447.00092548076947</v>
      </c>
      <c r="AV27" s="48">
        <f t="shared" si="3"/>
        <v>392.1703725961541</v>
      </c>
      <c r="AW27" s="48">
        <f t="shared" si="3"/>
        <v>381.98687500000023</v>
      </c>
      <c r="AX27" s="48">
        <f t="shared" si="3"/>
        <v>403.15956730769256</v>
      </c>
      <c r="AY27" s="48">
        <f t="shared" si="3"/>
        <v>423.98129807692334</v>
      </c>
      <c r="AZ27" s="48">
        <f t="shared" si="3"/>
        <v>444.45206730769257</v>
      </c>
      <c r="BA27" s="48">
        <f t="shared" si="3"/>
        <v>455.19687500000026</v>
      </c>
      <c r="BB27" s="48">
        <f t="shared" si="3"/>
        <v>447.38591346153873</v>
      </c>
      <c r="BC27" s="48">
        <f t="shared" si="3"/>
        <v>448.89394230769256</v>
      </c>
      <c r="BD27" s="48">
        <f t="shared" si="3"/>
        <v>450.42096153846177</v>
      </c>
      <c r="BE27" s="48">
        <f t="shared" si="3"/>
        <v>451.96697115384637</v>
      </c>
      <c r="BF27" s="48">
        <f t="shared" si="3"/>
        <v>453.53197115384637</v>
      </c>
      <c r="BG27" s="48">
        <f t="shared" si="3"/>
        <v>455.11596153846176</v>
      </c>
    </row>
    <row r="28" spans="1:60" s="40" customFormat="1" ht="17.25" x14ac:dyDescent="0.15">
      <c r="E28" s="39" t="s">
        <v>99</v>
      </c>
      <c r="F28" s="48">
        <f>F30</f>
        <v>0</v>
      </c>
      <c r="G28" s="48">
        <f>F28+G30</f>
        <v>13</v>
      </c>
      <c r="H28" s="48">
        <f t="shared" ref="H28:BG28" si="4">G28+H30</f>
        <v>20.5</v>
      </c>
      <c r="I28" s="48">
        <f t="shared" si="4"/>
        <v>28</v>
      </c>
      <c r="J28" s="48">
        <f t="shared" si="4"/>
        <v>35.5</v>
      </c>
      <c r="K28" s="48">
        <f t="shared" si="4"/>
        <v>51.25</v>
      </c>
      <c r="L28" s="48">
        <f t="shared" si="4"/>
        <v>67</v>
      </c>
      <c r="M28" s="48">
        <f t="shared" si="4"/>
        <v>82.75</v>
      </c>
      <c r="N28" s="48">
        <f t="shared" si="4"/>
        <v>98.5</v>
      </c>
      <c r="O28" s="48">
        <f t="shared" si="4"/>
        <v>118.5</v>
      </c>
      <c r="P28" s="48">
        <f t="shared" si="4"/>
        <v>138.5</v>
      </c>
      <c r="Q28" s="48">
        <f t="shared" si="4"/>
        <v>158.5</v>
      </c>
      <c r="R28" s="48">
        <f t="shared" si="4"/>
        <v>178.5</v>
      </c>
      <c r="S28" s="48">
        <f t="shared" si="4"/>
        <v>198.5</v>
      </c>
      <c r="T28" s="48">
        <f t="shared" si="4"/>
        <v>229.75</v>
      </c>
      <c r="U28" s="48">
        <f t="shared" si="4"/>
        <v>261</v>
      </c>
      <c r="V28" s="48">
        <f t="shared" si="4"/>
        <v>292.25</v>
      </c>
      <c r="W28" s="48">
        <f t="shared" si="4"/>
        <v>323.5</v>
      </c>
      <c r="X28" s="48">
        <f t="shared" si="4"/>
        <v>361</v>
      </c>
      <c r="Y28" s="48">
        <f t="shared" si="4"/>
        <v>398.5</v>
      </c>
      <c r="Z28" s="48">
        <f t="shared" si="4"/>
        <v>436</v>
      </c>
      <c r="AA28" s="48">
        <f t="shared" si="4"/>
        <v>473.5</v>
      </c>
      <c r="AB28" s="48">
        <f t="shared" si="4"/>
        <v>508.5</v>
      </c>
      <c r="AC28" s="48">
        <f t="shared" si="4"/>
        <v>543.5</v>
      </c>
      <c r="AD28" s="48">
        <f t="shared" si="4"/>
        <v>578.5</v>
      </c>
      <c r="AE28" s="48">
        <f t="shared" si="4"/>
        <v>613.5</v>
      </c>
      <c r="AF28" s="48">
        <f t="shared" si="4"/>
        <v>648.5</v>
      </c>
      <c r="AG28" s="48">
        <f t="shared" si="4"/>
        <v>704.25</v>
      </c>
      <c r="AH28" s="48">
        <f t="shared" si="4"/>
        <v>760</v>
      </c>
      <c r="AI28" s="48">
        <f t="shared" si="4"/>
        <v>815.75</v>
      </c>
      <c r="AJ28" s="48">
        <f t="shared" si="4"/>
        <v>871.5</v>
      </c>
      <c r="AK28" s="48">
        <f t="shared" si="4"/>
        <v>934</v>
      </c>
      <c r="AL28" s="48">
        <f t="shared" si="4"/>
        <v>996.5</v>
      </c>
      <c r="AM28" s="48">
        <f t="shared" si="4"/>
        <v>1059</v>
      </c>
      <c r="AN28" s="48">
        <f t="shared" si="4"/>
        <v>1121.5</v>
      </c>
      <c r="AO28" s="48">
        <f t="shared" si="4"/>
        <v>1166.5</v>
      </c>
      <c r="AP28" s="48">
        <f t="shared" si="4"/>
        <v>1211.5</v>
      </c>
      <c r="AQ28" s="48">
        <f t="shared" si="4"/>
        <v>1256.5</v>
      </c>
      <c r="AR28" s="48">
        <f t="shared" si="4"/>
        <v>1301.5</v>
      </c>
      <c r="AS28" s="48">
        <f t="shared" si="4"/>
        <v>1346.5</v>
      </c>
      <c r="AT28" s="48">
        <f t="shared" si="4"/>
        <v>1390.25</v>
      </c>
      <c r="AU28" s="48">
        <f t="shared" si="4"/>
        <v>1434</v>
      </c>
      <c r="AV28" s="48">
        <f t="shared" si="4"/>
        <v>1477.75</v>
      </c>
      <c r="AW28" s="48">
        <f t="shared" si="4"/>
        <v>1521.5</v>
      </c>
      <c r="AX28" s="48">
        <f t="shared" si="4"/>
        <v>1546.5</v>
      </c>
      <c r="AY28" s="48">
        <f t="shared" si="4"/>
        <v>1571.5</v>
      </c>
      <c r="AZ28" s="48">
        <f t="shared" si="4"/>
        <v>1596.5</v>
      </c>
      <c r="BA28" s="48">
        <f t="shared" si="4"/>
        <v>1621.5</v>
      </c>
      <c r="BB28" s="48">
        <f t="shared" si="4"/>
        <v>1624</v>
      </c>
      <c r="BC28" s="48">
        <f t="shared" si="4"/>
        <v>1626.5</v>
      </c>
      <c r="BD28" s="48">
        <f t="shared" si="4"/>
        <v>1629</v>
      </c>
      <c r="BE28" s="48">
        <f t="shared" si="4"/>
        <v>1631.5</v>
      </c>
      <c r="BF28" s="48">
        <f t="shared" si="4"/>
        <v>1634</v>
      </c>
      <c r="BG28" s="48">
        <f t="shared" si="4"/>
        <v>1636.5</v>
      </c>
    </row>
    <row r="29" spans="1:60" s="40" customFormat="1" ht="17.25" x14ac:dyDescent="0.15">
      <c r="E29" s="47" t="s">
        <v>96</v>
      </c>
      <c r="F29" s="42">
        <f>F3</f>
        <v>0</v>
      </c>
      <c r="G29" s="42">
        <f t="shared" ref="G29:BG29" si="5">G3</f>
        <v>-76.362499999999997</v>
      </c>
      <c r="H29" s="42">
        <f t="shared" si="5"/>
        <v>-2.0406730769230768</v>
      </c>
      <c r="I29" s="42">
        <f t="shared" si="5"/>
        <v>-39.594759615384618</v>
      </c>
      <c r="J29" s="42">
        <f t="shared" si="5"/>
        <v>-11.823846153846153</v>
      </c>
      <c r="K29" s="42">
        <f t="shared" si="5"/>
        <v>-53.759483173076923</v>
      </c>
      <c r="L29" s="42">
        <f t="shared" si="5"/>
        <v>11.184495192307693</v>
      </c>
      <c r="M29" s="42">
        <f t="shared" si="5"/>
        <v>20.403473557692308</v>
      </c>
      <c r="N29" s="42">
        <f t="shared" si="5"/>
        <v>20.322451923076926</v>
      </c>
      <c r="O29" s="42">
        <f t="shared" si="5"/>
        <v>-36.126538461538459</v>
      </c>
      <c r="P29" s="42">
        <f t="shared" si="5"/>
        <v>19.413846153846155</v>
      </c>
      <c r="Q29" s="42">
        <f t="shared" si="5"/>
        <v>0.40423076923077517</v>
      </c>
      <c r="R29" s="42">
        <f t="shared" si="5"/>
        <v>28.119615384615386</v>
      </c>
      <c r="S29" s="42">
        <f t="shared" si="5"/>
        <v>9.1849999999999987</v>
      </c>
      <c r="T29" s="42">
        <f t="shared" si="5"/>
        <v>-27.832908653846147</v>
      </c>
      <c r="U29" s="42">
        <f t="shared" si="5"/>
        <v>27.115588942307681</v>
      </c>
      <c r="V29" s="42">
        <f t="shared" si="5"/>
        <v>35.639086538461534</v>
      </c>
      <c r="W29" s="42">
        <f t="shared" si="5"/>
        <v>25.487584134615389</v>
      </c>
      <c r="X29" s="42">
        <f t="shared" si="5"/>
        <v>71.183557692307687</v>
      </c>
      <c r="Y29" s="42">
        <f t="shared" si="5"/>
        <v>-61.043605769230759</v>
      </c>
      <c r="Z29" s="42">
        <f t="shared" si="5"/>
        <v>40.054230769230784</v>
      </c>
      <c r="AA29" s="42">
        <f t="shared" si="5"/>
        <v>38.852067307692309</v>
      </c>
      <c r="AB29" s="42">
        <f t="shared" si="5"/>
        <v>-81.828461538461539</v>
      </c>
      <c r="AC29" s="42">
        <f t="shared" si="5"/>
        <v>19.343653846153856</v>
      </c>
      <c r="AD29" s="42">
        <f t="shared" si="5"/>
        <v>36.96576923076924</v>
      </c>
      <c r="AE29" s="42">
        <f t="shared" si="5"/>
        <v>35.987884615384615</v>
      </c>
      <c r="AF29" s="42">
        <f t="shared" si="5"/>
        <v>53.760000000000005</v>
      </c>
      <c r="AG29" s="42">
        <f t="shared" si="5"/>
        <v>-65.401959134615382</v>
      </c>
      <c r="AH29" s="42">
        <f t="shared" si="5"/>
        <v>99.492019230769259</v>
      </c>
      <c r="AI29" s="42">
        <f t="shared" si="5"/>
        <v>31.360997596153851</v>
      </c>
      <c r="AJ29" s="42">
        <f t="shared" si="5"/>
        <v>65.829975961538466</v>
      </c>
      <c r="AK29" s="42">
        <f t="shared" si="5"/>
        <v>-122.30879807692307</v>
      </c>
      <c r="AL29" s="42">
        <f t="shared" si="5"/>
        <v>116.36019230769233</v>
      </c>
      <c r="AM29" s="42">
        <f t="shared" si="5"/>
        <v>75.729182692307702</v>
      </c>
      <c r="AN29" s="42">
        <f t="shared" si="5"/>
        <v>81.673173076923064</v>
      </c>
      <c r="AO29" s="42">
        <f t="shared" si="5"/>
        <v>-86.559038461538449</v>
      </c>
      <c r="AP29" s="42">
        <f t="shared" si="5"/>
        <v>41.99384615384615</v>
      </c>
      <c r="AQ29" s="42">
        <f t="shared" si="5"/>
        <v>49.721730769230774</v>
      </c>
      <c r="AR29" s="42">
        <f t="shared" si="5"/>
        <v>29.399615384615387</v>
      </c>
      <c r="AS29" s="42">
        <f t="shared" si="5"/>
        <v>55.802499999999995</v>
      </c>
      <c r="AT29" s="42">
        <f t="shared" si="5"/>
        <v>-41.599663461538455</v>
      </c>
      <c r="AU29" s="42">
        <f t="shared" si="5"/>
        <v>12.497391826923071</v>
      </c>
      <c r="AV29" s="42">
        <f t="shared" si="5"/>
        <v>-54.830552884615386</v>
      </c>
      <c r="AW29" s="42">
        <f t="shared" si="5"/>
        <v>-10.183497596153849</v>
      </c>
      <c r="AX29" s="42">
        <f t="shared" si="5"/>
        <v>21.172692307692305</v>
      </c>
      <c r="AY29" s="42">
        <f t="shared" si="5"/>
        <v>20.821730769230768</v>
      </c>
      <c r="AZ29" s="42">
        <f t="shared" si="5"/>
        <v>20.470769230769228</v>
      </c>
      <c r="BA29" s="42">
        <f t="shared" si="5"/>
        <v>10.744807692307692</v>
      </c>
      <c r="BB29" s="42">
        <f t="shared" si="5"/>
        <v>-7.8109615384615383</v>
      </c>
      <c r="BC29" s="42">
        <f t="shared" si="5"/>
        <v>1.508028846153846</v>
      </c>
      <c r="BD29" s="42">
        <f t="shared" si="5"/>
        <v>1.527019230769231</v>
      </c>
      <c r="BE29" s="42">
        <f t="shared" si="5"/>
        <v>1.5460096153846159</v>
      </c>
      <c r="BF29" s="42">
        <f t="shared" si="5"/>
        <v>1.5649999999999999</v>
      </c>
      <c r="BG29" s="42">
        <f t="shared" si="5"/>
        <v>1.5839903846153844</v>
      </c>
    </row>
    <row r="30" spans="1:60" s="40" customFormat="1" ht="17.25" x14ac:dyDescent="0.15">
      <c r="E30" s="47" t="s">
        <v>97</v>
      </c>
      <c r="F30" s="43">
        <f>F6</f>
        <v>0</v>
      </c>
      <c r="G30" s="43">
        <f t="shared" ref="G30:BG30" si="6">G6</f>
        <v>13</v>
      </c>
      <c r="H30" s="43">
        <f t="shared" si="6"/>
        <v>7.5</v>
      </c>
      <c r="I30" s="43">
        <f t="shared" si="6"/>
        <v>7.5</v>
      </c>
      <c r="J30" s="43">
        <f t="shared" si="6"/>
        <v>7.5</v>
      </c>
      <c r="K30" s="43">
        <f t="shared" si="6"/>
        <v>15.75</v>
      </c>
      <c r="L30" s="43">
        <f t="shared" si="6"/>
        <v>15.75</v>
      </c>
      <c r="M30" s="43">
        <f t="shared" si="6"/>
        <v>15.75</v>
      </c>
      <c r="N30" s="43">
        <f t="shared" si="6"/>
        <v>15.75</v>
      </c>
      <c r="O30" s="43">
        <f t="shared" si="6"/>
        <v>20</v>
      </c>
      <c r="P30" s="43">
        <f t="shared" si="6"/>
        <v>20</v>
      </c>
      <c r="Q30" s="43">
        <f t="shared" si="6"/>
        <v>20</v>
      </c>
      <c r="R30" s="43">
        <f t="shared" si="6"/>
        <v>20</v>
      </c>
      <c r="S30" s="43">
        <f t="shared" si="6"/>
        <v>20</v>
      </c>
      <c r="T30" s="43">
        <f t="shared" si="6"/>
        <v>31.25</v>
      </c>
      <c r="U30" s="43">
        <f t="shared" si="6"/>
        <v>31.25</v>
      </c>
      <c r="V30" s="43">
        <f t="shared" si="6"/>
        <v>31.25</v>
      </c>
      <c r="W30" s="43">
        <f t="shared" si="6"/>
        <v>31.25</v>
      </c>
      <c r="X30" s="43">
        <f t="shared" si="6"/>
        <v>37.5</v>
      </c>
      <c r="Y30" s="43">
        <f t="shared" si="6"/>
        <v>37.5</v>
      </c>
      <c r="Z30" s="43">
        <f t="shared" si="6"/>
        <v>37.5</v>
      </c>
      <c r="AA30" s="43">
        <f t="shared" si="6"/>
        <v>37.5</v>
      </c>
      <c r="AB30" s="43">
        <f t="shared" si="6"/>
        <v>35</v>
      </c>
      <c r="AC30" s="43">
        <f t="shared" si="6"/>
        <v>35</v>
      </c>
      <c r="AD30" s="43">
        <f t="shared" si="6"/>
        <v>35</v>
      </c>
      <c r="AE30" s="43">
        <f t="shared" si="6"/>
        <v>35</v>
      </c>
      <c r="AF30" s="43">
        <f t="shared" si="6"/>
        <v>35</v>
      </c>
      <c r="AG30" s="43">
        <f t="shared" si="6"/>
        <v>55.75</v>
      </c>
      <c r="AH30" s="43">
        <f t="shared" si="6"/>
        <v>55.75</v>
      </c>
      <c r="AI30" s="43">
        <f t="shared" si="6"/>
        <v>55.75</v>
      </c>
      <c r="AJ30" s="43">
        <f t="shared" si="6"/>
        <v>55.75</v>
      </c>
      <c r="AK30" s="43">
        <f t="shared" si="6"/>
        <v>62.5</v>
      </c>
      <c r="AL30" s="43">
        <f t="shared" si="6"/>
        <v>62.5</v>
      </c>
      <c r="AM30" s="43">
        <f t="shared" si="6"/>
        <v>62.5</v>
      </c>
      <c r="AN30" s="43">
        <f t="shared" si="6"/>
        <v>62.5</v>
      </c>
      <c r="AO30" s="43">
        <f t="shared" si="6"/>
        <v>45</v>
      </c>
      <c r="AP30" s="43">
        <f t="shared" si="6"/>
        <v>45</v>
      </c>
      <c r="AQ30" s="43">
        <f t="shared" si="6"/>
        <v>45</v>
      </c>
      <c r="AR30" s="43">
        <f t="shared" si="6"/>
        <v>45</v>
      </c>
      <c r="AS30" s="43">
        <f t="shared" si="6"/>
        <v>45</v>
      </c>
      <c r="AT30" s="43">
        <f t="shared" si="6"/>
        <v>43.75</v>
      </c>
      <c r="AU30" s="43">
        <f t="shared" si="6"/>
        <v>43.75</v>
      </c>
      <c r="AV30" s="43">
        <f t="shared" si="6"/>
        <v>43.75</v>
      </c>
      <c r="AW30" s="43">
        <f t="shared" si="6"/>
        <v>43.75</v>
      </c>
      <c r="AX30" s="43">
        <f t="shared" si="6"/>
        <v>25</v>
      </c>
      <c r="AY30" s="43">
        <f t="shared" si="6"/>
        <v>25</v>
      </c>
      <c r="AZ30" s="43">
        <f t="shared" si="6"/>
        <v>25</v>
      </c>
      <c r="BA30" s="43">
        <f t="shared" si="6"/>
        <v>25</v>
      </c>
      <c r="BB30" s="43">
        <f t="shared" si="6"/>
        <v>2.5</v>
      </c>
      <c r="BC30" s="43">
        <f t="shared" si="6"/>
        <v>2.5</v>
      </c>
      <c r="BD30" s="43">
        <f t="shared" si="6"/>
        <v>2.5</v>
      </c>
      <c r="BE30" s="43">
        <f t="shared" si="6"/>
        <v>2.5</v>
      </c>
      <c r="BF30" s="43">
        <f t="shared" si="6"/>
        <v>2.5</v>
      </c>
      <c r="BG30" s="43">
        <f t="shared" si="6"/>
        <v>2.5</v>
      </c>
    </row>
    <row r="34" spans="1:60" x14ac:dyDescent="0.15">
      <c r="A34" s="19"/>
      <c r="B34" s="19"/>
      <c r="E34" s="30"/>
      <c r="F34" s="1">
        <v>0</v>
      </c>
      <c r="G34" s="1">
        <v>1</v>
      </c>
      <c r="H34" s="1">
        <v>2</v>
      </c>
      <c r="I34" s="1">
        <v>3</v>
      </c>
      <c r="J34" s="1">
        <v>4</v>
      </c>
      <c r="K34" s="1">
        <v>5</v>
      </c>
      <c r="L34" s="1">
        <v>6</v>
      </c>
      <c r="M34" s="1">
        <v>7</v>
      </c>
      <c r="N34" s="1">
        <v>8</v>
      </c>
      <c r="O34" s="1">
        <v>9</v>
      </c>
      <c r="P34" s="1">
        <v>10</v>
      </c>
      <c r="Q34" s="1">
        <v>11</v>
      </c>
      <c r="R34" s="1">
        <v>12</v>
      </c>
      <c r="S34" s="1">
        <v>13</v>
      </c>
      <c r="T34" s="1">
        <v>14</v>
      </c>
      <c r="U34" s="1">
        <v>15</v>
      </c>
      <c r="V34" s="1">
        <v>16</v>
      </c>
      <c r="W34" s="1">
        <v>17</v>
      </c>
      <c r="X34" s="1">
        <v>18</v>
      </c>
      <c r="Y34" s="1">
        <v>19</v>
      </c>
      <c r="Z34" s="1">
        <v>20</v>
      </c>
      <c r="AA34" s="1">
        <v>21</v>
      </c>
      <c r="AB34" s="1">
        <v>22</v>
      </c>
      <c r="AC34" s="1">
        <v>23</v>
      </c>
      <c r="AD34" s="1">
        <v>24</v>
      </c>
      <c r="AE34" s="1">
        <v>25</v>
      </c>
      <c r="AF34" s="1">
        <v>26</v>
      </c>
      <c r="AG34" s="1">
        <v>27</v>
      </c>
      <c r="AH34" s="1">
        <v>28</v>
      </c>
      <c r="AI34" s="1">
        <v>29</v>
      </c>
      <c r="AJ34" s="1">
        <v>30</v>
      </c>
      <c r="AK34" s="1">
        <v>31</v>
      </c>
      <c r="AL34" s="1">
        <v>32</v>
      </c>
      <c r="AM34" s="1">
        <v>33</v>
      </c>
      <c r="AN34" s="1">
        <v>34</v>
      </c>
      <c r="AO34" s="1">
        <v>35</v>
      </c>
      <c r="AP34" s="1">
        <v>36</v>
      </c>
      <c r="AQ34" s="1">
        <v>37</v>
      </c>
      <c r="AR34" s="1">
        <v>38</v>
      </c>
      <c r="AS34" s="1">
        <v>39</v>
      </c>
      <c r="AT34" s="1">
        <v>40</v>
      </c>
      <c r="AU34" s="1">
        <v>41</v>
      </c>
      <c r="AV34" s="1">
        <v>42</v>
      </c>
      <c r="AW34" s="1">
        <v>43</v>
      </c>
      <c r="AX34" s="1">
        <v>44</v>
      </c>
      <c r="AY34" s="1">
        <v>45</v>
      </c>
      <c r="AZ34" s="1">
        <v>46</v>
      </c>
      <c r="BA34" s="1">
        <v>47</v>
      </c>
      <c r="BB34" s="1">
        <v>48</v>
      </c>
      <c r="BC34" s="1">
        <v>49</v>
      </c>
      <c r="BD34" s="1">
        <v>50</v>
      </c>
      <c r="BE34" s="1">
        <v>51</v>
      </c>
      <c r="BF34" s="1">
        <v>52</v>
      </c>
      <c r="BG34" s="1">
        <v>53</v>
      </c>
      <c r="BH34" s="1">
        <v>54</v>
      </c>
    </row>
    <row r="35" spans="1:60" ht="17.25" x14ac:dyDescent="0.15">
      <c r="A35" s="19"/>
      <c r="B35" s="19"/>
      <c r="E35" s="51" t="s">
        <v>103</v>
      </c>
      <c r="F35" s="52">
        <f>F38</f>
        <v>2</v>
      </c>
      <c r="G35" s="53">
        <f>F35+G38</f>
        <v>52</v>
      </c>
      <c r="H35" s="53">
        <f t="shared" ref="H35:BG35" si="7">G35+H38</f>
        <v>82</v>
      </c>
      <c r="I35" s="53">
        <f t="shared" si="7"/>
        <v>112</v>
      </c>
      <c r="J35" s="53">
        <f t="shared" si="7"/>
        <v>142</v>
      </c>
      <c r="K35" s="53">
        <f t="shared" si="7"/>
        <v>205</v>
      </c>
      <c r="L35" s="53">
        <f t="shared" si="7"/>
        <v>268</v>
      </c>
      <c r="M35" s="53">
        <f t="shared" si="7"/>
        <v>331</v>
      </c>
      <c r="N35" s="53">
        <f t="shared" si="7"/>
        <v>394</v>
      </c>
      <c r="O35" s="53">
        <f t="shared" si="7"/>
        <v>474</v>
      </c>
      <c r="P35" s="53">
        <f t="shared" si="7"/>
        <v>554</v>
      </c>
      <c r="Q35" s="53">
        <f t="shared" si="7"/>
        <v>634</v>
      </c>
      <c r="R35" s="53">
        <f t="shared" si="7"/>
        <v>714</v>
      </c>
      <c r="S35" s="53">
        <f t="shared" si="7"/>
        <v>794</v>
      </c>
      <c r="T35" s="53">
        <f t="shared" si="7"/>
        <v>919</v>
      </c>
      <c r="U35" s="53">
        <f t="shared" si="7"/>
        <v>1044</v>
      </c>
      <c r="V35" s="53">
        <f t="shared" si="7"/>
        <v>1169</v>
      </c>
      <c r="W35" s="53">
        <f t="shared" si="7"/>
        <v>1294</v>
      </c>
      <c r="X35" s="53">
        <f t="shared" si="7"/>
        <v>1444</v>
      </c>
      <c r="Y35" s="53">
        <f t="shared" si="7"/>
        <v>1594</v>
      </c>
      <c r="Z35" s="53">
        <f t="shared" si="7"/>
        <v>1744</v>
      </c>
      <c r="AA35" s="53">
        <f t="shared" si="7"/>
        <v>1894</v>
      </c>
      <c r="AB35" s="53">
        <f t="shared" si="7"/>
        <v>2034</v>
      </c>
      <c r="AC35" s="53">
        <f t="shared" si="7"/>
        <v>2174</v>
      </c>
      <c r="AD35" s="53">
        <f t="shared" si="7"/>
        <v>2314</v>
      </c>
      <c r="AE35" s="53">
        <f t="shared" si="7"/>
        <v>2454</v>
      </c>
      <c r="AF35" s="53">
        <f t="shared" si="7"/>
        <v>2594</v>
      </c>
      <c r="AG35" s="53">
        <f t="shared" si="7"/>
        <v>2817</v>
      </c>
      <c r="AH35" s="53">
        <f t="shared" si="7"/>
        <v>3040</v>
      </c>
      <c r="AI35" s="53">
        <f t="shared" si="7"/>
        <v>3263</v>
      </c>
      <c r="AJ35" s="53">
        <f t="shared" si="7"/>
        <v>3486</v>
      </c>
      <c r="AK35" s="53">
        <f t="shared" si="7"/>
        <v>3736</v>
      </c>
      <c r="AL35" s="53">
        <f t="shared" si="7"/>
        <v>3986</v>
      </c>
      <c r="AM35" s="53">
        <f t="shared" si="7"/>
        <v>4236</v>
      </c>
      <c r="AN35" s="53">
        <f t="shared" si="7"/>
        <v>4486</v>
      </c>
      <c r="AO35" s="53">
        <f t="shared" si="7"/>
        <v>4666</v>
      </c>
      <c r="AP35" s="53">
        <f t="shared" si="7"/>
        <v>4846</v>
      </c>
      <c r="AQ35" s="53">
        <f t="shared" si="7"/>
        <v>5026</v>
      </c>
      <c r="AR35" s="53">
        <f t="shared" si="7"/>
        <v>5206</v>
      </c>
      <c r="AS35" s="53">
        <f t="shared" si="7"/>
        <v>5386</v>
      </c>
      <c r="AT35" s="53">
        <f t="shared" si="7"/>
        <v>5561</v>
      </c>
      <c r="AU35" s="53">
        <f t="shared" si="7"/>
        <v>5736</v>
      </c>
      <c r="AV35" s="53">
        <f t="shared" si="7"/>
        <v>5911</v>
      </c>
      <c r="AW35" s="53">
        <f t="shared" si="7"/>
        <v>6086</v>
      </c>
      <c r="AX35" s="53">
        <f t="shared" si="7"/>
        <v>6186</v>
      </c>
      <c r="AY35" s="53">
        <f t="shared" si="7"/>
        <v>6286</v>
      </c>
      <c r="AZ35" s="53">
        <f t="shared" si="7"/>
        <v>6386</v>
      </c>
      <c r="BA35" s="53">
        <f t="shared" si="7"/>
        <v>6486</v>
      </c>
      <c r="BB35" s="53">
        <f t="shared" si="7"/>
        <v>6496</v>
      </c>
      <c r="BC35" s="53">
        <f t="shared" si="7"/>
        <v>6506</v>
      </c>
      <c r="BD35" s="53">
        <f t="shared" si="7"/>
        <v>6516</v>
      </c>
      <c r="BE35" s="53">
        <f t="shared" si="7"/>
        <v>6526</v>
      </c>
      <c r="BF35" s="53">
        <f t="shared" si="7"/>
        <v>6536</v>
      </c>
      <c r="BG35" s="53">
        <f t="shared" si="7"/>
        <v>6546</v>
      </c>
      <c r="BH35" s="50"/>
    </row>
    <row r="36" spans="1:60" ht="17.25" x14ac:dyDescent="0.15">
      <c r="A36" s="19"/>
      <c r="B36" s="19"/>
      <c r="E36" s="51" t="s">
        <v>104</v>
      </c>
      <c r="F36" s="52">
        <f>F39</f>
        <v>0</v>
      </c>
      <c r="G36" s="53">
        <f>F36+G39</f>
        <v>52</v>
      </c>
      <c r="H36" s="53">
        <f t="shared" ref="H36:BG36" si="8">G36+H39</f>
        <v>82</v>
      </c>
      <c r="I36" s="53">
        <f t="shared" si="8"/>
        <v>112</v>
      </c>
      <c r="J36" s="53">
        <f t="shared" si="8"/>
        <v>142</v>
      </c>
      <c r="K36" s="53">
        <f t="shared" si="8"/>
        <v>205</v>
      </c>
      <c r="L36" s="53">
        <f t="shared" si="8"/>
        <v>268</v>
      </c>
      <c r="M36" s="53">
        <f t="shared" si="8"/>
        <v>331</v>
      </c>
      <c r="N36" s="53">
        <f t="shared" si="8"/>
        <v>394</v>
      </c>
      <c r="O36" s="53">
        <f t="shared" si="8"/>
        <v>474</v>
      </c>
      <c r="P36" s="53">
        <f t="shared" si="8"/>
        <v>554</v>
      </c>
      <c r="Q36" s="53">
        <f t="shared" si="8"/>
        <v>634</v>
      </c>
      <c r="R36" s="53">
        <f t="shared" si="8"/>
        <v>714</v>
      </c>
      <c r="S36" s="53">
        <f t="shared" si="8"/>
        <v>794</v>
      </c>
      <c r="T36" s="53">
        <f t="shared" si="8"/>
        <v>919</v>
      </c>
      <c r="U36" s="53">
        <f t="shared" si="8"/>
        <v>1044</v>
      </c>
      <c r="V36" s="53">
        <f t="shared" si="8"/>
        <v>1169</v>
      </c>
      <c r="W36" s="53">
        <f t="shared" si="8"/>
        <v>1294</v>
      </c>
      <c r="X36" s="53">
        <f t="shared" si="8"/>
        <v>1444</v>
      </c>
      <c r="Y36" s="53">
        <f t="shared" si="8"/>
        <v>1594</v>
      </c>
      <c r="Z36" s="53">
        <f t="shared" si="8"/>
        <v>1744</v>
      </c>
      <c r="AA36" s="53">
        <f t="shared" si="8"/>
        <v>1894</v>
      </c>
      <c r="AB36" s="53">
        <f t="shared" si="8"/>
        <v>2034</v>
      </c>
      <c r="AC36" s="53">
        <f t="shared" si="8"/>
        <v>2174</v>
      </c>
      <c r="AD36" s="53">
        <f t="shared" si="8"/>
        <v>2314</v>
      </c>
      <c r="AE36" s="53">
        <f t="shared" si="8"/>
        <v>2454</v>
      </c>
      <c r="AF36" s="53">
        <f t="shared" si="8"/>
        <v>2594</v>
      </c>
      <c r="AG36" s="53">
        <f t="shared" si="8"/>
        <v>2817</v>
      </c>
      <c r="AH36" s="53">
        <f t="shared" si="8"/>
        <v>3040</v>
      </c>
      <c r="AI36" s="53">
        <f t="shared" si="8"/>
        <v>3263</v>
      </c>
      <c r="AJ36" s="53">
        <f t="shared" si="8"/>
        <v>3486</v>
      </c>
      <c r="AK36" s="53">
        <f t="shared" si="8"/>
        <v>3736</v>
      </c>
      <c r="AL36" s="53">
        <f t="shared" si="8"/>
        <v>3986</v>
      </c>
      <c r="AM36" s="53">
        <f t="shared" si="8"/>
        <v>4236</v>
      </c>
      <c r="AN36" s="53">
        <f t="shared" si="8"/>
        <v>4486</v>
      </c>
      <c r="AO36" s="53">
        <f t="shared" si="8"/>
        <v>4666</v>
      </c>
      <c r="AP36" s="53">
        <f t="shared" si="8"/>
        <v>4846</v>
      </c>
      <c r="AQ36" s="53">
        <f t="shared" si="8"/>
        <v>5026</v>
      </c>
      <c r="AR36" s="53">
        <f t="shared" si="8"/>
        <v>5206</v>
      </c>
      <c r="AS36" s="53">
        <f t="shared" si="8"/>
        <v>5386</v>
      </c>
      <c r="AT36" s="53">
        <f t="shared" si="8"/>
        <v>5561</v>
      </c>
      <c r="AU36" s="53">
        <f t="shared" si="8"/>
        <v>5736</v>
      </c>
      <c r="AV36" s="53">
        <f t="shared" si="8"/>
        <v>5911</v>
      </c>
      <c r="AW36" s="53">
        <f t="shared" si="8"/>
        <v>6086</v>
      </c>
      <c r="AX36" s="53">
        <f t="shared" si="8"/>
        <v>6186</v>
      </c>
      <c r="AY36" s="53">
        <f t="shared" si="8"/>
        <v>6286</v>
      </c>
      <c r="AZ36" s="53">
        <f t="shared" si="8"/>
        <v>6386</v>
      </c>
      <c r="BA36" s="53">
        <f t="shared" si="8"/>
        <v>6486</v>
      </c>
      <c r="BB36" s="53">
        <f t="shared" si="8"/>
        <v>6496</v>
      </c>
      <c r="BC36" s="53">
        <f t="shared" si="8"/>
        <v>6506</v>
      </c>
      <c r="BD36" s="53">
        <f t="shared" si="8"/>
        <v>6516</v>
      </c>
      <c r="BE36" s="53">
        <f t="shared" si="8"/>
        <v>6526</v>
      </c>
      <c r="BF36" s="53">
        <f t="shared" si="8"/>
        <v>6536</v>
      </c>
      <c r="BG36" s="53">
        <f t="shared" si="8"/>
        <v>6546</v>
      </c>
      <c r="BH36" s="50"/>
    </row>
    <row r="37" spans="1:60" ht="17.25" x14ac:dyDescent="0.15">
      <c r="E37" s="39" t="s">
        <v>102</v>
      </c>
      <c r="F37" s="38">
        <f>IF(F35=0,0,F36/F35)</f>
        <v>0</v>
      </c>
      <c r="G37" s="38">
        <f t="shared" ref="G37:BG37" si="9">IF(G35=0,0,G36/G35)</f>
        <v>1</v>
      </c>
      <c r="H37" s="38">
        <f t="shared" si="9"/>
        <v>1</v>
      </c>
      <c r="I37" s="38">
        <f t="shared" si="9"/>
        <v>1</v>
      </c>
      <c r="J37" s="38">
        <f t="shared" si="9"/>
        <v>1</v>
      </c>
      <c r="K37" s="38">
        <f t="shared" si="9"/>
        <v>1</v>
      </c>
      <c r="L37" s="38">
        <f t="shared" si="9"/>
        <v>1</v>
      </c>
      <c r="M37" s="38">
        <f t="shared" si="9"/>
        <v>1</v>
      </c>
      <c r="N37" s="38">
        <f t="shared" si="9"/>
        <v>1</v>
      </c>
      <c r="O37" s="38">
        <f t="shared" si="9"/>
        <v>1</v>
      </c>
      <c r="P37" s="38">
        <f t="shared" si="9"/>
        <v>1</v>
      </c>
      <c r="Q37" s="38">
        <f t="shared" si="9"/>
        <v>1</v>
      </c>
      <c r="R37" s="38">
        <f t="shared" si="9"/>
        <v>1</v>
      </c>
      <c r="S37" s="38">
        <f t="shared" si="9"/>
        <v>1</v>
      </c>
      <c r="T37" s="38">
        <f t="shared" si="9"/>
        <v>1</v>
      </c>
      <c r="U37" s="38">
        <f t="shared" si="9"/>
        <v>1</v>
      </c>
      <c r="V37" s="38">
        <f t="shared" si="9"/>
        <v>1</v>
      </c>
      <c r="W37" s="38">
        <f t="shared" si="9"/>
        <v>1</v>
      </c>
      <c r="X37" s="38">
        <f t="shared" si="9"/>
        <v>1</v>
      </c>
      <c r="Y37" s="38">
        <f t="shared" si="9"/>
        <v>1</v>
      </c>
      <c r="Z37" s="38">
        <f t="shared" si="9"/>
        <v>1</v>
      </c>
      <c r="AA37" s="38">
        <f t="shared" si="9"/>
        <v>1</v>
      </c>
      <c r="AB37" s="38">
        <f t="shared" si="9"/>
        <v>1</v>
      </c>
      <c r="AC37" s="38">
        <f t="shared" si="9"/>
        <v>1</v>
      </c>
      <c r="AD37" s="38">
        <f t="shared" si="9"/>
        <v>1</v>
      </c>
      <c r="AE37" s="38">
        <f t="shared" si="9"/>
        <v>1</v>
      </c>
      <c r="AF37" s="38">
        <f t="shared" si="9"/>
        <v>1</v>
      </c>
      <c r="AG37" s="38">
        <f t="shared" si="9"/>
        <v>1</v>
      </c>
      <c r="AH37" s="38">
        <f t="shared" si="9"/>
        <v>1</v>
      </c>
      <c r="AI37" s="38">
        <f t="shared" si="9"/>
        <v>1</v>
      </c>
      <c r="AJ37" s="38">
        <f t="shared" si="9"/>
        <v>1</v>
      </c>
      <c r="AK37" s="38">
        <f t="shared" si="9"/>
        <v>1</v>
      </c>
      <c r="AL37" s="38">
        <f t="shared" si="9"/>
        <v>1</v>
      </c>
      <c r="AM37" s="38">
        <f t="shared" si="9"/>
        <v>1</v>
      </c>
      <c r="AN37" s="38">
        <f t="shared" si="9"/>
        <v>1</v>
      </c>
      <c r="AO37" s="38">
        <f t="shared" si="9"/>
        <v>1</v>
      </c>
      <c r="AP37" s="38">
        <f t="shared" si="9"/>
        <v>1</v>
      </c>
      <c r="AQ37" s="38">
        <f t="shared" si="9"/>
        <v>1</v>
      </c>
      <c r="AR37" s="38">
        <f t="shared" si="9"/>
        <v>1</v>
      </c>
      <c r="AS37" s="38">
        <f t="shared" si="9"/>
        <v>1</v>
      </c>
      <c r="AT37" s="38">
        <f t="shared" si="9"/>
        <v>1</v>
      </c>
      <c r="AU37" s="38">
        <f t="shared" si="9"/>
        <v>1</v>
      </c>
      <c r="AV37" s="38">
        <f t="shared" si="9"/>
        <v>1</v>
      </c>
      <c r="AW37" s="38">
        <f t="shared" si="9"/>
        <v>1</v>
      </c>
      <c r="AX37" s="38">
        <f t="shared" si="9"/>
        <v>1</v>
      </c>
      <c r="AY37" s="38">
        <f t="shared" si="9"/>
        <v>1</v>
      </c>
      <c r="AZ37" s="38">
        <f t="shared" si="9"/>
        <v>1</v>
      </c>
      <c r="BA37" s="38">
        <f t="shared" si="9"/>
        <v>1</v>
      </c>
      <c r="BB37" s="38">
        <f t="shared" si="9"/>
        <v>1</v>
      </c>
      <c r="BC37" s="38">
        <f t="shared" si="9"/>
        <v>1</v>
      </c>
      <c r="BD37" s="38">
        <f t="shared" si="9"/>
        <v>1</v>
      </c>
      <c r="BE37" s="38">
        <f t="shared" si="9"/>
        <v>1</v>
      </c>
      <c r="BF37" s="38">
        <f t="shared" si="9"/>
        <v>1</v>
      </c>
      <c r="BG37" s="38">
        <f t="shared" si="9"/>
        <v>1</v>
      </c>
    </row>
    <row r="38" spans="1:60" ht="17.25" x14ac:dyDescent="0.15">
      <c r="E38" s="47" t="s">
        <v>100</v>
      </c>
      <c r="F38" s="49">
        <f>'PSI data IO'!F2</f>
        <v>2</v>
      </c>
      <c r="G38" s="49">
        <f>'PSI data IO'!G2</f>
        <v>50</v>
      </c>
      <c r="H38" s="49">
        <f>'PSI data IO'!H2</f>
        <v>30</v>
      </c>
      <c r="I38" s="49">
        <f>'PSI data IO'!I2</f>
        <v>30</v>
      </c>
      <c r="J38" s="49">
        <f>'PSI data IO'!J2</f>
        <v>30</v>
      </c>
      <c r="K38" s="49">
        <f>'PSI data IO'!K2</f>
        <v>63</v>
      </c>
      <c r="L38" s="49">
        <f>'PSI data IO'!L2</f>
        <v>63</v>
      </c>
      <c r="M38" s="49">
        <f>'PSI data IO'!M2</f>
        <v>63</v>
      </c>
      <c r="N38" s="49">
        <f>'PSI data IO'!N2</f>
        <v>63</v>
      </c>
      <c r="O38" s="49">
        <f>'PSI data IO'!O2</f>
        <v>80</v>
      </c>
      <c r="P38" s="49">
        <f>'PSI data IO'!P2</f>
        <v>80</v>
      </c>
      <c r="Q38" s="49">
        <f>'PSI data IO'!Q2</f>
        <v>80</v>
      </c>
      <c r="R38" s="49">
        <f>'PSI data IO'!R2</f>
        <v>80</v>
      </c>
      <c r="S38" s="49">
        <f>'PSI data IO'!S2</f>
        <v>80</v>
      </c>
      <c r="T38" s="49">
        <f>'PSI data IO'!T2</f>
        <v>125</v>
      </c>
      <c r="U38" s="49">
        <f>'PSI data IO'!U2</f>
        <v>125</v>
      </c>
      <c r="V38" s="49">
        <f>'PSI data IO'!V2</f>
        <v>125</v>
      </c>
      <c r="W38" s="49">
        <f>'PSI data IO'!W2</f>
        <v>125</v>
      </c>
      <c r="X38" s="49">
        <f>'PSI data IO'!X2</f>
        <v>150</v>
      </c>
      <c r="Y38" s="49">
        <f>'PSI data IO'!Y2</f>
        <v>150</v>
      </c>
      <c r="Z38" s="49">
        <f>'PSI data IO'!Z2</f>
        <v>150</v>
      </c>
      <c r="AA38" s="49">
        <f>'PSI data IO'!AA2</f>
        <v>150</v>
      </c>
      <c r="AB38" s="49">
        <f>'PSI data IO'!AB2</f>
        <v>140</v>
      </c>
      <c r="AC38" s="49">
        <f>'PSI data IO'!AC2</f>
        <v>140</v>
      </c>
      <c r="AD38" s="49">
        <f>'PSI data IO'!AD2</f>
        <v>140</v>
      </c>
      <c r="AE38" s="49">
        <f>'PSI data IO'!AE2</f>
        <v>140</v>
      </c>
      <c r="AF38" s="49">
        <f>'PSI data IO'!AF2</f>
        <v>140</v>
      </c>
      <c r="AG38" s="49">
        <f>'PSI data IO'!AG2</f>
        <v>223</v>
      </c>
      <c r="AH38" s="49">
        <f>'PSI data IO'!AH2</f>
        <v>223</v>
      </c>
      <c r="AI38" s="49">
        <f>'PSI data IO'!AI2</f>
        <v>223</v>
      </c>
      <c r="AJ38" s="49">
        <f>'PSI data IO'!AJ2</f>
        <v>223</v>
      </c>
      <c r="AK38" s="49">
        <f>'PSI data IO'!AK2</f>
        <v>250</v>
      </c>
      <c r="AL38" s="49">
        <f>'PSI data IO'!AL2</f>
        <v>250</v>
      </c>
      <c r="AM38" s="49">
        <f>'PSI data IO'!AM2</f>
        <v>250</v>
      </c>
      <c r="AN38" s="49">
        <f>'PSI data IO'!AN2</f>
        <v>250</v>
      </c>
      <c r="AO38" s="49">
        <f>'PSI data IO'!AO2</f>
        <v>180</v>
      </c>
      <c r="AP38" s="49">
        <f>'PSI data IO'!AP2</f>
        <v>180</v>
      </c>
      <c r="AQ38" s="49">
        <f>'PSI data IO'!AQ2</f>
        <v>180</v>
      </c>
      <c r="AR38" s="49">
        <f>'PSI data IO'!AR2</f>
        <v>180</v>
      </c>
      <c r="AS38" s="49">
        <f>'PSI data IO'!AS2</f>
        <v>180</v>
      </c>
      <c r="AT38" s="49">
        <f>'PSI data IO'!AT2</f>
        <v>175</v>
      </c>
      <c r="AU38" s="49">
        <f>'PSI data IO'!AU2</f>
        <v>175</v>
      </c>
      <c r="AV38" s="49">
        <f>'PSI data IO'!AV2</f>
        <v>175</v>
      </c>
      <c r="AW38" s="49">
        <f>'PSI data IO'!AW2</f>
        <v>175</v>
      </c>
      <c r="AX38" s="49">
        <f>'PSI data IO'!AX2</f>
        <v>100</v>
      </c>
      <c r="AY38" s="49">
        <f>'PSI data IO'!AY2</f>
        <v>100</v>
      </c>
      <c r="AZ38" s="49">
        <f>'PSI data IO'!AZ2</f>
        <v>100</v>
      </c>
      <c r="BA38" s="49">
        <f>'PSI data IO'!BA2</f>
        <v>100</v>
      </c>
      <c r="BB38" s="49">
        <f>'PSI data IO'!BB2</f>
        <v>10</v>
      </c>
      <c r="BC38" s="49">
        <f>'PSI data IO'!BC2</f>
        <v>10</v>
      </c>
      <c r="BD38" s="49">
        <f>'PSI data IO'!BD2</f>
        <v>10</v>
      </c>
      <c r="BE38" s="49">
        <f>'PSI data IO'!BE2</f>
        <v>10</v>
      </c>
      <c r="BF38" s="49">
        <f>'PSI data IO'!BF2</f>
        <v>10</v>
      </c>
      <c r="BG38" s="49">
        <f>'PSI data IO'!BG2</f>
        <v>10</v>
      </c>
    </row>
    <row r="39" spans="1:60" ht="17.25" x14ac:dyDescent="0.15">
      <c r="E39" s="47" t="s">
        <v>101</v>
      </c>
      <c r="F39" s="49">
        <f>F8</f>
        <v>0</v>
      </c>
      <c r="G39" s="49">
        <f t="shared" ref="G39:BG39" si="10">G8</f>
        <v>52</v>
      </c>
      <c r="H39" s="49">
        <f t="shared" si="10"/>
        <v>30</v>
      </c>
      <c r="I39" s="49">
        <f t="shared" si="10"/>
        <v>30</v>
      </c>
      <c r="J39" s="49">
        <f t="shared" si="10"/>
        <v>30</v>
      </c>
      <c r="K39" s="49">
        <f t="shared" si="10"/>
        <v>63</v>
      </c>
      <c r="L39" s="49">
        <f t="shared" si="10"/>
        <v>63</v>
      </c>
      <c r="M39" s="49">
        <f t="shared" si="10"/>
        <v>63</v>
      </c>
      <c r="N39" s="49">
        <f t="shared" si="10"/>
        <v>63</v>
      </c>
      <c r="O39" s="49">
        <f t="shared" si="10"/>
        <v>80</v>
      </c>
      <c r="P39" s="49">
        <f t="shared" si="10"/>
        <v>80</v>
      </c>
      <c r="Q39" s="49">
        <f t="shared" si="10"/>
        <v>80</v>
      </c>
      <c r="R39" s="49">
        <f t="shared" si="10"/>
        <v>80</v>
      </c>
      <c r="S39" s="49">
        <f t="shared" si="10"/>
        <v>80</v>
      </c>
      <c r="T39" s="49">
        <f t="shared" si="10"/>
        <v>125</v>
      </c>
      <c r="U39" s="49">
        <f t="shared" si="10"/>
        <v>125</v>
      </c>
      <c r="V39" s="49">
        <f t="shared" si="10"/>
        <v>125</v>
      </c>
      <c r="W39" s="49">
        <f t="shared" si="10"/>
        <v>125</v>
      </c>
      <c r="X39" s="49">
        <f t="shared" si="10"/>
        <v>150</v>
      </c>
      <c r="Y39" s="49">
        <f t="shared" si="10"/>
        <v>150</v>
      </c>
      <c r="Z39" s="49">
        <f t="shared" si="10"/>
        <v>150</v>
      </c>
      <c r="AA39" s="49">
        <f t="shared" si="10"/>
        <v>150</v>
      </c>
      <c r="AB39" s="49">
        <f t="shared" si="10"/>
        <v>140</v>
      </c>
      <c r="AC39" s="49">
        <f t="shared" si="10"/>
        <v>140</v>
      </c>
      <c r="AD39" s="49">
        <f t="shared" si="10"/>
        <v>140</v>
      </c>
      <c r="AE39" s="49">
        <f t="shared" si="10"/>
        <v>140</v>
      </c>
      <c r="AF39" s="49">
        <f t="shared" si="10"/>
        <v>140</v>
      </c>
      <c r="AG39" s="49">
        <f t="shared" si="10"/>
        <v>223</v>
      </c>
      <c r="AH39" s="49">
        <f t="shared" si="10"/>
        <v>223</v>
      </c>
      <c r="AI39" s="49">
        <f t="shared" si="10"/>
        <v>223</v>
      </c>
      <c r="AJ39" s="49">
        <f t="shared" si="10"/>
        <v>223</v>
      </c>
      <c r="AK39" s="49">
        <f t="shared" si="10"/>
        <v>250</v>
      </c>
      <c r="AL39" s="49">
        <f t="shared" si="10"/>
        <v>250</v>
      </c>
      <c r="AM39" s="49">
        <f t="shared" si="10"/>
        <v>250</v>
      </c>
      <c r="AN39" s="49">
        <f t="shared" si="10"/>
        <v>250</v>
      </c>
      <c r="AO39" s="49">
        <f t="shared" si="10"/>
        <v>180</v>
      </c>
      <c r="AP39" s="49">
        <f t="shared" si="10"/>
        <v>180</v>
      </c>
      <c r="AQ39" s="49">
        <f t="shared" si="10"/>
        <v>180</v>
      </c>
      <c r="AR39" s="49">
        <f t="shared" si="10"/>
        <v>180</v>
      </c>
      <c r="AS39" s="49">
        <f t="shared" si="10"/>
        <v>180</v>
      </c>
      <c r="AT39" s="49">
        <f t="shared" si="10"/>
        <v>175</v>
      </c>
      <c r="AU39" s="49">
        <f t="shared" si="10"/>
        <v>175</v>
      </c>
      <c r="AV39" s="49">
        <f t="shared" si="10"/>
        <v>175</v>
      </c>
      <c r="AW39" s="49">
        <f t="shared" si="10"/>
        <v>175</v>
      </c>
      <c r="AX39" s="49">
        <f t="shared" si="10"/>
        <v>100</v>
      </c>
      <c r="AY39" s="49">
        <f t="shared" si="10"/>
        <v>100</v>
      </c>
      <c r="AZ39" s="49">
        <f t="shared" si="10"/>
        <v>100</v>
      </c>
      <c r="BA39" s="49">
        <f t="shared" si="10"/>
        <v>100</v>
      </c>
      <c r="BB39" s="49">
        <f t="shared" si="10"/>
        <v>10</v>
      </c>
      <c r="BC39" s="49">
        <f t="shared" si="10"/>
        <v>10</v>
      </c>
      <c r="BD39" s="49">
        <f t="shared" si="10"/>
        <v>10</v>
      </c>
      <c r="BE39" s="49">
        <f t="shared" si="10"/>
        <v>10</v>
      </c>
      <c r="BF39" s="49">
        <f t="shared" si="10"/>
        <v>10</v>
      </c>
      <c r="BG39" s="49">
        <f t="shared" si="10"/>
        <v>10</v>
      </c>
    </row>
    <row r="42" spans="1:60" x14ac:dyDescent="0.15">
      <c r="T42" s="27">
        <f>'PSI data IO'!T5/'Product Profile'!$B$29/'Product Profile'!$B$25</f>
        <v>90</v>
      </c>
    </row>
    <row r="97" spans="1:7" ht="17.25" customHeight="1" x14ac:dyDescent="0.15">
      <c r="A97" s="9"/>
      <c r="B97" s="10"/>
      <c r="E97" s="14"/>
      <c r="G97" s="19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063-F1CD-4EF3-8731-502A3746FAB8}">
  <sheetPr>
    <tabColor theme="0" tint="-0.14999847407452621"/>
  </sheetPr>
  <dimension ref="A1:BG16"/>
  <sheetViews>
    <sheetView workbookViewId="0">
      <selection activeCell="H17" sqref="H17"/>
    </sheetView>
  </sheetViews>
  <sheetFormatPr defaultRowHeight="13.5" x14ac:dyDescent="0.15"/>
  <cols>
    <col min="1" max="1" width="17.375" style="27" bestFit="1" customWidth="1"/>
    <col min="2" max="2" width="7.625" style="27" bestFit="1" customWidth="1"/>
    <col min="3" max="3" width="11.125" style="27" bestFit="1" customWidth="1"/>
    <col min="4" max="4" width="8.75" style="27" bestFit="1" customWidth="1"/>
    <col min="5" max="5" width="5.125" style="27" bestFit="1" customWidth="1"/>
    <col min="6" max="16384" width="9" style="27"/>
  </cols>
  <sheetData>
    <row r="1" spans="1:59" x14ac:dyDescent="0.15">
      <c r="A1" s="20" t="str">
        <f>[2]PySI_data_std_IO!A1</f>
        <v>prod_name</v>
      </c>
      <c r="B1" s="20" t="str">
        <f>[2]PySI_data_std_IO!B1</f>
        <v>scm_id</v>
      </c>
      <c r="C1" s="20" t="str">
        <f>[2]PySI_data_std_IO!C1</f>
        <v>node_from</v>
      </c>
      <c r="D1" s="20" t="str">
        <f>[2]PySI_data_std_IO!D1</f>
        <v>node_to</v>
      </c>
      <c r="E1" s="20" t="str">
        <f>[2]PySI_data_std_IO!E1</f>
        <v>SIP</v>
      </c>
      <c r="F1" s="20" t="str">
        <f>[2]PySI_data_std_IO!F1</f>
        <v>W00</v>
      </c>
      <c r="G1" s="20" t="str">
        <f>[2]PySI_data_std_IO!G1</f>
        <v>W01</v>
      </c>
      <c r="H1" s="20" t="str">
        <f>[2]PySI_data_std_IO!H1</f>
        <v>W02</v>
      </c>
      <c r="I1" s="20" t="str">
        <f>[2]PySI_data_std_IO!I1</f>
        <v>W03</v>
      </c>
      <c r="J1" s="20" t="str">
        <f>[2]PySI_data_std_IO!J1</f>
        <v>W04</v>
      </c>
      <c r="K1" s="20" t="str">
        <f>[2]PySI_data_std_IO!K1</f>
        <v>W05</v>
      </c>
      <c r="L1" s="20" t="str">
        <f>[2]PySI_data_std_IO!L1</f>
        <v>W06</v>
      </c>
      <c r="M1" s="20" t="str">
        <f>[2]PySI_data_std_IO!M1</f>
        <v>W07</v>
      </c>
      <c r="N1" s="20" t="str">
        <f>[2]PySI_data_std_IO!N1</f>
        <v>W08</v>
      </c>
      <c r="O1" s="20" t="str">
        <f>[2]PySI_data_std_IO!O1</f>
        <v>W09</v>
      </c>
      <c r="P1" s="20" t="str">
        <f>[2]PySI_data_std_IO!P1</f>
        <v>W10</v>
      </c>
      <c r="Q1" s="20" t="str">
        <f>[2]PySI_data_std_IO!Q1</f>
        <v>W11</v>
      </c>
      <c r="R1" s="20" t="str">
        <f>[2]PySI_data_std_IO!R1</f>
        <v>W12</v>
      </c>
      <c r="S1" s="20" t="str">
        <f>[2]PySI_data_std_IO!S1</f>
        <v>W13</v>
      </c>
      <c r="T1" s="20" t="str">
        <f>[2]PySI_data_std_IO!T1</f>
        <v>W14</v>
      </c>
      <c r="U1" s="20" t="str">
        <f>[2]PySI_data_std_IO!U1</f>
        <v>W15</v>
      </c>
      <c r="V1" s="20" t="str">
        <f>[2]PySI_data_std_IO!V1</f>
        <v>W16</v>
      </c>
      <c r="W1" s="20" t="str">
        <f>[2]PySI_data_std_IO!W1</f>
        <v>W17</v>
      </c>
      <c r="X1" s="20" t="str">
        <f>[2]PySI_data_std_IO!X1</f>
        <v>W18</v>
      </c>
      <c r="Y1" s="20" t="str">
        <f>[2]PySI_data_std_IO!Y1</f>
        <v>W19</v>
      </c>
      <c r="Z1" s="20" t="str">
        <f>[2]PySI_data_std_IO!Z1</f>
        <v>W20</v>
      </c>
      <c r="AA1" s="20" t="str">
        <f>[2]PySI_data_std_IO!AA1</f>
        <v>W21</v>
      </c>
      <c r="AB1" s="20" t="str">
        <f>[2]PySI_data_std_IO!AB1</f>
        <v>W22</v>
      </c>
      <c r="AC1" s="20" t="str">
        <f>[2]PySI_data_std_IO!AC1</f>
        <v>W23</v>
      </c>
      <c r="AD1" s="20" t="str">
        <f>[2]PySI_data_std_IO!AD1</f>
        <v>W24</v>
      </c>
      <c r="AE1" s="20" t="str">
        <f>[2]PySI_data_std_IO!AE1</f>
        <v>W25</v>
      </c>
      <c r="AF1" s="20" t="str">
        <f>[2]PySI_data_std_IO!AF1</f>
        <v>W26</v>
      </c>
      <c r="AG1" s="20" t="str">
        <f>[2]PySI_data_std_IO!AG1</f>
        <v>W27</v>
      </c>
      <c r="AH1" s="20" t="str">
        <f>[2]PySI_data_std_IO!AH1</f>
        <v>W28</v>
      </c>
      <c r="AI1" s="20" t="str">
        <f>[2]PySI_data_std_IO!AI1</f>
        <v>W29</v>
      </c>
      <c r="AJ1" s="20" t="str">
        <f>[2]PySI_data_std_IO!AJ1</f>
        <v>W30</v>
      </c>
      <c r="AK1" s="20" t="str">
        <f>[2]PySI_data_std_IO!AK1</f>
        <v>W31</v>
      </c>
      <c r="AL1" s="20" t="str">
        <f>[2]PySI_data_std_IO!AL1</f>
        <v>W32</v>
      </c>
      <c r="AM1" s="20" t="str">
        <f>[2]PySI_data_std_IO!AM1</f>
        <v>W33</v>
      </c>
      <c r="AN1" s="20" t="str">
        <f>[2]PySI_data_std_IO!AN1</f>
        <v>W34</v>
      </c>
      <c r="AO1" s="20" t="str">
        <f>[2]PySI_data_std_IO!AO1</f>
        <v>W35</v>
      </c>
      <c r="AP1" s="20" t="str">
        <f>[2]PySI_data_std_IO!AP1</f>
        <v>W36</v>
      </c>
      <c r="AQ1" s="20" t="str">
        <f>[2]PySI_data_std_IO!AQ1</f>
        <v>W37</v>
      </c>
      <c r="AR1" s="20" t="str">
        <f>[2]PySI_data_std_IO!AR1</f>
        <v>W38</v>
      </c>
      <c r="AS1" s="20" t="str">
        <f>[2]PySI_data_std_IO!AS1</f>
        <v>W39</v>
      </c>
      <c r="AT1" s="20" t="str">
        <f>[2]PySI_data_std_IO!AT1</f>
        <v>W40</v>
      </c>
      <c r="AU1" s="20" t="str">
        <f>[2]PySI_data_std_IO!AU1</f>
        <v>W41</v>
      </c>
      <c r="AV1" s="20" t="str">
        <f>[2]PySI_data_std_IO!AV1</f>
        <v>W42</v>
      </c>
      <c r="AW1" s="20" t="str">
        <f>[2]PySI_data_std_IO!AW1</f>
        <v>W43</v>
      </c>
      <c r="AX1" s="20" t="str">
        <f>[2]PySI_data_std_IO!AX1</f>
        <v>W44</v>
      </c>
      <c r="AY1" s="20" t="str">
        <f>[2]PySI_data_std_IO!AY1</f>
        <v>W45</v>
      </c>
      <c r="AZ1" s="20" t="str">
        <f>[2]PySI_data_std_IO!AZ1</f>
        <v>W46</v>
      </c>
      <c r="BA1" s="20" t="str">
        <f>[2]PySI_data_std_IO!BA1</f>
        <v>W47</v>
      </c>
      <c r="BB1" s="20" t="str">
        <f>[2]PySI_data_std_IO!BB1</f>
        <v>W48</v>
      </c>
      <c r="BC1" s="20" t="str">
        <f>[2]PySI_data_std_IO!BC1</f>
        <v>W49</v>
      </c>
      <c r="BD1" s="20" t="str">
        <f>[2]PySI_data_std_IO!BD1</f>
        <v>W50</v>
      </c>
      <c r="BE1" s="20" t="str">
        <f>[2]PySI_data_std_IO!BE1</f>
        <v>W51</v>
      </c>
      <c r="BF1" s="20" t="str">
        <f>[2]PySI_data_std_IO!BF1</f>
        <v>W52</v>
      </c>
      <c r="BG1" s="20" t="str">
        <f>[2]PySI_data_std_IO!BG1</f>
        <v>W53</v>
      </c>
    </row>
    <row r="2" spans="1:59" x14ac:dyDescent="0.15">
      <c r="A2" s="27" t="str">
        <f>[2]PySI_data_std_IO!A2</f>
        <v>prod56789012345</v>
      </c>
      <c r="B2" s="27" t="str">
        <f>[2]PySI_data_std_IO!B2</f>
        <v>sc010</v>
      </c>
      <c r="C2" s="27" t="str">
        <f>[2]PySI_data_std_IO!C2</f>
        <v>SHA00</v>
      </c>
      <c r="D2" s="27" t="str">
        <f>[2]PySI_data_std_IO!D2</f>
        <v>Wch00</v>
      </c>
      <c r="E2" s="27" t="str">
        <f>[2]PySI_data_std_IO!E2</f>
        <v>1S</v>
      </c>
      <c r="F2" s="27">
        <f>[2]PySI_data_std_IO!F2</f>
        <v>2</v>
      </c>
      <c r="G2" s="27">
        <f>[2]PySI_data_std_IO!G2</f>
        <v>50</v>
      </c>
      <c r="H2" s="27">
        <f>[2]PySI_data_std_IO!H2</f>
        <v>30</v>
      </c>
      <c r="I2" s="27">
        <f>[2]PySI_data_std_IO!I2</f>
        <v>30</v>
      </c>
      <c r="J2" s="27">
        <f>[2]PySI_data_std_IO!J2</f>
        <v>30</v>
      </c>
      <c r="K2" s="27">
        <f>[2]PySI_data_std_IO!K2</f>
        <v>63</v>
      </c>
      <c r="L2" s="27">
        <f>[2]PySI_data_std_IO!L2</f>
        <v>63</v>
      </c>
      <c r="M2" s="27">
        <f>[2]PySI_data_std_IO!M2</f>
        <v>63</v>
      </c>
      <c r="N2" s="27">
        <f>[2]PySI_data_std_IO!N2</f>
        <v>63</v>
      </c>
      <c r="O2" s="27">
        <f>[2]PySI_data_std_IO!O2</f>
        <v>80</v>
      </c>
      <c r="P2" s="27">
        <f>[2]PySI_data_std_IO!P2</f>
        <v>80</v>
      </c>
      <c r="Q2" s="27">
        <f>[2]PySI_data_std_IO!Q2</f>
        <v>80</v>
      </c>
      <c r="R2" s="27">
        <f>[2]PySI_data_std_IO!R2</f>
        <v>80</v>
      </c>
      <c r="S2" s="27">
        <f>[2]PySI_data_std_IO!S2</f>
        <v>80</v>
      </c>
      <c r="T2" s="27">
        <f>[2]PySI_data_std_IO!T2</f>
        <v>125</v>
      </c>
      <c r="U2" s="27">
        <f>[2]PySI_data_std_IO!U2</f>
        <v>125</v>
      </c>
      <c r="V2" s="27">
        <f>[2]PySI_data_std_IO!V2</f>
        <v>125</v>
      </c>
      <c r="W2" s="27">
        <f>[2]PySI_data_std_IO!W2</f>
        <v>125</v>
      </c>
      <c r="X2" s="27">
        <f>[2]PySI_data_std_IO!X2</f>
        <v>150</v>
      </c>
      <c r="Y2" s="27">
        <f>[2]PySI_data_std_IO!Y2</f>
        <v>150</v>
      </c>
      <c r="Z2" s="27">
        <f>[2]PySI_data_std_IO!Z2</f>
        <v>150</v>
      </c>
      <c r="AA2" s="27">
        <f>[2]PySI_data_std_IO!AA2</f>
        <v>150</v>
      </c>
      <c r="AB2" s="27">
        <f>[2]PySI_data_std_IO!AB2</f>
        <v>140</v>
      </c>
      <c r="AC2" s="27">
        <f>[2]PySI_data_std_IO!AC2</f>
        <v>140</v>
      </c>
      <c r="AD2" s="27">
        <f>[2]PySI_data_std_IO!AD2</f>
        <v>140</v>
      </c>
      <c r="AE2" s="27">
        <f>[2]PySI_data_std_IO!AE2</f>
        <v>140</v>
      </c>
      <c r="AF2" s="27">
        <f>[2]PySI_data_std_IO!AF2</f>
        <v>140</v>
      </c>
      <c r="AG2" s="27">
        <f>[2]PySI_data_std_IO!AG2</f>
        <v>223</v>
      </c>
      <c r="AH2" s="27">
        <f>[2]PySI_data_std_IO!AH2</f>
        <v>223</v>
      </c>
      <c r="AI2" s="27">
        <f>[2]PySI_data_std_IO!AI2</f>
        <v>223</v>
      </c>
      <c r="AJ2" s="27">
        <f>[2]PySI_data_std_IO!AJ2</f>
        <v>223</v>
      </c>
      <c r="AK2" s="27">
        <f>[2]PySI_data_std_IO!AK2</f>
        <v>250</v>
      </c>
      <c r="AL2" s="27">
        <f>[2]PySI_data_std_IO!AL2</f>
        <v>250</v>
      </c>
      <c r="AM2" s="27">
        <f>[2]PySI_data_std_IO!AM2</f>
        <v>250</v>
      </c>
      <c r="AN2" s="27">
        <f>[2]PySI_data_std_IO!AN2</f>
        <v>250</v>
      </c>
      <c r="AO2" s="27">
        <f>[2]PySI_data_std_IO!AO2</f>
        <v>180</v>
      </c>
      <c r="AP2" s="27">
        <f>[2]PySI_data_std_IO!AP2</f>
        <v>180</v>
      </c>
      <c r="AQ2" s="27">
        <f>[2]PySI_data_std_IO!AQ2</f>
        <v>180</v>
      </c>
      <c r="AR2" s="27">
        <f>[2]PySI_data_std_IO!AR2</f>
        <v>180</v>
      </c>
      <c r="AS2" s="27">
        <f>[2]PySI_data_std_IO!AS2</f>
        <v>180</v>
      </c>
      <c r="AT2" s="27">
        <f>[2]PySI_data_std_IO!AT2</f>
        <v>175</v>
      </c>
      <c r="AU2" s="27">
        <f>[2]PySI_data_std_IO!AU2</f>
        <v>175</v>
      </c>
      <c r="AV2" s="27">
        <f>[2]PySI_data_std_IO!AV2</f>
        <v>175</v>
      </c>
      <c r="AW2" s="27">
        <f>[2]PySI_data_std_IO!AW2</f>
        <v>175</v>
      </c>
      <c r="AX2" s="27">
        <f>[2]PySI_data_std_IO!AX2</f>
        <v>100</v>
      </c>
      <c r="AY2" s="27">
        <f>[2]PySI_data_std_IO!AY2</f>
        <v>100</v>
      </c>
      <c r="AZ2" s="27">
        <f>[2]PySI_data_std_IO!AZ2</f>
        <v>100</v>
      </c>
      <c r="BA2" s="27">
        <f>[2]PySI_data_std_IO!BA2</f>
        <v>100</v>
      </c>
      <c r="BB2" s="27">
        <f>[2]PySI_data_std_IO!BB2</f>
        <v>10</v>
      </c>
      <c r="BC2" s="27">
        <f>[2]PySI_data_std_IO!BC2</f>
        <v>10</v>
      </c>
      <c r="BD2" s="27">
        <f>[2]PySI_data_std_IO!BD2</f>
        <v>10</v>
      </c>
      <c r="BE2" s="27">
        <f>[2]PySI_data_std_IO!BE2</f>
        <v>10</v>
      </c>
      <c r="BF2" s="27">
        <f>[2]PySI_data_std_IO!BF2</f>
        <v>10</v>
      </c>
      <c r="BG2" s="27">
        <f>[2]PySI_data_std_IO!BG2</f>
        <v>10</v>
      </c>
    </row>
    <row r="3" spans="1:59" x14ac:dyDescent="0.15">
      <c r="A3" s="27" t="str">
        <f>[2]PySI_data_std_IO!A3</f>
        <v>prod56789012345</v>
      </c>
      <c r="B3" s="27" t="str">
        <f>[2]PySI_data_std_IO!B3</f>
        <v>sc010</v>
      </c>
      <c r="C3" s="27" t="str">
        <f>[2]PySI_data_std_IO!C3</f>
        <v>SHA00</v>
      </c>
      <c r="D3" s="27" t="str">
        <f>[2]PySI_data_std_IO!D3</f>
        <v>Wch00</v>
      </c>
      <c r="E3" s="27" t="str">
        <f>[2]PySI_data_std_IO!E3</f>
        <v>2CO</v>
      </c>
      <c r="F3" s="27">
        <f>[2]PySI_data_std_IO!F3</f>
        <v>0</v>
      </c>
      <c r="G3" s="27">
        <f>[2]PySI_data_std_IO!G3</f>
        <v>2</v>
      </c>
      <c r="H3" s="27">
        <f>[2]PySI_data_std_IO!H3</f>
        <v>0</v>
      </c>
      <c r="I3" s="27">
        <f>[2]PySI_data_std_IO!I3</f>
        <v>0</v>
      </c>
      <c r="J3" s="27">
        <f>[2]PySI_data_std_IO!J3</f>
        <v>0</v>
      </c>
      <c r="K3" s="27">
        <f>[2]PySI_data_std_IO!K3</f>
        <v>0</v>
      </c>
      <c r="L3" s="27">
        <f>[2]PySI_data_std_IO!L3</f>
        <v>0</v>
      </c>
      <c r="M3" s="27">
        <f>[2]PySI_data_std_IO!M3</f>
        <v>0</v>
      </c>
      <c r="N3" s="27">
        <f>[2]PySI_data_std_IO!N3</f>
        <v>0</v>
      </c>
      <c r="O3" s="27">
        <f>[2]PySI_data_std_IO!O3</f>
        <v>0</v>
      </c>
      <c r="P3" s="27">
        <f>[2]PySI_data_std_IO!P3</f>
        <v>0</v>
      </c>
      <c r="Q3" s="27">
        <f>[2]PySI_data_std_IO!Q3</f>
        <v>0</v>
      </c>
      <c r="R3" s="27">
        <f>[2]PySI_data_std_IO!R3</f>
        <v>0</v>
      </c>
      <c r="S3" s="27">
        <f>[2]PySI_data_std_IO!S3</f>
        <v>0</v>
      </c>
      <c r="T3" s="27">
        <f>[2]PySI_data_std_IO!T3</f>
        <v>0</v>
      </c>
      <c r="U3" s="27">
        <f>[2]PySI_data_std_IO!U3</f>
        <v>0</v>
      </c>
      <c r="V3" s="27">
        <f>[2]PySI_data_std_IO!V3</f>
        <v>0</v>
      </c>
      <c r="W3" s="27">
        <f>[2]PySI_data_std_IO!W3</f>
        <v>0</v>
      </c>
      <c r="X3" s="27">
        <f>[2]PySI_data_std_IO!X3</f>
        <v>0</v>
      </c>
      <c r="Y3" s="27">
        <f>[2]PySI_data_std_IO!Y3</f>
        <v>0</v>
      </c>
      <c r="Z3" s="27">
        <f>[2]PySI_data_std_IO!Z3</f>
        <v>0</v>
      </c>
      <c r="AA3" s="27">
        <f>[2]PySI_data_std_IO!AA3</f>
        <v>0</v>
      </c>
      <c r="AB3" s="27">
        <f>[2]PySI_data_std_IO!AB3</f>
        <v>0</v>
      </c>
      <c r="AC3" s="27">
        <f>[2]PySI_data_std_IO!AC3</f>
        <v>0</v>
      </c>
      <c r="AD3" s="27">
        <f>[2]PySI_data_std_IO!AD3</f>
        <v>0</v>
      </c>
      <c r="AE3" s="27">
        <f>[2]PySI_data_std_IO!AE3</f>
        <v>0</v>
      </c>
      <c r="AF3" s="27">
        <f>[2]PySI_data_std_IO!AF3</f>
        <v>0</v>
      </c>
      <c r="AG3" s="27">
        <f>[2]PySI_data_std_IO!AG3</f>
        <v>0</v>
      </c>
      <c r="AH3" s="27">
        <f>[2]PySI_data_std_IO!AH3</f>
        <v>0</v>
      </c>
      <c r="AI3" s="27">
        <f>[2]PySI_data_std_IO!AI3</f>
        <v>0</v>
      </c>
      <c r="AJ3" s="27">
        <f>[2]PySI_data_std_IO!AJ3</f>
        <v>0</v>
      </c>
      <c r="AK3" s="27">
        <f>[2]PySI_data_std_IO!AK3</f>
        <v>0</v>
      </c>
      <c r="AL3" s="27">
        <f>[2]PySI_data_std_IO!AL3</f>
        <v>0</v>
      </c>
      <c r="AM3" s="27">
        <f>[2]PySI_data_std_IO!AM3</f>
        <v>0</v>
      </c>
      <c r="AN3" s="27">
        <f>[2]PySI_data_std_IO!AN3</f>
        <v>0</v>
      </c>
      <c r="AO3" s="27">
        <f>[2]PySI_data_std_IO!AO3</f>
        <v>0</v>
      </c>
      <c r="AP3" s="27">
        <f>[2]PySI_data_std_IO!AP3</f>
        <v>0</v>
      </c>
      <c r="AQ3" s="27">
        <f>[2]PySI_data_std_IO!AQ3</f>
        <v>0</v>
      </c>
      <c r="AR3" s="27">
        <f>[2]PySI_data_std_IO!AR3</f>
        <v>0</v>
      </c>
      <c r="AS3" s="27">
        <f>[2]PySI_data_std_IO!AS3</f>
        <v>0</v>
      </c>
      <c r="AT3" s="27">
        <f>[2]PySI_data_std_IO!AT3</f>
        <v>0</v>
      </c>
      <c r="AU3" s="27">
        <f>[2]PySI_data_std_IO!AU3</f>
        <v>0</v>
      </c>
      <c r="AV3" s="27">
        <f>[2]PySI_data_std_IO!AV3</f>
        <v>0</v>
      </c>
      <c r="AW3" s="27">
        <f>[2]PySI_data_std_IO!AW3</f>
        <v>0</v>
      </c>
      <c r="AX3" s="27">
        <f>[2]PySI_data_std_IO!AX3</f>
        <v>0</v>
      </c>
      <c r="AY3" s="27">
        <f>[2]PySI_data_std_IO!AY3</f>
        <v>0</v>
      </c>
      <c r="AZ3" s="27">
        <f>[2]PySI_data_std_IO!AZ3</f>
        <v>0</v>
      </c>
      <c r="BA3" s="27">
        <f>[2]PySI_data_std_IO!BA3</f>
        <v>0</v>
      </c>
      <c r="BB3" s="27">
        <f>[2]PySI_data_std_IO!BB3</f>
        <v>0</v>
      </c>
      <c r="BC3" s="27">
        <f>[2]PySI_data_std_IO!BC3</f>
        <v>0</v>
      </c>
      <c r="BD3" s="27">
        <f>[2]PySI_data_std_IO!BD3</f>
        <v>0</v>
      </c>
      <c r="BE3" s="27">
        <f>[2]PySI_data_std_IO!BE3</f>
        <v>0</v>
      </c>
      <c r="BF3" s="27">
        <f>[2]PySI_data_std_IO!BF3</f>
        <v>0</v>
      </c>
      <c r="BG3" s="27">
        <f>[2]PySI_data_std_IO!BG3</f>
        <v>0</v>
      </c>
    </row>
    <row r="4" spans="1:59" x14ac:dyDescent="0.15">
      <c r="A4" s="27" t="str">
        <f>[2]PySI_data_std_IO!A4</f>
        <v>prod56789012345</v>
      </c>
      <c r="B4" s="27" t="str">
        <f>[2]PySI_data_std_IO!B4</f>
        <v>sc010</v>
      </c>
      <c r="C4" s="27" t="str">
        <f>[2]PySI_data_std_IO!C4</f>
        <v>SHA00</v>
      </c>
      <c r="D4" s="27" t="str">
        <f>[2]PySI_data_std_IO!D4</f>
        <v>Wch00</v>
      </c>
      <c r="E4" s="27" t="str">
        <f>[2]PySI_data_std_IO!E4</f>
        <v>3I</v>
      </c>
      <c r="F4" s="27">
        <f>[2]PySI_data_std_IO!F4</f>
        <v>0</v>
      </c>
      <c r="G4" s="27">
        <f>[2]PySI_data_std_IO!G4</f>
        <v>0</v>
      </c>
      <c r="H4" s="27">
        <f>[2]PySI_data_std_IO!H4</f>
        <v>248</v>
      </c>
      <c r="I4" s="27">
        <f>[2]PySI_data_std_IO!I4</f>
        <v>248</v>
      </c>
      <c r="J4" s="27">
        <f>[2]PySI_data_std_IO!J4</f>
        <v>368</v>
      </c>
      <c r="K4" s="27">
        <f>[2]PySI_data_std_IO!K4</f>
        <v>398</v>
      </c>
      <c r="L4" s="27">
        <f>[2]PySI_data_std_IO!L4</f>
        <v>575</v>
      </c>
      <c r="M4" s="27">
        <f>[2]PySI_data_std_IO!M4</f>
        <v>542</v>
      </c>
      <c r="N4" s="27">
        <f>[2]PySI_data_std_IO!N4</f>
        <v>479</v>
      </c>
      <c r="O4" s="27">
        <f>[2]PySI_data_std_IO!O4</f>
        <v>416</v>
      </c>
      <c r="P4" s="27">
        <f>[2]PySI_data_std_IO!P4</f>
        <v>546</v>
      </c>
      <c r="Q4" s="27">
        <f>[2]PySI_data_std_IO!Q4</f>
        <v>496</v>
      </c>
      <c r="R4" s="27">
        <f>[2]PySI_data_std_IO!R4</f>
        <v>506</v>
      </c>
      <c r="S4" s="27">
        <f>[2]PySI_data_std_IO!S4</f>
        <v>426</v>
      </c>
      <c r="T4" s="27">
        <f>[2]PySI_data_std_IO!T4</f>
        <v>406</v>
      </c>
      <c r="U4" s="27">
        <f>[2]PySI_data_std_IO!U4</f>
        <v>551</v>
      </c>
      <c r="V4" s="27">
        <f>[2]PySI_data_std_IO!V4</f>
        <v>516</v>
      </c>
      <c r="W4" s="27">
        <f>[2]PySI_data_std_IO!W4</f>
        <v>451</v>
      </c>
      <c r="X4" s="27">
        <f>[2]PySI_data_std_IO!X4</f>
        <v>416</v>
      </c>
      <c r="Y4" s="27">
        <f>[2]PySI_data_std_IO!Y4</f>
        <v>266</v>
      </c>
      <c r="Z4" s="27">
        <f>[2]PySI_data_std_IO!Z4</f>
        <v>536</v>
      </c>
      <c r="AA4" s="27">
        <f>[2]PySI_data_std_IO!AA4</f>
        <v>476</v>
      </c>
      <c r="AB4" s="27">
        <f>[2]PySI_data_std_IO!AB4</f>
        <v>416</v>
      </c>
      <c r="AC4" s="27">
        <f>[2]PySI_data_std_IO!AC4</f>
        <v>726</v>
      </c>
      <c r="AD4" s="27">
        <f>[2]PySI_data_std_IO!AD4</f>
        <v>706</v>
      </c>
      <c r="AE4" s="27">
        <f>[2]PySI_data_std_IO!AE4</f>
        <v>626</v>
      </c>
      <c r="AF4" s="27">
        <f>[2]PySI_data_std_IO!AF4</f>
        <v>546</v>
      </c>
      <c r="AG4" s="27">
        <f>[2]PySI_data_std_IO!AG4</f>
        <v>406</v>
      </c>
      <c r="AH4" s="27">
        <f>[2]PySI_data_std_IO!AH4</f>
        <v>753</v>
      </c>
      <c r="AI4" s="27">
        <f>[2]PySI_data_std_IO!AI4</f>
        <v>560</v>
      </c>
      <c r="AJ4" s="27">
        <f>[2]PySI_data_std_IO!AJ4</f>
        <v>577</v>
      </c>
      <c r="AK4" s="27">
        <f>[2]PySI_data_std_IO!AK4</f>
        <v>474</v>
      </c>
      <c r="AL4" s="27">
        <f>[2]PySI_data_std_IO!AL4</f>
        <v>1004</v>
      </c>
      <c r="AM4" s="27">
        <f>[2]PySI_data_std_IO!AM4</f>
        <v>754</v>
      </c>
      <c r="AN4" s="27">
        <f>[2]PySI_data_std_IO!AN4</f>
        <v>624</v>
      </c>
      <c r="AO4" s="27">
        <f>[2]PySI_data_std_IO!AO4</f>
        <v>464</v>
      </c>
      <c r="AP4" s="27">
        <f>[2]PySI_data_std_IO!AP4</f>
        <v>764</v>
      </c>
      <c r="AQ4" s="27">
        <f>[2]PySI_data_std_IO!AQ4</f>
        <v>644</v>
      </c>
      <c r="AR4" s="27">
        <f>[2]PySI_data_std_IO!AR4</f>
        <v>494</v>
      </c>
      <c r="AS4" s="27">
        <f>[2]PySI_data_std_IO!AS4</f>
        <v>404</v>
      </c>
      <c r="AT4" s="27">
        <f>[2]PySI_data_std_IO!AT4</f>
        <v>224</v>
      </c>
      <c r="AU4" s="27">
        <f>[2]PySI_data_std_IO!AU4</f>
        <v>349</v>
      </c>
      <c r="AV4" s="27">
        <f>[2]PySI_data_std_IO!AV4</f>
        <v>294</v>
      </c>
      <c r="AW4" s="27">
        <f>[2]PySI_data_std_IO!AW4</f>
        <v>449</v>
      </c>
      <c r="AX4" s="27">
        <f>[2]PySI_data_std_IO!AX4</f>
        <v>454</v>
      </c>
      <c r="AY4" s="27">
        <f>[2]PySI_data_std_IO!AY4</f>
        <v>354</v>
      </c>
      <c r="AZ4" s="27">
        <f>[2]PySI_data_std_IO!AZ4</f>
        <v>254</v>
      </c>
      <c r="BA4" s="27">
        <f>[2]PySI_data_std_IO!BA4</f>
        <v>154</v>
      </c>
      <c r="BB4" s="27">
        <f>[2]PySI_data_std_IO!BB4</f>
        <v>84</v>
      </c>
      <c r="BC4" s="27">
        <f>[2]PySI_data_std_IO!BC4</f>
        <v>104</v>
      </c>
      <c r="BD4" s="27">
        <f>[2]PySI_data_std_IO!BD4</f>
        <v>94</v>
      </c>
      <c r="BE4" s="27">
        <f>[2]PySI_data_std_IO!BE4</f>
        <v>84</v>
      </c>
      <c r="BF4" s="27">
        <f>[2]PySI_data_std_IO!BF4</f>
        <v>74</v>
      </c>
      <c r="BG4" s="27">
        <f>[2]PySI_data_std_IO!BG4</f>
        <v>64</v>
      </c>
    </row>
    <row r="5" spans="1:59" x14ac:dyDescent="0.15">
      <c r="A5" s="27" t="str">
        <f>[2]PySI_data_std_IO!A5</f>
        <v>prod56789012345</v>
      </c>
      <c r="B5" s="27" t="str">
        <f>[2]PySI_data_std_IO!B5</f>
        <v>sc010</v>
      </c>
      <c r="C5" s="27" t="str">
        <f>[2]PySI_data_std_IO!C5</f>
        <v>SHA00</v>
      </c>
      <c r="D5" s="27" t="str">
        <f>[2]PySI_data_std_IO!D5</f>
        <v>Wch00</v>
      </c>
      <c r="E5" s="27" t="str">
        <f>[2]PySI_data_std_IO!E5</f>
        <v>4P</v>
      </c>
      <c r="F5" s="27">
        <f>[2]PySI_data_std_IO!F5</f>
        <v>0</v>
      </c>
      <c r="G5" s="27">
        <f>[2]PySI_data_std_IO!G5</f>
        <v>300</v>
      </c>
      <c r="H5" s="27">
        <f>[2]PySI_data_std_IO!H5</f>
        <v>30</v>
      </c>
      <c r="I5" s="27">
        <f>[2]PySI_data_std_IO!I5</f>
        <v>150</v>
      </c>
      <c r="J5" s="27">
        <f>[2]PySI_data_std_IO!J5</f>
        <v>60</v>
      </c>
      <c r="K5" s="27">
        <f>[2]PySI_data_std_IO!K5</f>
        <v>240</v>
      </c>
      <c r="L5" s="27">
        <f>[2]PySI_data_std_IO!L5</f>
        <v>30</v>
      </c>
      <c r="M5" s="27">
        <f>[2]PySI_data_std_IO!M5</f>
        <v>0</v>
      </c>
      <c r="N5" s="27">
        <f>[2]PySI_data_std_IO!N5</f>
        <v>0</v>
      </c>
      <c r="O5" s="27">
        <f>[2]PySI_data_std_IO!O5</f>
        <v>210</v>
      </c>
      <c r="P5" s="27">
        <f>[2]PySI_data_std_IO!P5</f>
        <v>30</v>
      </c>
      <c r="Q5" s="27">
        <f>[2]PySI_data_std_IO!Q5</f>
        <v>90</v>
      </c>
      <c r="R5" s="27">
        <f>[2]PySI_data_std_IO!R5</f>
        <v>0</v>
      </c>
      <c r="S5" s="27">
        <f>[2]PySI_data_std_IO!S5</f>
        <v>60</v>
      </c>
      <c r="T5" s="27">
        <f>[2]PySI_data_std_IO!T5</f>
        <v>270</v>
      </c>
      <c r="U5" s="27">
        <f>[2]PySI_data_std_IO!U5</f>
        <v>90</v>
      </c>
      <c r="V5" s="27">
        <f>[2]PySI_data_std_IO!V5</f>
        <v>60</v>
      </c>
      <c r="W5" s="27">
        <f>[2]PySI_data_std_IO!W5</f>
        <v>90</v>
      </c>
      <c r="X5" s="27">
        <f>[2]PySI_data_std_IO!X5</f>
        <v>0</v>
      </c>
      <c r="Y5" s="27">
        <f>[2]PySI_data_std_IO!Y5</f>
        <v>420</v>
      </c>
      <c r="Z5" s="27">
        <f>[2]PySI_data_std_IO!Z5</f>
        <v>90</v>
      </c>
      <c r="AA5" s="27">
        <f>[2]PySI_data_std_IO!AA5</f>
        <v>90</v>
      </c>
      <c r="AB5" s="27">
        <f>[2]PySI_data_std_IO!AB5</f>
        <v>450</v>
      </c>
      <c r="AC5" s="27">
        <f>[2]PySI_data_std_IO!AC5</f>
        <v>120</v>
      </c>
      <c r="AD5" s="27">
        <f>[2]PySI_data_std_IO!AD5</f>
        <v>60</v>
      </c>
      <c r="AE5" s="27">
        <f>[2]PySI_data_std_IO!AE5</f>
        <v>60</v>
      </c>
      <c r="AF5" s="27">
        <f>[2]PySI_data_std_IO!AF5</f>
        <v>0</v>
      </c>
      <c r="AG5" s="27">
        <f>[2]PySI_data_std_IO!AG5</f>
        <v>570</v>
      </c>
      <c r="AH5" s="27">
        <f>[2]PySI_data_std_IO!AH5</f>
        <v>30</v>
      </c>
      <c r="AI5" s="27">
        <f>[2]PySI_data_std_IO!AI5</f>
        <v>240</v>
      </c>
      <c r="AJ5" s="27">
        <f>[2]PySI_data_std_IO!AJ5</f>
        <v>120</v>
      </c>
      <c r="AK5" s="27">
        <f>[2]PySI_data_std_IO!AK5</f>
        <v>780</v>
      </c>
      <c r="AL5" s="27">
        <f>[2]PySI_data_std_IO!AL5</f>
        <v>0</v>
      </c>
      <c r="AM5" s="27">
        <f>[2]PySI_data_std_IO!AM5</f>
        <v>120</v>
      </c>
      <c r="AN5" s="27">
        <f>[2]PySI_data_std_IO!AN5</f>
        <v>90</v>
      </c>
      <c r="AO5" s="27">
        <f>[2]PySI_data_std_IO!AO5</f>
        <v>480</v>
      </c>
      <c r="AP5" s="27">
        <f>[2]PySI_data_std_IO!AP5</f>
        <v>60</v>
      </c>
      <c r="AQ5" s="27">
        <f>[2]PySI_data_std_IO!AQ5</f>
        <v>30</v>
      </c>
      <c r="AR5" s="27">
        <f>[2]PySI_data_std_IO!AR5</f>
        <v>90</v>
      </c>
      <c r="AS5" s="27">
        <f>[2]PySI_data_std_IO!AS5</f>
        <v>0</v>
      </c>
      <c r="AT5" s="27">
        <f>[2]PySI_data_std_IO!AT5</f>
        <v>300</v>
      </c>
      <c r="AU5" s="27">
        <f>[2]PySI_data_std_IO!AU5</f>
        <v>120</v>
      </c>
      <c r="AV5" s="27">
        <f>[2]PySI_data_std_IO!AV5</f>
        <v>330</v>
      </c>
      <c r="AW5" s="27">
        <f>[2]PySI_data_std_IO!AW5</f>
        <v>180</v>
      </c>
      <c r="AX5" s="27">
        <f>[2]PySI_data_std_IO!AX5</f>
        <v>0</v>
      </c>
      <c r="AY5" s="27">
        <f>[2]PySI_data_std_IO!AY5</f>
        <v>0</v>
      </c>
      <c r="AZ5" s="27">
        <f>[2]PySI_data_std_IO!AZ5</f>
        <v>0</v>
      </c>
      <c r="BA5" s="27">
        <f>[2]PySI_data_std_IO!BA5</f>
        <v>30</v>
      </c>
      <c r="BB5" s="27">
        <f>[2]PySI_data_std_IO!BB5</f>
        <v>30</v>
      </c>
      <c r="BC5" s="27">
        <f>[2]PySI_data_std_IO!BC5</f>
        <v>0</v>
      </c>
      <c r="BD5" s="27">
        <f>[2]PySI_data_std_IO!BD5</f>
        <v>0</v>
      </c>
      <c r="BE5" s="27">
        <f>[2]PySI_data_std_IO!BE5</f>
        <v>0</v>
      </c>
      <c r="BF5" s="27">
        <f>[2]PySI_data_std_IO!BF5</f>
        <v>0</v>
      </c>
      <c r="BG5" s="27">
        <f>[2]PySI_data_std_IO!BG5</f>
        <v>0</v>
      </c>
    </row>
    <row r="6" spans="1:59" x14ac:dyDescent="0.15">
      <c r="A6" s="27" t="str">
        <f>[2]PySI_data_std_IO!A6</f>
        <v>prod56789012345</v>
      </c>
      <c r="B6" s="27" t="str">
        <f>[2]PySI_data_std_IO!B6</f>
        <v>sc010</v>
      </c>
      <c r="C6" s="27" t="str">
        <f>[2]PySI_data_std_IO!C6</f>
        <v>SHA00</v>
      </c>
      <c r="D6" s="27" t="str">
        <f>[2]PySI_data_std_IO!D6</f>
        <v>Wch00</v>
      </c>
      <c r="E6" s="27" t="str">
        <f>[2]PySI_data_std_IO!E6</f>
        <v>5IP</v>
      </c>
      <c r="F6" s="27">
        <f>[2]PySI_data_std_IO!F6</f>
        <v>0</v>
      </c>
      <c r="G6" s="27">
        <f>[2]PySI_data_std_IO!G6</f>
        <v>-2</v>
      </c>
      <c r="H6" s="27">
        <f>[2]PySI_data_std_IO!H6</f>
        <v>248</v>
      </c>
      <c r="I6" s="27">
        <f>[2]PySI_data_std_IO!I6</f>
        <v>248</v>
      </c>
      <c r="J6" s="27">
        <f>[2]PySI_data_std_IO!J6</f>
        <v>368</v>
      </c>
      <c r="K6" s="27">
        <f>[2]PySI_data_std_IO!K6</f>
        <v>398</v>
      </c>
      <c r="L6" s="27">
        <f>[2]PySI_data_std_IO!L6</f>
        <v>575</v>
      </c>
      <c r="M6" s="27">
        <f>[2]PySI_data_std_IO!M6</f>
        <v>542</v>
      </c>
      <c r="N6" s="27">
        <f>[2]PySI_data_std_IO!N6</f>
        <v>479</v>
      </c>
      <c r="O6" s="27">
        <f>[2]PySI_data_std_IO!O6</f>
        <v>416</v>
      </c>
      <c r="P6" s="27">
        <f>[2]PySI_data_std_IO!P6</f>
        <v>546</v>
      </c>
      <c r="Q6" s="27">
        <f>[2]PySI_data_std_IO!Q6</f>
        <v>496</v>
      </c>
      <c r="R6" s="27">
        <f>[2]PySI_data_std_IO!R6</f>
        <v>506</v>
      </c>
      <c r="S6" s="27">
        <f>[2]PySI_data_std_IO!S6</f>
        <v>426</v>
      </c>
      <c r="T6" s="27">
        <f>[2]PySI_data_std_IO!T6</f>
        <v>406</v>
      </c>
      <c r="U6" s="27">
        <f>[2]PySI_data_std_IO!U6</f>
        <v>551</v>
      </c>
      <c r="V6" s="27">
        <f>[2]PySI_data_std_IO!V6</f>
        <v>516</v>
      </c>
      <c r="W6" s="27">
        <f>[2]PySI_data_std_IO!W6</f>
        <v>451</v>
      </c>
      <c r="X6" s="27">
        <f>[2]PySI_data_std_IO!X6</f>
        <v>416</v>
      </c>
      <c r="Y6" s="27">
        <f>[2]PySI_data_std_IO!Y6</f>
        <v>266</v>
      </c>
      <c r="Z6" s="27">
        <f>[2]PySI_data_std_IO!Z6</f>
        <v>536</v>
      </c>
      <c r="AA6" s="27">
        <f>[2]PySI_data_std_IO!AA6</f>
        <v>476</v>
      </c>
      <c r="AB6" s="27">
        <f>[2]PySI_data_std_IO!AB6</f>
        <v>416</v>
      </c>
      <c r="AC6" s="27">
        <f>[2]PySI_data_std_IO!AC6</f>
        <v>726</v>
      </c>
      <c r="AD6" s="27">
        <f>[2]PySI_data_std_IO!AD6</f>
        <v>706</v>
      </c>
      <c r="AE6" s="27">
        <f>[2]PySI_data_std_IO!AE6</f>
        <v>626</v>
      </c>
      <c r="AF6" s="27">
        <f>[2]PySI_data_std_IO!AF6</f>
        <v>546</v>
      </c>
      <c r="AG6" s="27">
        <f>[2]PySI_data_std_IO!AG6</f>
        <v>406</v>
      </c>
      <c r="AH6" s="27">
        <f>[2]PySI_data_std_IO!AH6</f>
        <v>753</v>
      </c>
      <c r="AI6" s="27">
        <f>[2]PySI_data_std_IO!AI6</f>
        <v>560</v>
      </c>
      <c r="AJ6" s="27">
        <f>[2]PySI_data_std_IO!AJ6</f>
        <v>577</v>
      </c>
      <c r="AK6" s="27">
        <f>[2]PySI_data_std_IO!AK6</f>
        <v>474</v>
      </c>
      <c r="AL6" s="27">
        <f>[2]PySI_data_std_IO!AL6</f>
        <v>1004</v>
      </c>
      <c r="AM6" s="27">
        <f>[2]PySI_data_std_IO!AM6</f>
        <v>754</v>
      </c>
      <c r="AN6" s="27">
        <f>[2]PySI_data_std_IO!AN6</f>
        <v>624</v>
      </c>
      <c r="AO6" s="27">
        <f>[2]PySI_data_std_IO!AO6</f>
        <v>464</v>
      </c>
      <c r="AP6" s="27">
        <f>[2]PySI_data_std_IO!AP6</f>
        <v>764</v>
      </c>
      <c r="AQ6" s="27">
        <f>[2]PySI_data_std_IO!AQ6</f>
        <v>644</v>
      </c>
      <c r="AR6" s="27">
        <f>[2]PySI_data_std_IO!AR6</f>
        <v>494</v>
      </c>
      <c r="AS6" s="27">
        <f>[2]PySI_data_std_IO!AS6</f>
        <v>404</v>
      </c>
      <c r="AT6" s="27">
        <f>[2]PySI_data_std_IO!AT6</f>
        <v>224</v>
      </c>
      <c r="AU6" s="27">
        <f>[2]PySI_data_std_IO!AU6</f>
        <v>349</v>
      </c>
      <c r="AV6" s="27">
        <f>[2]PySI_data_std_IO!AV6</f>
        <v>294</v>
      </c>
      <c r="AW6" s="27">
        <f>[2]PySI_data_std_IO!AW6</f>
        <v>449</v>
      </c>
      <c r="AX6" s="27">
        <f>[2]PySI_data_std_IO!AX6</f>
        <v>454</v>
      </c>
      <c r="AY6" s="27">
        <f>[2]PySI_data_std_IO!AY6</f>
        <v>354</v>
      </c>
      <c r="AZ6" s="27">
        <f>[2]PySI_data_std_IO!AZ6</f>
        <v>254</v>
      </c>
      <c r="BA6" s="27">
        <f>[2]PySI_data_std_IO!BA6</f>
        <v>154</v>
      </c>
      <c r="BB6" s="27">
        <f>[2]PySI_data_std_IO!BB6</f>
        <v>84</v>
      </c>
      <c r="BC6" s="27">
        <f>[2]PySI_data_std_IO!BC6</f>
        <v>104</v>
      </c>
      <c r="BD6" s="27">
        <f>[2]PySI_data_std_IO!BD6</f>
        <v>94</v>
      </c>
      <c r="BE6" s="27">
        <f>[2]PySI_data_std_IO!BE6</f>
        <v>84</v>
      </c>
      <c r="BF6" s="27">
        <f>[2]PySI_data_std_IO!BF6</f>
        <v>74</v>
      </c>
      <c r="BG6" s="27">
        <f>[2]PySI_data_std_IO!BG6</f>
        <v>64</v>
      </c>
    </row>
    <row r="7" spans="1:59" x14ac:dyDescent="0.15">
      <c r="A7" s="27">
        <f>[2]PySI_data_std_IO!A7</f>
        <v>0</v>
      </c>
      <c r="B7" s="27">
        <f>[2]PySI_data_std_IO!B7</f>
        <v>0</v>
      </c>
      <c r="C7" s="27">
        <f>[2]PySI_data_std_IO!C7</f>
        <v>0</v>
      </c>
      <c r="D7" s="27">
        <f>[2]PySI_data_std_IO!D7</f>
        <v>0</v>
      </c>
      <c r="E7" s="27">
        <f>[2]PySI_data_std_IO!E7</f>
        <v>0</v>
      </c>
      <c r="F7" s="27">
        <f>[2]PySI_data_std_IO!F7</f>
        <v>0</v>
      </c>
      <c r="G7" s="27">
        <f>[2]PySI_data_std_IO!G7</f>
        <v>0</v>
      </c>
      <c r="H7" s="27">
        <f>[2]PySI_data_std_IO!H7</f>
        <v>0</v>
      </c>
      <c r="I7" s="27">
        <f>[2]PySI_data_std_IO!I7</f>
        <v>0</v>
      </c>
      <c r="J7" s="27">
        <f>[2]PySI_data_std_IO!J7</f>
        <v>0</v>
      </c>
      <c r="K7" s="27">
        <f>[2]PySI_data_std_IO!K7</f>
        <v>0</v>
      </c>
      <c r="L7" s="27">
        <f>[2]PySI_data_std_IO!L7</f>
        <v>0</v>
      </c>
      <c r="M7" s="27">
        <f>[2]PySI_data_std_IO!M7</f>
        <v>0</v>
      </c>
      <c r="N7" s="27">
        <f>[2]PySI_data_std_IO!N7</f>
        <v>0</v>
      </c>
      <c r="O7" s="27">
        <f>[2]PySI_data_std_IO!O7</f>
        <v>0</v>
      </c>
      <c r="P7" s="27">
        <f>[2]PySI_data_std_IO!P7</f>
        <v>0</v>
      </c>
      <c r="Q7" s="27">
        <f>[2]PySI_data_std_IO!Q7</f>
        <v>0</v>
      </c>
      <c r="R7" s="27">
        <f>[2]PySI_data_std_IO!R7</f>
        <v>0</v>
      </c>
      <c r="S7" s="27">
        <f>[2]PySI_data_std_IO!S7</f>
        <v>0</v>
      </c>
      <c r="T7" s="27">
        <f>[2]PySI_data_std_IO!T7</f>
        <v>0</v>
      </c>
      <c r="U7" s="27">
        <f>[2]PySI_data_std_IO!U7</f>
        <v>0</v>
      </c>
      <c r="V7" s="27">
        <f>[2]PySI_data_std_IO!V7</f>
        <v>0</v>
      </c>
      <c r="W7" s="27">
        <f>[2]PySI_data_std_IO!W7</f>
        <v>0</v>
      </c>
      <c r="X7" s="27">
        <f>[2]PySI_data_std_IO!X7</f>
        <v>0</v>
      </c>
      <c r="Y7" s="27">
        <f>[2]PySI_data_std_IO!Y7</f>
        <v>0</v>
      </c>
      <c r="Z7" s="27">
        <f>[2]PySI_data_std_IO!Z7</f>
        <v>0</v>
      </c>
      <c r="AA7" s="27">
        <f>[2]PySI_data_std_IO!AA7</f>
        <v>0</v>
      </c>
      <c r="AB7" s="27">
        <f>[2]PySI_data_std_IO!AB7</f>
        <v>0</v>
      </c>
      <c r="AC7" s="27">
        <f>[2]PySI_data_std_IO!AC7</f>
        <v>0</v>
      </c>
      <c r="AD7" s="27">
        <f>[2]PySI_data_std_IO!AD7</f>
        <v>0</v>
      </c>
      <c r="AE7" s="27">
        <f>[2]PySI_data_std_IO!AE7</f>
        <v>0</v>
      </c>
      <c r="AF7" s="27">
        <f>[2]PySI_data_std_IO!AF7</f>
        <v>0</v>
      </c>
      <c r="AG7" s="27">
        <f>[2]PySI_data_std_IO!AG7</f>
        <v>0</v>
      </c>
      <c r="AH7" s="27">
        <f>[2]PySI_data_std_IO!AH7</f>
        <v>0</v>
      </c>
      <c r="AI7" s="27">
        <f>[2]PySI_data_std_IO!AI7</f>
        <v>0</v>
      </c>
      <c r="AJ7" s="27">
        <f>[2]PySI_data_std_IO!AJ7</f>
        <v>0</v>
      </c>
      <c r="AK7" s="27">
        <f>[2]PySI_data_std_IO!AK7</f>
        <v>0</v>
      </c>
      <c r="AL7" s="27">
        <f>[2]PySI_data_std_IO!AL7</f>
        <v>0</v>
      </c>
      <c r="AM7" s="27">
        <f>[2]PySI_data_std_IO!AM7</f>
        <v>0</v>
      </c>
      <c r="AN7" s="27">
        <f>[2]PySI_data_std_IO!AN7</f>
        <v>0</v>
      </c>
      <c r="AO7" s="27">
        <f>[2]PySI_data_std_IO!AO7</f>
        <v>0</v>
      </c>
      <c r="AP7" s="27">
        <f>[2]PySI_data_std_IO!AP7</f>
        <v>0</v>
      </c>
      <c r="AQ7" s="27">
        <f>[2]PySI_data_std_IO!AQ7</f>
        <v>0</v>
      </c>
      <c r="AR7" s="27">
        <f>[2]PySI_data_std_IO!AR7</f>
        <v>0</v>
      </c>
      <c r="AS7" s="27">
        <f>[2]PySI_data_std_IO!AS7</f>
        <v>0</v>
      </c>
      <c r="AT7" s="27">
        <f>[2]PySI_data_std_IO!AT7</f>
        <v>0</v>
      </c>
      <c r="AU7" s="27">
        <f>[2]PySI_data_std_IO!AU7</f>
        <v>0</v>
      </c>
      <c r="AV7" s="27">
        <f>[2]PySI_data_std_IO!AV7</f>
        <v>0</v>
      </c>
      <c r="AW7" s="27">
        <f>[2]PySI_data_std_IO!AW7</f>
        <v>0</v>
      </c>
      <c r="AX7" s="27">
        <f>[2]PySI_data_std_IO!AX7</f>
        <v>0</v>
      </c>
      <c r="AY7" s="27">
        <f>[2]PySI_data_std_IO!AY7</f>
        <v>0</v>
      </c>
      <c r="AZ7" s="27">
        <f>[2]PySI_data_std_IO!AZ7</f>
        <v>0</v>
      </c>
      <c r="BA7" s="27">
        <f>[2]PySI_data_std_IO!BA7</f>
        <v>0</v>
      </c>
      <c r="BB7" s="27">
        <f>[2]PySI_data_std_IO!BB7</f>
        <v>0</v>
      </c>
      <c r="BC7" s="27">
        <f>[2]PySI_data_std_IO!BC7</f>
        <v>0</v>
      </c>
      <c r="BD7" s="27">
        <f>[2]PySI_data_std_IO!BD7</f>
        <v>0</v>
      </c>
      <c r="BE7" s="27">
        <f>[2]PySI_data_std_IO!BE7</f>
        <v>0</v>
      </c>
      <c r="BF7" s="27">
        <f>[2]PySI_data_std_IO!BF7</f>
        <v>0</v>
      </c>
      <c r="BG7" s="27">
        <f>[2]PySI_data_std_IO!BG7</f>
        <v>0</v>
      </c>
    </row>
    <row r="8" spans="1:59" x14ac:dyDescent="0.15">
      <c r="A8" s="27">
        <f>[2]PySI_data_std_IO!A8</f>
        <v>0</v>
      </c>
      <c r="B8" s="27">
        <f>[2]PySI_data_std_IO!B8</f>
        <v>0</v>
      </c>
      <c r="C8" s="27">
        <f>[2]PySI_data_std_IO!C8</f>
        <v>0</v>
      </c>
      <c r="D8" s="27">
        <f>[2]PySI_data_std_IO!D8</f>
        <v>0</v>
      </c>
      <c r="E8" s="27">
        <f>[2]PySI_data_std_IO!E8</f>
        <v>0</v>
      </c>
      <c r="F8" s="27">
        <f>[2]PySI_data_std_IO!F8</f>
        <v>0</v>
      </c>
      <c r="G8" s="27">
        <f>[2]PySI_data_std_IO!G8</f>
        <v>0</v>
      </c>
      <c r="H8" s="27">
        <f>[2]PySI_data_std_IO!H8</f>
        <v>0</v>
      </c>
      <c r="I8" s="27">
        <f>[2]PySI_data_std_IO!I8</f>
        <v>0</v>
      </c>
      <c r="J8" s="27">
        <f>[2]PySI_data_std_IO!J8</f>
        <v>0</v>
      </c>
      <c r="K8" s="27">
        <f>[2]PySI_data_std_IO!K8</f>
        <v>0</v>
      </c>
      <c r="L8" s="27">
        <f>[2]PySI_data_std_IO!L8</f>
        <v>0</v>
      </c>
      <c r="M8" s="27">
        <f>[2]PySI_data_std_IO!M8</f>
        <v>0</v>
      </c>
      <c r="N8" s="27">
        <f>[2]PySI_data_std_IO!N8</f>
        <v>0</v>
      </c>
      <c r="O8" s="27">
        <f>[2]PySI_data_std_IO!O8</f>
        <v>0</v>
      </c>
      <c r="P8" s="27">
        <f>[2]PySI_data_std_IO!P8</f>
        <v>0</v>
      </c>
      <c r="Q8" s="27">
        <f>[2]PySI_data_std_IO!Q8</f>
        <v>0</v>
      </c>
      <c r="R8" s="27">
        <f>[2]PySI_data_std_IO!R8</f>
        <v>0</v>
      </c>
      <c r="S8" s="27">
        <f>[2]PySI_data_std_IO!S8</f>
        <v>0</v>
      </c>
      <c r="T8" s="27">
        <f>[2]PySI_data_std_IO!T8</f>
        <v>0</v>
      </c>
      <c r="U8" s="27">
        <f>[2]PySI_data_std_IO!U8</f>
        <v>0</v>
      </c>
      <c r="V8" s="27">
        <f>[2]PySI_data_std_IO!V8</f>
        <v>0</v>
      </c>
      <c r="W8" s="27">
        <f>[2]PySI_data_std_IO!W8</f>
        <v>0</v>
      </c>
      <c r="X8" s="27">
        <f>[2]PySI_data_std_IO!X8</f>
        <v>0</v>
      </c>
      <c r="Y8" s="27">
        <f>[2]PySI_data_std_IO!Y8</f>
        <v>0</v>
      </c>
      <c r="Z8" s="27">
        <f>[2]PySI_data_std_IO!Z8</f>
        <v>0</v>
      </c>
      <c r="AA8" s="27">
        <f>[2]PySI_data_std_IO!AA8</f>
        <v>0</v>
      </c>
      <c r="AB8" s="27">
        <f>[2]PySI_data_std_IO!AB8</f>
        <v>0</v>
      </c>
      <c r="AC8" s="27">
        <f>[2]PySI_data_std_IO!AC8</f>
        <v>0</v>
      </c>
      <c r="AD8" s="27">
        <f>[2]PySI_data_std_IO!AD8</f>
        <v>0</v>
      </c>
      <c r="AE8" s="27">
        <f>[2]PySI_data_std_IO!AE8</f>
        <v>0</v>
      </c>
      <c r="AF8" s="27">
        <f>[2]PySI_data_std_IO!AF8</f>
        <v>0</v>
      </c>
      <c r="AG8" s="27">
        <f>[2]PySI_data_std_IO!AG8</f>
        <v>0</v>
      </c>
      <c r="AH8" s="27">
        <f>[2]PySI_data_std_IO!AH8</f>
        <v>0</v>
      </c>
      <c r="AI8" s="27">
        <f>[2]PySI_data_std_IO!AI8</f>
        <v>0</v>
      </c>
      <c r="AJ8" s="27">
        <f>[2]PySI_data_std_IO!AJ8</f>
        <v>0</v>
      </c>
      <c r="AK8" s="27">
        <f>[2]PySI_data_std_IO!AK8</f>
        <v>0</v>
      </c>
      <c r="AL8" s="27">
        <f>[2]PySI_data_std_IO!AL8</f>
        <v>0</v>
      </c>
      <c r="AM8" s="27">
        <f>[2]PySI_data_std_IO!AM8</f>
        <v>0</v>
      </c>
      <c r="AN8" s="27">
        <f>[2]PySI_data_std_IO!AN8</f>
        <v>0</v>
      </c>
      <c r="AO8" s="27">
        <f>[2]PySI_data_std_IO!AO8</f>
        <v>0</v>
      </c>
      <c r="AP8" s="27">
        <f>[2]PySI_data_std_IO!AP8</f>
        <v>0</v>
      </c>
      <c r="AQ8" s="27">
        <f>[2]PySI_data_std_IO!AQ8</f>
        <v>0</v>
      </c>
      <c r="AR8" s="27">
        <f>[2]PySI_data_std_IO!AR8</f>
        <v>0</v>
      </c>
      <c r="AS8" s="27">
        <f>[2]PySI_data_std_IO!AS8</f>
        <v>0</v>
      </c>
      <c r="AT8" s="27">
        <f>[2]PySI_data_std_IO!AT8</f>
        <v>0</v>
      </c>
      <c r="AU8" s="27">
        <f>[2]PySI_data_std_IO!AU8</f>
        <v>0</v>
      </c>
      <c r="AV8" s="27">
        <f>[2]PySI_data_std_IO!AV8</f>
        <v>0</v>
      </c>
      <c r="AW8" s="27">
        <f>[2]PySI_data_std_IO!AW8</f>
        <v>0</v>
      </c>
      <c r="AX8" s="27">
        <f>[2]PySI_data_std_IO!AX8</f>
        <v>0</v>
      </c>
      <c r="AY8" s="27">
        <f>[2]PySI_data_std_IO!AY8</f>
        <v>0</v>
      </c>
      <c r="AZ8" s="27">
        <f>[2]PySI_data_std_IO!AZ8</f>
        <v>0</v>
      </c>
      <c r="BA8" s="27">
        <f>[2]PySI_data_std_IO!BA8</f>
        <v>0</v>
      </c>
      <c r="BB8" s="27">
        <f>[2]PySI_data_std_IO!BB8</f>
        <v>0</v>
      </c>
      <c r="BC8" s="27">
        <f>[2]PySI_data_std_IO!BC8</f>
        <v>0</v>
      </c>
      <c r="BD8" s="27">
        <f>[2]PySI_data_std_IO!BD8</f>
        <v>0</v>
      </c>
      <c r="BE8" s="27">
        <f>[2]PySI_data_std_IO!BE8</f>
        <v>0</v>
      </c>
      <c r="BF8" s="27">
        <f>[2]PySI_data_std_IO!BF8</f>
        <v>0</v>
      </c>
      <c r="BG8" s="27">
        <f>[2]PySI_data_std_IO!BG8</f>
        <v>0</v>
      </c>
    </row>
    <row r="9" spans="1:59" x14ac:dyDescent="0.15">
      <c r="A9" s="27">
        <f>[2]PySI_data_std_IO!A9</f>
        <v>0</v>
      </c>
      <c r="B9" s="27">
        <f>[2]PySI_data_std_IO!B9</f>
        <v>0</v>
      </c>
      <c r="C9" s="27">
        <f>[2]PySI_data_std_IO!C9</f>
        <v>0</v>
      </c>
      <c r="D9" s="27">
        <f>[2]PySI_data_std_IO!D9</f>
        <v>0</v>
      </c>
      <c r="E9" s="27">
        <f>[2]PySI_data_std_IO!E9</f>
        <v>0</v>
      </c>
      <c r="F9" s="27">
        <f>[2]PySI_data_std_IO!F9</f>
        <v>0</v>
      </c>
      <c r="G9" s="27">
        <f>[2]PySI_data_std_IO!G9</f>
        <v>0</v>
      </c>
      <c r="H9" s="27">
        <f>[2]PySI_data_std_IO!H9</f>
        <v>0</v>
      </c>
      <c r="I9" s="27">
        <f>[2]PySI_data_std_IO!I9</f>
        <v>0</v>
      </c>
      <c r="J9" s="27">
        <f>[2]PySI_data_std_IO!J9</f>
        <v>0</v>
      </c>
      <c r="K9" s="27">
        <f>[2]PySI_data_std_IO!K9</f>
        <v>0</v>
      </c>
      <c r="L9" s="27">
        <f>[2]PySI_data_std_IO!L9</f>
        <v>0</v>
      </c>
      <c r="M9" s="27">
        <f>[2]PySI_data_std_IO!M9</f>
        <v>0</v>
      </c>
      <c r="N9" s="27">
        <f>[2]PySI_data_std_IO!N9</f>
        <v>0</v>
      </c>
      <c r="O9" s="27">
        <f>[2]PySI_data_std_IO!O9</f>
        <v>0</v>
      </c>
      <c r="P9" s="27">
        <f>[2]PySI_data_std_IO!P9</f>
        <v>0</v>
      </c>
      <c r="Q9" s="27">
        <f>[2]PySI_data_std_IO!Q9</f>
        <v>0</v>
      </c>
      <c r="R9" s="27">
        <f>[2]PySI_data_std_IO!R9</f>
        <v>0</v>
      </c>
      <c r="S9" s="27">
        <f>[2]PySI_data_std_IO!S9</f>
        <v>0</v>
      </c>
      <c r="T9" s="27">
        <f>[2]PySI_data_std_IO!T9</f>
        <v>0</v>
      </c>
      <c r="U9" s="27">
        <f>[2]PySI_data_std_IO!U9</f>
        <v>0</v>
      </c>
      <c r="V9" s="27">
        <f>[2]PySI_data_std_IO!V9</f>
        <v>0</v>
      </c>
      <c r="W9" s="27">
        <f>[2]PySI_data_std_IO!W9</f>
        <v>0</v>
      </c>
      <c r="X9" s="27">
        <f>[2]PySI_data_std_IO!X9</f>
        <v>0</v>
      </c>
      <c r="Y9" s="27">
        <f>[2]PySI_data_std_IO!Y9</f>
        <v>0</v>
      </c>
      <c r="Z9" s="27">
        <f>[2]PySI_data_std_IO!Z9</f>
        <v>0</v>
      </c>
      <c r="AA9" s="27">
        <f>[2]PySI_data_std_IO!AA9</f>
        <v>0</v>
      </c>
      <c r="AB9" s="27">
        <f>[2]PySI_data_std_IO!AB9</f>
        <v>0</v>
      </c>
      <c r="AC9" s="27">
        <f>[2]PySI_data_std_IO!AC9</f>
        <v>0</v>
      </c>
      <c r="AD9" s="27">
        <f>[2]PySI_data_std_IO!AD9</f>
        <v>0</v>
      </c>
      <c r="AE9" s="27">
        <f>[2]PySI_data_std_IO!AE9</f>
        <v>0</v>
      </c>
      <c r="AF9" s="27">
        <f>[2]PySI_data_std_IO!AF9</f>
        <v>0</v>
      </c>
      <c r="AG9" s="27">
        <f>[2]PySI_data_std_IO!AG9</f>
        <v>0</v>
      </c>
      <c r="AH9" s="27">
        <f>[2]PySI_data_std_IO!AH9</f>
        <v>0</v>
      </c>
      <c r="AI9" s="27">
        <f>[2]PySI_data_std_IO!AI9</f>
        <v>0</v>
      </c>
      <c r="AJ9" s="27">
        <f>[2]PySI_data_std_IO!AJ9</f>
        <v>0</v>
      </c>
      <c r="AK9" s="27">
        <f>[2]PySI_data_std_IO!AK9</f>
        <v>0</v>
      </c>
      <c r="AL9" s="27">
        <f>[2]PySI_data_std_IO!AL9</f>
        <v>0</v>
      </c>
      <c r="AM9" s="27">
        <f>[2]PySI_data_std_IO!AM9</f>
        <v>0</v>
      </c>
      <c r="AN9" s="27">
        <f>[2]PySI_data_std_IO!AN9</f>
        <v>0</v>
      </c>
      <c r="AO9" s="27">
        <f>[2]PySI_data_std_IO!AO9</f>
        <v>0</v>
      </c>
      <c r="AP9" s="27">
        <f>[2]PySI_data_std_IO!AP9</f>
        <v>0</v>
      </c>
      <c r="AQ9" s="27">
        <f>[2]PySI_data_std_IO!AQ9</f>
        <v>0</v>
      </c>
      <c r="AR9" s="27">
        <f>[2]PySI_data_std_IO!AR9</f>
        <v>0</v>
      </c>
      <c r="AS9" s="27">
        <f>[2]PySI_data_std_IO!AS9</f>
        <v>0</v>
      </c>
      <c r="AT9" s="27">
        <f>[2]PySI_data_std_IO!AT9</f>
        <v>0</v>
      </c>
      <c r="AU9" s="27">
        <f>[2]PySI_data_std_IO!AU9</f>
        <v>0</v>
      </c>
      <c r="AV9" s="27">
        <f>[2]PySI_data_std_IO!AV9</f>
        <v>0</v>
      </c>
      <c r="AW9" s="27">
        <f>[2]PySI_data_std_IO!AW9</f>
        <v>0</v>
      </c>
      <c r="AX9" s="27">
        <f>[2]PySI_data_std_IO!AX9</f>
        <v>0</v>
      </c>
      <c r="AY9" s="27">
        <f>[2]PySI_data_std_IO!AY9</f>
        <v>0</v>
      </c>
      <c r="AZ9" s="27">
        <f>[2]PySI_data_std_IO!AZ9</f>
        <v>0</v>
      </c>
      <c r="BA9" s="27">
        <f>[2]PySI_data_std_IO!BA9</f>
        <v>0</v>
      </c>
      <c r="BB9" s="27">
        <f>[2]PySI_data_std_IO!BB9</f>
        <v>0</v>
      </c>
      <c r="BC9" s="27">
        <f>[2]PySI_data_std_IO!BC9</f>
        <v>0</v>
      </c>
      <c r="BD9" s="27">
        <f>[2]PySI_data_std_IO!BD9</f>
        <v>0</v>
      </c>
      <c r="BE9" s="27">
        <f>[2]PySI_data_std_IO!BE9</f>
        <v>0</v>
      </c>
      <c r="BF9" s="27">
        <f>[2]PySI_data_std_IO!BF9</f>
        <v>0</v>
      </c>
      <c r="BG9" s="27">
        <f>[2]PySI_data_std_IO!BG9</f>
        <v>0</v>
      </c>
    </row>
    <row r="10" spans="1:59" x14ac:dyDescent="0.15">
      <c r="A10" s="27">
        <f>[2]PySI_data_std_IO!A10</f>
        <v>0</v>
      </c>
      <c r="B10" s="27">
        <f>[2]PySI_data_std_IO!B10</f>
        <v>0</v>
      </c>
      <c r="C10" s="27">
        <f>[2]PySI_data_std_IO!C10</f>
        <v>0</v>
      </c>
      <c r="D10" s="27">
        <f>[2]PySI_data_std_IO!D10</f>
        <v>0</v>
      </c>
      <c r="E10" s="27">
        <f>[2]PySI_data_std_IO!E10</f>
        <v>0</v>
      </c>
      <c r="F10" s="27">
        <f>[2]PySI_data_std_IO!F10</f>
        <v>0</v>
      </c>
      <c r="G10" s="27">
        <f>[2]PySI_data_std_IO!G10</f>
        <v>0</v>
      </c>
      <c r="H10" s="27">
        <f>[2]PySI_data_std_IO!H10</f>
        <v>0</v>
      </c>
      <c r="I10" s="27">
        <f>[2]PySI_data_std_IO!I10</f>
        <v>0</v>
      </c>
      <c r="J10" s="27">
        <f>[2]PySI_data_std_IO!J10</f>
        <v>0</v>
      </c>
      <c r="K10" s="27">
        <f>[2]PySI_data_std_IO!K10</f>
        <v>0</v>
      </c>
      <c r="L10" s="27">
        <f>[2]PySI_data_std_IO!L10</f>
        <v>0</v>
      </c>
      <c r="M10" s="27">
        <f>[2]PySI_data_std_IO!M10</f>
        <v>0</v>
      </c>
      <c r="N10" s="27">
        <f>[2]PySI_data_std_IO!N10</f>
        <v>0</v>
      </c>
      <c r="O10" s="27">
        <f>[2]PySI_data_std_IO!O10</f>
        <v>0</v>
      </c>
      <c r="P10" s="27">
        <f>[2]PySI_data_std_IO!P10</f>
        <v>0</v>
      </c>
      <c r="Q10" s="27">
        <f>[2]PySI_data_std_IO!Q10</f>
        <v>0</v>
      </c>
      <c r="R10" s="27">
        <f>[2]PySI_data_std_IO!R10</f>
        <v>0</v>
      </c>
      <c r="S10" s="27">
        <f>[2]PySI_data_std_IO!S10</f>
        <v>0</v>
      </c>
      <c r="T10" s="27">
        <f>[2]PySI_data_std_IO!T10</f>
        <v>0</v>
      </c>
      <c r="U10" s="27">
        <f>[2]PySI_data_std_IO!U10</f>
        <v>0</v>
      </c>
      <c r="V10" s="27">
        <f>[2]PySI_data_std_IO!V10</f>
        <v>0</v>
      </c>
      <c r="W10" s="27">
        <f>[2]PySI_data_std_IO!W10</f>
        <v>0</v>
      </c>
      <c r="X10" s="27">
        <f>[2]PySI_data_std_IO!X10</f>
        <v>0</v>
      </c>
      <c r="Y10" s="27">
        <f>[2]PySI_data_std_IO!Y10</f>
        <v>0</v>
      </c>
      <c r="Z10" s="27">
        <f>[2]PySI_data_std_IO!Z10</f>
        <v>0</v>
      </c>
      <c r="AA10" s="27">
        <f>[2]PySI_data_std_IO!AA10</f>
        <v>0</v>
      </c>
      <c r="AB10" s="27">
        <f>[2]PySI_data_std_IO!AB10</f>
        <v>0</v>
      </c>
      <c r="AC10" s="27">
        <f>[2]PySI_data_std_IO!AC10</f>
        <v>0</v>
      </c>
      <c r="AD10" s="27">
        <f>[2]PySI_data_std_IO!AD10</f>
        <v>0</v>
      </c>
      <c r="AE10" s="27">
        <f>[2]PySI_data_std_IO!AE10</f>
        <v>0</v>
      </c>
      <c r="AF10" s="27">
        <f>[2]PySI_data_std_IO!AF10</f>
        <v>0</v>
      </c>
      <c r="AG10" s="27">
        <f>[2]PySI_data_std_IO!AG10</f>
        <v>0</v>
      </c>
      <c r="AH10" s="27">
        <f>[2]PySI_data_std_IO!AH10</f>
        <v>0</v>
      </c>
      <c r="AI10" s="27">
        <f>[2]PySI_data_std_IO!AI10</f>
        <v>0</v>
      </c>
      <c r="AJ10" s="27">
        <f>[2]PySI_data_std_IO!AJ10</f>
        <v>0</v>
      </c>
      <c r="AK10" s="27">
        <f>[2]PySI_data_std_IO!AK10</f>
        <v>0</v>
      </c>
      <c r="AL10" s="27">
        <f>[2]PySI_data_std_IO!AL10</f>
        <v>0</v>
      </c>
      <c r="AM10" s="27">
        <f>[2]PySI_data_std_IO!AM10</f>
        <v>0</v>
      </c>
      <c r="AN10" s="27">
        <f>[2]PySI_data_std_IO!AN10</f>
        <v>0</v>
      </c>
      <c r="AO10" s="27">
        <f>[2]PySI_data_std_IO!AO10</f>
        <v>0</v>
      </c>
      <c r="AP10" s="27">
        <f>[2]PySI_data_std_IO!AP10</f>
        <v>0</v>
      </c>
      <c r="AQ10" s="27">
        <f>[2]PySI_data_std_IO!AQ10</f>
        <v>0</v>
      </c>
      <c r="AR10" s="27">
        <f>[2]PySI_data_std_IO!AR10</f>
        <v>0</v>
      </c>
      <c r="AS10" s="27">
        <f>[2]PySI_data_std_IO!AS10</f>
        <v>0</v>
      </c>
      <c r="AT10" s="27">
        <f>[2]PySI_data_std_IO!AT10</f>
        <v>0</v>
      </c>
      <c r="AU10" s="27">
        <f>[2]PySI_data_std_IO!AU10</f>
        <v>0</v>
      </c>
      <c r="AV10" s="27">
        <f>[2]PySI_data_std_IO!AV10</f>
        <v>0</v>
      </c>
      <c r="AW10" s="27">
        <f>[2]PySI_data_std_IO!AW10</f>
        <v>0</v>
      </c>
      <c r="AX10" s="27">
        <f>[2]PySI_data_std_IO!AX10</f>
        <v>0</v>
      </c>
      <c r="AY10" s="27">
        <f>[2]PySI_data_std_IO!AY10</f>
        <v>0</v>
      </c>
      <c r="AZ10" s="27">
        <f>[2]PySI_data_std_IO!AZ10</f>
        <v>0</v>
      </c>
      <c r="BA10" s="27">
        <f>[2]PySI_data_std_IO!BA10</f>
        <v>0</v>
      </c>
      <c r="BB10" s="27">
        <f>[2]PySI_data_std_IO!BB10</f>
        <v>0</v>
      </c>
      <c r="BC10" s="27">
        <f>[2]PySI_data_std_IO!BC10</f>
        <v>0</v>
      </c>
      <c r="BD10" s="27">
        <f>[2]PySI_data_std_IO!BD10</f>
        <v>0</v>
      </c>
      <c r="BE10" s="27">
        <f>[2]PySI_data_std_IO!BE10</f>
        <v>0</v>
      </c>
      <c r="BF10" s="27">
        <f>[2]PySI_data_std_IO!BF10</f>
        <v>0</v>
      </c>
      <c r="BG10" s="27">
        <f>[2]PySI_data_std_IO!BG10</f>
        <v>0</v>
      </c>
    </row>
    <row r="11" spans="1:59" x14ac:dyDescent="0.15">
      <c r="A11" s="27">
        <f>[2]PySI_data_std_IO!A11</f>
        <v>0</v>
      </c>
      <c r="B11" s="27">
        <f>[2]PySI_data_std_IO!B11</f>
        <v>0</v>
      </c>
      <c r="C11" s="27">
        <f>[2]PySI_data_std_IO!C11</f>
        <v>0</v>
      </c>
      <c r="D11" s="27">
        <f>[2]PySI_data_std_IO!D11</f>
        <v>0</v>
      </c>
      <c r="E11" s="27">
        <f>[2]PySI_data_std_IO!E11</f>
        <v>0</v>
      </c>
      <c r="F11" s="27">
        <f>[2]PySI_data_std_IO!F11</f>
        <v>0</v>
      </c>
      <c r="G11" s="27">
        <f>[2]PySI_data_std_IO!G11</f>
        <v>0</v>
      </c>
      <c r="H11" s="27">
        <f>[2]PySI_data_std_IO!H11</f>
        <v>0</v>
      </c>
      <c r="I11" s="27">
        <f>[2]PySI_data_std_IO!I11</f>
        <v>0</v>
      </c>
      <c r="J11" s="27">
        <f>[2]PySI_data_std_IO!J11</f>
        <v>0</v>
      </c>
      <c r="K11" s="27">
        <f>[2]PySI_data_std_IO!K11</f>
        <v>0</v>
      </c>
      <c r="L11" s="27">
        <f>[2]PySI_data_std_IO!L11</f>
        <v>0</v>
      </c>
      <c r="M11" s="27">
        <f>[2]PySI_data_std_IO!M11</f>
        <v>0</v>
      </c>
      <c r="N11" s="27">
        <f>[2]PySI_data_std_IO!N11</f>
        <v>0</v>
      </c>
      <c r="O11" s="27">
        <f>[2]PySI_data_std_IO!O11</f>
        <v>0</v>
      </c>
      <c r="P11" s="27">
        <f>[2]PySI_data_std_IO!P11</f>
        <v>0</v>
      </c>
      <c r="Q11" s="27">
        <f>[2]PySI_data_std_IO!Q11</f>
        <v>0</v>
      </c>
      <c r="R11" s="27">
        <f>[2]PySI_data_std_IO!R11</f>
        <v>0</v>
      </c>
      <c r="S11" s="27">
        <f>[2]PySI_data_std_IO!S11</f>
        <v>0</v>
      </c>
      <c r="T11" s="27">
        <f>[2]PySI_data_std_IO!T11</f>
        <v>0</v>
      </c>
      <c r="U11" s="27">
        <f>[2]PySI_data_std_IO!U11</f>
        <v>0</v>
      </c>
      <c r="V11" s="27">
        <f>[2]PySI_data_std_IO!V11</f>
        <v>0</v>
      </c>
      <c r="W11" s="27">
        <f>[2]PySI_data_std_IO!W11</f>
        <v>0</v>
      </c>
      <c r="X11" s="27">
        <f>[2]PySI_data_std_IO!X11</f>
        <v>0</v>
      </c>
      <c r="Y11" s="27">
        <f>[2]PySI_data_std_IO!Y11</f>
        <v>0</v>
      </c>
      <c r="Z11" s="27">
        <f>[2]PySI_data_std_IO!Z11</f>
        <v>0</v>
      </c>
      <c r="AA11" s="27">
        <f>[2]PySI_data_std_IO!AA11</f>
        <v>0</v>
      </c>
      <c r="AB11" s="27">
        <f>[2]PySI_data_std_IO!AB11</f>
        <v>0</v>
      </c>
      <c r="AC11" s="27">
        <f>[2]PySI_data_std_IO!AC11</f>
        <v>0</v>
      </c>
      <c r="AD11" s="27">
        <f>[2]PySI_data_std_IO!AD11</f>
        <v>0</v>
      </c>
      <c r="AE11" s="27">
        <f>[2]PySI_data_std_IO!AE11</f>
        <v>0</v>
      </c>
      <c r="AF11" s="27">
        <f>[2]PySI_data_std_IO!AF11</f>
        <v>0</v>
      </c>
      <c r="AG11" s="27">
        <f>[2]PySI_data_std_IO!AG11</f>
        <v>0</v>
      </c>
      <c r="AH11" s="27">
        <f>[2]PySI_data_std_IO!AH11</f>
        <v>0</v>
      </c>
      <c r="AI11" s="27">
        <f>[2]PySI_data_std_IO!AI11</f>
        <v>0</v>
      </c>
      <c r="AJ11" s="27">
        <f>[2]PySI_data_std_IO!AJ11</f>
        <v>0</v>
      </c>
      <c r="AK11" s="27">
        <f>[2]PySI_data_std_IO!AK11</f>
        <v>0</v>
      </c>
      <c r="AL11" s="27">
        <f>[2]PySI_data_std_IO!AL11</f>
        <v>0</v>
      </c>
      <c r="AM11" s="27">
        <f>[2]PySI_data_std_IO!AM11</f>
        <v>0</v>
      </c>
      <c r="AN11" s="27">
        <f>[2]PySI_data_std_IO!AN11</f>
        <v>0</v>
      </c>
      <c r="AO11" s="27">
        <f>[2]PySI_data_std_IO!AO11</f>
        <v>0</v>
      </c>
      <c r="AP11" s="27">
        <f>[2]PySI_data_std_IO!AP11</f>
        <v>0</v>
      </c>
      <c r="AQ11" s="27">
        <f>[2]PySI_data_std_IO!AQ11</f>
        <v>0</v>
      </c>
      <c r="AR11" s="27">
        <f>[2]PySI_data_std_IO!AR11</f>
        <v>0</v>
      </c>
      <c r="AS11" s="27">
        <f>[2]PySI_data_std_IO!AS11</f>
        <v>0</v>
      </c>
      <c r="AT11" s="27">
        <f>[2]PySI_data_std_IO!AT11</f>
        <v>0</v>
      </c>
      <c r="AU11" s="27">
        <f>[2]PySI_data_std_IO!AU11</f>
        <v>0</v>
      </c>
      <c r="AV11" s="27">
        <f>[2]PySI_data_std_IO!AV11</f>
        <v>0</v>
      </c>
      <c r="AW11" s="27">
        <f>[2]PySI_data_std_IO!AW11</f>
        <v>0</v>
      </c>
      <c r="AX11" s="27">
        <f>[2]PySI_data_std_IO!AX11</f>
        <v>0</v>
      </c>
      <c r="AY11" s="27">
        <f>[2]PySI_data_std_IO!AY11</f>
        <v>0</v>
      </c>
      <c r="AZ11" s="27">
        <f>[2]PySI_data_std_IO!AZ11</f>
        <v>0</v>
      </c>
      <c r="BA11" s="27">
        <f>[2]PySI_data_std_IO!BA11</f>
        <v>0</v>
      </c>
      <c r="BB11" s="27">
        <f>[2]PySI_data_std_IO!BB11</f>
        <v>0</v>
      </c>
      <c r="BC11" s="27">
        <f>[2]PySI_data_std_IO!BC11</f>
        <v>0</v>
      </c>
      <c r="BD11" s="27">
        <f>[2]PySI_data_std_IO!BD11</f>
        <v>0</v>
      </c>
      <c r="BE11" s="27">
        <f>[2]PySI_data_std_IO!BE11</f>
        <v>0</v>
      </c>
      <c r="BF11" s="27">
        <f>[2]PySI_data_std_IO!BF11</f>
        <v>0</v>
      </c>
      <c r="BG11" s="27">
        <f>[2]PySI_data_std_IO!BG11</f>
        <v>0</v>
      </c>
    </row>
    <row r="12" spans="1:59" x14ac:dyDescent="0.15">
      <c r="A12" s="27">
        <f>[2]PySI_data_std_IO!A12</f>
        <v>0</v>
      </c>
      <c r="B12" s="27">
        <f>[2]PySI_data_std_IO!B12</f>
        <v>0</v>
      </c>
      <c r="C12" s="27">
        <f>[2]PySI_data_std_IO!C12</f>
        <v>0</v>
      </c>
      <c r="D12" s="27">
        <f>[2]PySI_data_std_IO!D12</f>
        <v>0</v>
      </c>
      <c r="E12" s="27">
        <f>[2]PySI_data_std_IO!E12</f>
        <v>0</v>
      </c>
      <c r="F12" s="27">
        <f>[2]PySI_data_std_IO!F12</f>
        <v>0</v>
      </c>
      <c r="G12" s="27">
        <f>[2]PySI_data_std_IO!G12</f>
        <v>0</v>
      </c>
      <c r="H12" s="27">
        <f>[2]PySI_data_std_IO!H12</f>
        <v>0</v>
      </c>
      <c r="I12" s="27">
        <f>[2]PySI_data_std_IO!I12</f>
        <v>0</v>
      </c>
      <c r="J12" s="27">
        <f>[2]PySI_data_std_IO!J12</f>
        <v>0</v>
      </c>
      <c r="K12" s="27">
        <f>[2]PySI_data_std_IO!K12</f>
        <v>0</v>
      </c>
      <c r="L12" s="27">
        <f>[2]PySI_data_std_IO!L12</f>
        <v>0</v>
      </c>
      <c r="M12" s="27">
        <f>[2]PySI_data_std_IO!M12</f>
        <v>0</v>
      </c>
      <c r="N12" s="27">
        <f>[2]PySI_data_std_IO!N12</f>
        <v>0</v>
      </c>
      <c r="O12" s="27">
        <f>[2]PySI_data_std_IO!O12</f>
        <v>0</v>
      </c>
      <c r="P12" s="27">
        <f>[2]PySI_data_std_IO!P12</f>
        <v>0</v>
      </c>
      <c r="Q12" s="27">
        <f>[2]PySI_data_std_IO!Q12</f>
        <v>0</v>
      </c>
      <c r="R12" s="27">
        <f>[2]PySI_data_std_IO!R12</f>
        <v>0</v>
      </c>
      <c r="S12" s="27">
        <f>[2]PySI_data_std_IO!S12</f>
        <v>0</v>
      </c>
      <c r="T12" s="27">
        <f>[2]PySI_data_std_IO!T12</f>
        <v>0</v>
      </c>
      <c r="U12" s="27">
        <f>[2]PySI_data_std_IO!U12</f>
        <v>0</v>
      </c>
      <c r="V12" s="27">
        <f>[2]PySI_data_std_IO!V12</f>
        <v>0</v>
      </c>
      <c r="W12" s="27">
        <f>[2]PySI_data_std_IO!W12</f>
        <v>0</v>
      </c>
      <c r="X12" s="27">
        <f>[2]PySI_data_std_IO!X12</f>
        <v>0</v>
      </c>
      <c r="Y12" s="27">
        <f>[2]PySI_data_std_IO!Y12</f>
        <v>0</v>
      </c>
      <c r="Z12" s="27">
        <f>[2]PySI_data_std_IO!Z12</f>
        <v>0</v>
      </c>
      <c r="AA12" s="27">
        <f>[2]PySI_data_std_IO!AA12</f>
        <v>0</v>
      </c>
      <c r="AB12" s="27">
        <f>[2]PySI_data_std_IO!AB12</f>
        <v>0</v>
      </c>
      <c r="AC12" s="27">
        <f>[2]PySI_data_std_IO!AC12</f>
        <v>0</v>
      </c>
      <c r="AD12" s="27">
        <f>[2]PySI_data_std_IO!AD12</f>
        <v>0</v>
      </c>
      <c r="AE12" s="27">
        <f>[2]PySI_data_std_IO!AE12</f>
        <v>0</v>
      </c>
      <c r="AF12" s="27">
        <f>[2]PySI_data_std_IO!AF12</f>
        <v>0</v>
      </c>
      <c r="AG12" s="27">
        <f>[2]PySI_data_std_IO!AG12</f>
        <v>0</v>
      </c>
      <c r="AH12" s="27">
        <f>[2]PySI_data_std_IO!AH12</f>
        <v>0</v>
      </c>
      <c r="AI12" s="27">
        <f>[2]PySI_data_std_IO!AI12</f>
        <v>0</v>
      </c>
      <c r="AJ12" s="27">
        <f>[2]PySI_data_std_IO!AJ12</f>
        <v>0</v>
      </c>
      <c r="AK12" s="27">
        <f>[2]PySI_data_std_IO!AK12</f>
        <v>0</v>
      </c>
      <c r="AL12" s="27">
        <f>[2]PySI_data_std_IO!AL12</f>
        <v>0</v>
      </c>
      <c r="AM12" s="27">
        <f>[2]PySI_data_std_IO!AM12</f>
        <v>0</v>
      </c>
      <c r="AN12" s="27">
        <f>[2]PySI_data_std_IO!AN12</f>
        <v>0</v>
      </c>
      <c r="AO12" s="27">
        <f>[2]PySI_data_std_IO!AO12</f>
        <v>0</v>
      </c>
      <c r="AP12" s="27">
        <f>[2]PySI_data_std_IO!AP12</f>
        <v>0</v>
      </c>
      <c r="AQ12" s="27">
        <f>[2]PySI_data_std_IO!AQ12</f>
        <v>0</v>
      </c>
      <c r="AR12" s="27">
        <f>[2]PySI_data_std_IO!AR12</f>
        <v>0</v>
      </c>
      <c r="AS12" s="27">
        <f>[2]PySI_data_std_IO!AS12</f>
        <v>0</v>
      </c>
      <c r="AT12" s="27">
        <f>[2]PySI_data_std_IO!AT12</f>
        <v>0</v>
      </c>
      <c r="AU12" s="27">
        <f>[2]PySI_data_std_IO!AU12</f>
        <v>0</v>
      </c>
      <c r="AV12" s="27">
        <f>[2]PySI_data_std_IO!AV12</f>
        <v>0</v>
      </c>
      <c r="AW12" s="27">
        <f>[2]PySI_data_std_IO!AW12</f>
        <v>0</v>
      </c>
      <c r="AX12" s="27">
        <f>[2]PySI_data_std_IO!AX12</f>
        <v>0</v>
      </c>
      <c r="AY12" s="27">
        <f>[2]PySI_data_std_IO!AY12</f>
        <v>0</v>
      </c>
      <c r="AZ12" s="27">
        <f>[2]PySI_data_std_IO!AZ12</f>
        <v>0</v>
      </c>
      <c r="BA12" s="27">
        <f>[2]PySI_data_std_IO!BA12</f>
        <v>0</v>
      </c>
      <c r="BB12" s="27">
        <f>[2]PySI_data_std_IO!BB12</f>
        <v>0</v>
      </c>
      <c r="BC12" s="27">
        <f>[2]PySI_data_std_IO!BC12</f>
        <v>0</v>
      </c>
      <c r="BD12" s="27">
        <f>[2]PySI_data_std_IO!BD12</f>
        <v>0</v>
      </c>
      <c r="BE12" s="27">
        <f>[2]PySI_data_std_IO!BE12</f>
        <v>0</v>
      </c>
      <c r="BF12" s="27">
        <f>[2]PySI_data_std_IO!BF12</f>
        <v>0</v>
      </c>
      <c r="BG12" s="27">
        <f>[2]PySI_data_std_IO!BG12</f>
        <v>0</v>
      </c>
    </row>
    <row r="13" spans="1:59" x14ac:dyDescent="0.15">
      <c r="A13" s="27">
        <f>[2]PySI_data_std_IO!A13</f>
        <v>0</v>
      </c>
      <c r="B13" s="27">
        <f>[2]PySI_data_std_IO!B13</f>
        <v>0</v>
      </c>
      <c r="C13" s="27">
        <f>[2]PySI_data_std_IO!C13</f>
        <v>0</v>
      </c>
      <c r="D13" s="27">
        <f>[2]PySI_data_std_IO!D13</f>
        <v>0</v>
      </c>
      <c r="E13" s="27">
        <f>[2]PySI_data_std_IO!E13</f>
        <v>0</v>
      </c>
      <c r="F13" s="27">
        <f>[2]PySI_data_std_IO!F13</f>
        <v>0</v>
      </c>
      <c r="G13" s="27">
        <f>[2]PySI_data_std_IO!G13</f>
        <v>0</v>
      </c>
      <c r="H13" s="27">
        <f>[2]PySI_data_std_IO!H13</f>
        <v>0</v>
      </c>
      <c r="I13" s="27">
        <f>[2]PySI_data_std_IO!I13</f>
        <v>0</v>
      </c>
      <c r="J13" s="27">
        <f>[2]PySI_data_std_IO!J13</f>
        <v>0</v>
      </c>
      <c r="K13" s="27">
        <f>[2]PySI_data_std_IO!K13</f>
        <v>0</v>
      </c>
      <c r="L13" s="27">
        <f>[2]PySI_data_std_IO!L13</f>
        <v>0</v>
      </c>
      <c r="M13" s="27">
        <f>[2]PySI_data_std_IO!M13</f>
        <v>0</v>
      </c>
      <c r="N13" s="27">
        <f>[2]PySI_data_std_IO!N13</f>
        <v>0</v>
      </c>
      <c r="O13" s="27">
        <f>[2]PySI_data_std_IO!O13</f>
        <v>0</v>
      </c>
      <c r="P13" s="27">
        <f>[2]PySI_data_std_IO!P13</f>
        <v>0</v>
      </c>
      <c r="Q13" s="27">
        <f>[2]PySI_data_std_IO!Q13</f>
        <v>0</v>
      </c>
      <c r="R13" s="27">
        <f>[2]PySI_data_std_IO!R13</f>
        <v>0</v>
      </c>
      <c r="S13" s="27">
        <f>[2]PySI_data_std_IO!S13</f>
        <v>0</v>
      </c>
      <c r="T13" s="27">
        <f>[2]PySI_data_std_IO!T13</f>
        <v>0</v>
      </c>
      <c r="U13" s="27">
        <f>[2]PySI_data_std_IO!U13</f>
        <v>0</v>
      </c>
      <c r="V13" s="27">
        <f>[2]PySI_data_std_IO!V13</f>
        <v>0</v>
      </c>
      <c r="W13" s="27">
        <f>[2]PySI_data_std_IO!W13</f>
        <v>0</v>
      </c>
      <c r="X13" s="27">
        <f>[2]PySI_data_std_IO!X13</f>
        <v>0</v>
      </c>
      <c r="Y13" s="27">
        <f>[2]PySI_data_std_IO!Y13</f>
        <v>0</v>
      </c>
      <c r="Z13" s="27">
        <f>[2]PySI_data_std_IO!Z13</f>
        <v>0</v>
      </c>
      <c r="AA13" s="27">
        <f>[2]PySI_data_std_IO!AA13</f>
        <v>0</v>
      </c>
      <c r="AB13" s="27">
        <f>[2]PySI_data_std_IO!AB13</f>
        <v>0</v>
      </c>
      <c r="AC13" s="27">
        <f>[2]PySI_data_std_IO!AC13</f>
        <v>0</v>
      </c>
      <c r="AD13" s="27">
        <f>[2]PySI_data_std_IO!AD13</f>
        <v>0</v>
      </c>
      <c r="AE13" s="27">
        <f>[2]PySI_data_std_IO!AE13</f>
        <v>0</v>
      </c>
      <c r="AF13" s="27">
        <f>[2]PySI_data_std_IO!AF13</f>
        <v>0</v>
      </c>
      <c r="AG13" s="27">
        <f>[2]PySI_data_std_IO!AG13</f>
        <v>0</v>
      </c>
      <c r="AH13" s="27">
        <f>[2]PySI_data_std_IO!AH13</f>
        <v>0</v>
      </c>
      <c r="AI13" s="27">
        <f>[2]PySI_data_std_IO!AI13</f>
        <v>0</v>
      </c>
      <c r="AJ13" s="27">
        <f>[2]PySI_data_std_IO!AJ13</f>
        <v>0</v>
      </c>
      <c r="AK13" s="27">
        <f>[2]PySI_data_std_IO!AK13</f>
        <v>0</v>
      </c>
      <c r="AL13" s="27">
        <f>[2]PySI_data_std_IO!AL13</f>
        <v>0</v>
      </c>
      <c r="AM13" s="27">
        <f>[2]PySI_data_std_IO!AM13</f>
        <v>0</v>
      </c>
      <c r="AN13" s="27">
        <f>[2]PySI_data_std_IO!AN13</f>
        <v>0</v>
      </c>
      <c r="AO13" s="27">
        <f>[2]PySI_data_std_IO!AO13</f>
        <v>0</v>
      </c>
      <c r="AP13" s="27">
        <f>[2]PySI_data_std_IO!AP13</f>
        <v>0</v>
      </c>
      <c r="AQ13" s="27">
        <f>[2]PySI_data_std_IO!AQ13</f>
        <v>0</v>
      </c>
      <c r="AR13" s="27">
        <f>[2]PySI_data_std_IO!AR13</f>
        <v>0</v>
      </c>
      <c r="AS13" s="27">
        <f>[2]PySI_data_std_IO!AS13</f>
        <v>0</v>
      </c>
      <c r="AT13" s="27">
        <f>[2]PySI_data_std_IO!AT13</f>
        <v>0</v>
      </c>
      <c r="AU13" s="27">
        <f>[2]PySI_data_std_IO!AU13</f>
        <v>0</v>
      </c>
      <c r="AV13" s="27">
        <f>[2]PySI_data_std_IO!AV13</f>
        <v>0</v>
      </c>
      <c r="AW13" s="27">
        <f>[2]PySI_data_std_IO!AW13</f>
        <v>0</v>
      </c>
      <c r="AX13" s="27">
        <f>[2]PySI_data_std_IO!AX13</f>
        <v>0</v>
      </c>
      <c r="AY13" s="27">
        <f>[2]PySI_data_std_IO!AY13</f>
        <v>0</v>
      </c>
      <c r="AZ13" s="27">
        <f>[2]PySI_data_std_IO!AZ13</f>
        <v>0</v>
      </c>
      <c r="BA13" s="27">
        <f>[2]PySI_data_std_IO!BA13</f>
        <v>0</v>
      </c>
      <c r="BB13" s="27">
        <f>[2]PySI_data_std_IO!BB13</f>
        <v>0</v>
      </c>
      <c r="BC13" s="27">
        <f>[2]PySI_data_std_IO!BC13</f>
        <v>0</v>
      </c>
      <c r="BD13" s="27">
        <f>[2]PySI_data_std_IO!BD13</f>
        <v>0</v>
      </c>
      <c r="BE13" s="27">
        <f>[2]PySI_data_std_IO!BE13</f>
        <v>0</v>
      </c>
      <c r="BF13" s="27">
        <f>[2]PySI_data_std_IO!BF13</f>
        <v>0</v>
      </c>
      <c r="BG13" s="27">
        <f>[2]PySI_data_std_IO!BG13</f>
        <v>0</v>
      </c>
    </row>
    <row r="14" spans="1:59" x14ac:dyDescent="0.15">
      <c r="A14" s="27">
        <f>[2]PySI_data_std_IO!A14</f>
        <v>0</v>
      </c>
      <c r="B14" s="27">
        <f>[2]PySI_data_std_IO!B14</f>
        <v>0</v>
      </c>
      <c r="C14" s="27">
        <f>[2]PySI_data_std_IO!C14</f>
        <v>0</v>
      </c>
      <c r="D14" s="27">
        <f>[2]PySI_data_std_IO!D14</f>
        <v>0</v>
      </c>
      <c r="E14" s="27">
        <f>[2]PySI_data_std_IO!E14</f>
        <v>0</v>
      </c>
      <c r="F14" s="27">
        <f>[2]PySI_data_std_IO!F14</f>
        <v>0</v>
      </c>
      <c r="G14" s="27">
        <f>[2]PySI_data_std_IO!G14</f>
        <v>0</v>
      </c>
      <c r="H14" s="27">
        <f>[2]PySI_data_std_IO!H14</f>
        <v>0</v>
      </c>
      <c r="I14" s="27">
        <f>[2]PySI_data_std_IO!I14</f>
        <v>0</v>
      </c>
      <c r="J14" s="27">
        <f>[2]PySI_data_std_IO!J14</f>
        <v>0</v>
      </c>
      <c r="K14" s="27">
        <f>[2]PySI_data_std_IO!K14</f>
        <v>0</v>
      </c>
      <c r="L14" s="27">
        <f>[2]PySI_data_std_IO!L14</f>
        <v>0</v>
      </c>
      <c r="M14" s="27">
        <f>[2]PySI_data_std_IO!M14</f>
        <v>0</v>
      </c>
      <c r="N14" s="27">
        <f>[2]PySI_data_std_IO!N14</f>
        <v>0</v>
      </c>
      <c r="O14" s="27">
        <f>[2]PySI_data_std_IO!O14</f>
        <v>0</v>
      </c>
      <c r="P14" s="27">
        <f>[2]PySI_data_std_IO!P14</f>
        <v>0</v>
      </c>
      <c r="Q14" s="27">
        <f>[2]PySI_data_std_IO!Q14</f>
        <v>0</v>
      </c>
      <c r="R14" s="27">
        <f>[2]PySI_data_std_IO!R14</f>
        <v>0</v>
      </c>
      <c r="S14" s="27">
        <f>[2]PySI_data_std_IO!S14</f>
        <v>0</v>
      </c>
      <c r="T14" s="27">
        <f>[2]PySI_data_std_IO!T14</f>
        <v>0</v>
      </c>
      <c r="U14" s="27">
        <f>[2]PySI_data_std_IO!U14</f>
        <v>0</v>
      </c>
      <c r="V14" s="27">
        <f>[2]PySI_data_std_IO!V14</f>
        <v>0</v>
      </c>
      <c r="W14" s="27">
        <f>[2]PySI_data_std_IO!W14</f>
        <v>0</v>
      </c>
      <c r="X14" s="27">
        <f>[2]PySI_data_std_IO!X14</f>
        <v>0</v>
      </c>
      <c r="Y14" s="27">
        <f>[2]PySI_data_std_IO!Y14</f>
        <v>0</v>
      </c>
      <c r="Z14" s="27">
        <f>[2]PySI_data_std_IO!Z14</f>
        <v>0</v>
      </c>
      <c r="AA14" s="27">
        <f>[2]PySI_data_std_IO!AA14</f>
        <v>0</v>
      </c>
      <c r="AB14" s="27">
        <f>[2]PySI_data_std_IO!AB14</f>
        <v>0</v>
      </c>
      <c r="AC14" s="27">
        <f>[2]PySI_data_std_IO!AC14</f>
        <v>0</v>
      </c>
      <c r="AD14" s="27">
        <f>[2]PySI_data_std_IO!AD14</f>
        <v>0</v>
      </c>
      <c r="AE14" s="27">
        <f>[2]PySI_data_std_IO!AE14</f>
        <v>0</v>
      </c>
      <c r="AF14" s="27">
        <f>[2]PySI_data_std_IO!AF14</f>
        <v>0</v>
      </c>
      <c r="AG14" s="27">
        <f>[2]PySI_data_std_IO!AG14</f>
        <v>0</v>
      </c>
      <c r="AH14" s="27">
        <f>[2]PySI_data_std_IO!AH14</f>
        <v>0</v>
      </c>
      <c r="AI14" s="27">
        <f>[2]PySI_data_std_IO!AI14</f>
        <v>0</v>
      </c>
      <c r="AJ14" s="27">
        <f>[2]PySI_data_std_IO!AJ14</f>
        <v>0</v>
      </c>
      <c r="AK14" s="27">
        <f>[2]PySI_data_std_IO!AK14</f>
        <v>0</v>
      </c>
      <c r="AL14" s="27">
        <f>[2]PySI_data_std_IO!AL14</f>
        <v>0</v>
      </c>
      <c r="AM14" s="27">
        <f>[2]PySI_data_std_IO!AM14</f>
        <v>0</v>
      </c>
      <c r="AN14" s="27">
        <f>[2]PySI_data_std_IO!AN14</f>
        <v>0</v>
      </c>
      <c r="AO14" s="27">
        <f>[2]PySI_data_std_IO!AO14</f>
        <v>0</v>
      </c>
      <c r="AP14" s="27">
        <f>[2]PySI_data_std_IO!AP14</f>
        <v>0</v>
      </c>
      <c r="AQ14" s="27">
        <f>[2]PySI_data_std_IO!AQ14</f>
        <v>0</v>
      </c>
      <c r="AR14" s="27">
        <f>[2]PySI_data_std_IO!AR14</f>
        <v>0</v>
      </c>
      <c r="AS14" s="27">
        <f>[2]PySI_data_std_IO!AS14</f>
        <v>0</v>
      </c>
      <c r="AT14" s="27">
        <f>[2]PySI_data_std_IO!AT14</f>
        <v>0</v>
      </c>
      <c r="AU14" s="27">
        <f>[2]PySI_data_std_IO!AU14</f>
        <v>0</v>
      </c>
      <c r="AV14" s="27">
        <f>[2]PySI_data_std_IO!AV14</f>
        <v>0</v>
      </c>
      <c r="AW14" s="27">
        <f>[2]PySI_data_std_IO!AW14</f>
        <v>0</v>
      </c>
      <c r="AX14" s="27">
        <f>[2]PySI_data_std_IO!AX14</f>
        <v>0</v>
      </c>
      <c r="AY14" s="27">
        <f>[2]PySI_data_std_IO!AY14</f>
        <v>0</v>
      </c>
      <c r="AZ14" s="27">
        <f>[2]PySI_data_std_IO!AZ14</f>
        <v>0</v>
      </c>
      <c r="BA14" s="27">
        <f>[2]PySI_data_std_IO!BA14</f>
        <v>0</v>
      </c>
      <c r="BB14" s="27">
        <f>[2]PySI_data_std_IO!BB14</f>
        <v>0</v>
      </c>
      <c r="BC14" s="27">
        <f>[2]PySI_data_std_IO!BC14</f>
        <v>0</v>
      </c>
      <c r="BD14" s="27">
        <f>[2]PySI_data_std_IO!BD14</f>
        <v>0</v>
      </c>
      <c r="BE14" s="27">
        <f>[2]PySI_data_std_IO!BE14</f>
        <v>0</v>
      </c>
      <c r="BF14" s="27">
        <f>[2]PySI_data_std_IO!BF14</f>
        <v>0</v>
      </c>
      <c r="BG14" s="27">
        <f>[2]PySI_data_std_IO!BG14</f>
        <v>0</v>
      </c>
    </row>
    <row r="15" spans="1:59" x14ac:dyDescent="0.15">
      <c r="A15" s="27">
        <f>[2]PySI_data_std_IO!A15</f>
        <v>0</v>
      </c>
      <c r="B15" s="27">
        <f>[2]PySI_data_std_IO!B15</f>
        <v>0</v>
      </c>
      <c r="C15" s="27">
        <f>[2]PySI_data_std_IO!C15</f>
        <v>0</v>
      </c>
      <c r="D15" s="27">
        <f>[2]PySI_data_std_IO!D15</f>
        <v>0</v>
      </c>
      <c r="E15" s="27">
        <f>[2]PySI_data_std_IO!E15</f>
        <v>0</v>
      </c>
      <c r="F15" s="27">
        <f>[2]PySI_data_std_IO!F15</f>
        <v>0</v>
      </c>
      <c r="G15" s="27">
        <f>[2]PySI_data_std_IO!G15</f>
        <v>0</v>
      </c>
      <c r="H15" s="27">
        <f>[2]PySI_data_std_IO!H15</f>
        <v>0</v>
      </c>
      <c r="I15" s="27">
        <f>[2]PySI_data_std_IO!I15</f>
        <v>0</v>
      </c>
      <c r="J15" s="27">
        <f>[2]PySI_data_std_IO!J15</f>
        <v>0</v>
      </c>
      <c r="K15" s="27">
        <f>[2]PySI_data_std_IO!K15</f>
        <v>0</v>
      </c>
      <c r="L15" s="27">
        <f>[2]PySI_data_std_IO!L15</f>
        <v>0</v>
      </c>
      <c r="M15" s="27">
        <f>[2]PySI_data_std_IO!M15</f>
        <v>0</v>
      </c>
      <c r="N15" s="27">
        <f>[2]PySI_data_std_IO!N15</f>
        <v>0</v>
      </c>
      <c r="O15" s="27">
        <f>[2]PySI_data_std_IO!O15</f>
        <v>0</v>
      </c>
      <c r="P15" s="27">
        <f>[2]PySI_data_std_IO!P15</f>
        <v>0</v>
      </c>
      <c r="Q15" s="27">
        <f>[2]PySI_data_std_IO!Q15</f>
        <v>0</v>
      </c>
      <c r="R15" s="27">
        <f>[2]PySI_data_std_IO!R15</f>
        <v>0</v>
      </c>
      <c r="S15" s="27">
        <f>[2]PySI_data_std_IO!S15</f>
        <v>0</v>
      </c>
      <c r="T15" s="27">
        <f>[2]PySI_data_std_IO!T15</f>
        <v>0</v>
      </c>
      <c r="U15" s="27">
        <f>[2]PySI_data_std_IO!U15</f>
        <v>0</v>
      </c>
      <c r="V15" s="27">
        <f>[2]PySI_data_std_IO!V15</f>
        <v>0</v>
      </c>
      <c r="W15" s="27">
        <f>[2]PySI_data_std_IO!W15</f>
        <v>0</v>
      </c>
      <c r="X15" s="27">
        <f>[2]PySI_data_std_IO!X15</f>
        <v>0</v>
      </c>
      <c r="Y15" s="27">
        <f>[2]PySI_data_std_IO!Y15</f>
        <v>0</v>
      </c>
      <c r="Z15" s="27">
        <f>[2]PySI_data_std_IO!Z15</f>
        <v>0</v>
      </c>
      <c r="AA15" s="27">
        <f>[2]PySI_data_std_IO!AA15</f>
        <v>0</v>
      </c>
      <c r="AB15" s="27">
        <f>[2]PySI_data_std_IO!AB15</f>
        <v>0</v>
      </c>
      <c r="AC15" s="27">
        <f>[2]PySI_data_std_IO!AC15</f>
        <v>0</v>
      </c>
      <c r="AD15" s="27">
        <f>[2]PySI_data_std_IO!AD15</f>
        <v>0</v>
      </c>
      <c r="AE15" s="27">
        <f>[2]PySI_data_std_IO!AE15</f>
        <v>0</v>
      </c>
      <c r="AF15" s="27">
        <f>[2]PySI_data_std_IO!AF15</f>
        <v>0</v>
      </c>
      <c r="AG15" s="27">
        <f>[2]PySI_data_std_IO!AG15</f>
        <v>0</v>
      </c>
      <c r="AH15" s="27">
        <f>[2]PySI_data_std_IO!AH15</f>
        <v>0</v>
      </c>
      <c r="AI15" s="27">
        <f>[2]PySI_data_std_IO!AI15</f>
        <v>0</v>
      </c>
      <c r="AJ15" s="27">
        <f>[2]PySI_data_std_IO!AJ15</f>
        <v>0</v>
      </c>
      <c r="AK15" s="27">
        <f>[2]PySI_data_std_IO!AK15</f>
        <v>0</v>
      </c>
      <c r="AL15" s="27">
        <f>[2]PySI_data_std_IO!AL15</f>
        <v>0</v>
      </c>
      <c r="AM15" s="27">
        <f>[2]PySI_data_std_IO!AM15</f>
        <v>0</v>
      </c>
      <c r="AN15" s="27">
        <f>[2]PySI_data_std_IO!AN15</f>
        <v>0</v>
      </c>
      <c r="AO15" s="27">
        <f>[2]PySI_data_std_IO!AO15</f>
        <v>0</v>
      </c>
      <c r="AP15" s="27">
        <f>[2]PySI_data_std_IO!AP15</f>
        <v>0</v>
      </c>
      <c r="AQ15" s="27">
        <f>[2]PySI_data_std_IO!AQ15</f>
        <v>0</v>
      </c>
      <c r="AR15" s="27">
        <f>[2]PySI_data_std_IO!AR15</f>
        <v>0</v>
      </c>
      <c r="AS15" s="27">
        <f>[2]PySI_data_std_IO!AS15</f>
        <v>0</v>
      </c>
      <c r="AT15" s="27">
        <f>[2]PySI_data_std_IO!AT15</f>
        <v>0</v>
      </c>
      <c r="AU15" s="27">
        <f>[2]PySI_data_std_IO!AU15</f>
        <v>0</v>
      </c>
      <c r="AV15" s="27">
        <f>[2]PySI_data_std_IO!AV15</f>
        <v>0</v>
      </c>
      <c r="AW15" s="27">
        <f>[2]PySI_data_std_IO!AW15</f>
        <v>0</v>
      </c>
      <c r="AX15" s="27">
        <f>[2]PySI_data_std_IO!AX15</f>
        <v>0</v>
      </c>
      <c r="AY15" s="27">
        <f>[2]PySI_data_std_IO!AY15</f>
        <v>0</v>
      </c>
      <c r="AZ15" s="27">
        <f>[2]PySI_data_std_IO!AZ15</f>
        <v>0</v>
      </c>
      <c r="BA15" s="27">
        <f>[2]PySI_data_std_IO!BA15</f>
        <v>0</v>
      </c>
      <c r="BB15" s="27">
        <f>[2]PySI_data_std_IO!BB15</f>
        <v>0</v>
      </c>
      <c r="BC15" s="27">
        <f>[2]PySI_data_std_IO!BC15</f>
        <v>0</v>
      </c>
      <c r="BD15" s="27">
        <f>[2]PySI_data_std_IO!BD15</f>
        <v>0</v>
      </c>
      <c r="BE15" s="27">
        <f>[2]PySI_data_std_IO!BE15</f>
        <v>0</v>
      </c>
      <c r="BF15" s="27">
        <f>[2]PySI_data_std_IO!BF15</f>
        <v>0</v>
      </c>
      <c r="BG15" s="27">
        <f>[2]PySI_data_std_IO!BG15</f>
        <v>0</v>
      </c>
    </row>
    <row r="16" spans="1:59" x14ac:dyDescent="0.15">
      <c r="A16" s="27">
        <f>[2]PySI_data_std_IO!A16</f>
        <v>0</v>
      </c>
      <c r="B16" s="27">
        <f>[2]PySI_data_std_IO!B16</f>
        <v>0</v>
      </c>
      <c r="C16" s="27">
        <f>[2]PySI_data_std_IO!C16</f>
        <v>0</v>
      </c>
      <c r="D16" s="27">
        <f>[2]PySI_data_std_IO!D16</f>
        <v>0</v>
      </c>
      <c r="E16" s="27">
        <f>[2]PySI_data_std_IO!E16</f>
        <v>0</v>
      </c>
      <c r="F16" s="27">
        <f>[2]PySI_data_std_IO!F16</f>
        <v>0</v>
      </c>
      <c r="G16" s="27">
        <f>[2]PySI_data_std_IO!G16</f>
        <v>0</v>
      </c>
      <c r="H16" s="27">
        <f>[2]PySI_data_std_IO!H16</f>
        <v>0</v>
      </c>
      <c r="I16" s="27">
        <f>[2]PySI_data_std_IO!I16</f>
        <v>0</v>
      </c>
      <c r="J16" s="27">
        <f>[2]PySI_data_std_IO!J16</f>
        <v>0</v>
      </c>
      <c r="K16" s="27">
        <f>[2]PySI_data_std_IO!K16</f>
        <v>0</v>
      </c>
      <c r="L16" s="27">
        <f>[2]PySI_data_std_IO!L16</f>
        <v>0</v>
      </c>
      <c r="M16" s="27">
        <f>[2]PySI_data_std_IO!M16</f>
        <v>0</v>
      </c>
      <c r="N16" s="27">
        <f>[2]PySI_data_std_IO!N16</f>
        <v>0</v>
      </c>
      <c r="O16" s="27">
        <f>[2]PySI_data_std_IO!O16</f>
        <v>0</v>
      </c>
      <c r="P16" s="27">
        <f>[2]PySI_data_std_IO!P16</f>
        <v>0</v>
      </c>
      <c r="Q16" s="27">
        <f>[2]PySI_data_std_IO!Q16</f>
        <v>0</v>
      </c>
      <c r="R16" s="27">
        <f>[2]PySI_data_std_IO!R16</f>
        <v>0</v>
      </c>
      <c r="S16" s="27">
        <f>[2]PySI_data_std_IO!S16</f>
        <v>0</v>
      </c>
      <c r="T16" s="27">
        <f>[2]PySI_data_std_IO!T16</f>
        <v>0</v>
      </c>
      <c r="U16" s="27">
        <f>[2]PySI_data_std_IO!U16</f>
        <v>0</v>
      </c>
      <c r="V16" s="27">
        <f>[2]PySI_data_std_IO!V16</f>
        <v>0</v>
      </c>
      <c r="W16" s="27">
        <f>[2]PySI_data_std_IO!W16</f>
        <v>0</v>
      </c>
      <c r="X16" s="27">
        <f>[2]PySI_data_std_IO!X16</f>
        <v>0</v>
      </c>
      <c r="Y16" s="27">
        <f>[2]PySI_data_std_IO!Y16</f>
        <v>0</v>
      </c>
      <c r="Z16" s="27">
        <f>[2]PySI_data_std_IO!Z16</f>
        <v>0</v>
      </c>
      <c r="AA16" s="27">
        <f>[2]PySI_data_std_IO!AA16</f>
        <v>0</v>
      </c>
      <c r="AB16" s="27">
        <f>[2]PySI_data_std_IO!AB16</f>
        <v>0</v>
      </c>
      <c r="AC16" s="27">
        <f>[2]PySI_data_std_IO!AC16</f>
        <v>0</v>
      </c>
      <c r="AD16" s="27">
        <f>[2]PySI_data_std_IO!AD16</f>
        <v>0</v>
      </c>
      <c r="AE16" s="27">
        <f>[2]PySI_data_std_IO!AE16</f>
        <v>0</v>
      </c>
      <c r="AF16" s="27">
        <f>[2]PySI_data_std_IO!AF16</f>
        <v>0</v>
      </c>
      <c r="AG16" s="27">
        <f>[2]PySI_data_std_IO!AG16</f>
        <v>0</v>
      </c>
      <c r="AH16" s="27">
        <f>[2]PySI_data_std_IO!AH16</f>
        <v>0</v>
      </c>
      <c r="AI16" s="27">
        <f>[2]PySI_data_std_IO!AI16</f>
        <v>0</v>
      </c>
      <c r="AJ16" s="27">
        <f>[2]PySI_data_std_IO!AJ16</f>
        <v>0</v>
      </c>
      <c r="AK16" s="27">
        <f>[2]PySI_data_std_IO!AK16</f>
        <v>0</v>
      </c>
      <c r="AL16" s="27">
        <f>[2]PySI_data_std_IO!AL16</f>
        <v>0</v>
      </c>
      <c r="AM16" s="27">
        <f>[2]PySI_data_std_IO!AM16</f>
        <v>0</v>
      </c>
      <c r="AN16" s="27">
        <f>[2]PySI_data_std_IO!AN16</f>
        <v>0</v>
      </c>
      <c r="AO16" s="27">
        <f>[2]PySI_data_std_IO!AO16</f>
        <v>0</v>
      </c>
      <c r="AP16" s="27">
        <f>[2]PySI_data_std_IO!AP16</f>
        <v>0</v>
      </c>
      <c r="AQ16" s="27">
        <f>[2]PySI_data_std_IO!AQ16</f>
        <v>0</v>
      </c>
      <c r="AR16" s="27">
        <f>[2]PySI_data_std_IO!AR16</f>
        <v>0</v>
      </c>
      <c r="AS16" s="27">
        <f>[2]PySI_data_std_IO!AS16</f>
        <v>0</v>
      </c>
      <c r="AT16" s="27">
        <f>[2]PySI_data_std_IO!AT16</f>
        <v>0</v>
      </c>
      <c r="AU16" s="27">
        <f>[2]PySI_data_std_IO!AU16</f>
        <v>0</v>
      </c>
      <c r="AV16" s="27">
        <f>[2]PySI_data_std_IO!AV16</f>
        <v>0</v>
      </c>
      <c r="AW16" s="27">
        <f>[2]PySI_data_std_IO!AW16</f>
        <v>0</v>
      </c>
      <c r="AX16" s="27">
        <f>[2]PySI_data_std_IO!AX16</f>
        <v>0</v>
      </c>
      <c r="AY16" s="27">
        <f>[2]PySI_data_std_IO!AY16</f>
        <v>0</v>
      </c>
      <c r="AZ16" s="27">
        <f>[2]PySI_data_std_IO!AZ16</f>
        <v>0</v>
      </c>
      <c r="BA16" s="27">
        <f>[2]PySI_data_std_IO!BA16</f>
        <v>0</v>
      </c>
      <c r="BB16" s="27">
        <f>[2]PySI_data_std_IO!BB16</f>
        <v>0</v>
      </c>
      <c r="BC16" s="27">
        <f>[2]PySI_data_std_IO!BC16</f>
        <v>0</v>
      </c>
      <c r="BD16" s="27">
        <f>[2]PySI_data_std_IO!BD16</f>
        <v>0</v>
      </c>
      <c r="BE16" s="27">
        <f>[2]PySI_data_std_IO!BE16</f>
        <v>0</v>
      </c>
      <c r="BF16" s="27">
        <f>[2]PySI_data_std_IO!BF16</f>
        <v>0</v>
      </c>
      <c r="BG16" s="27">
        <f>[2]PySI_data_std_IO!BG16</f>
        <v>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ECDB-C04D-4B53-95F7-39D798ED8B10}">
  <sheetPr>
    <tabColor theme="0" tint="-0.14999847407452621"/>
  </sheetPr>
  <dimension ref="D1:BH8"/>
  <sheetViews>
    <sheetView topLeftCell="E1" workbookViewId="0">
      <selection activeCell="J2" sqref="J2"/>
    </sheetView>
  </sheetViews>
  <sheetFormatPr defaultRowHeight="13.5" x14ac:dyDescent="0.15"/>
  <cols>
    <col min="1" max="16384" width="9" style="27"/>
  </cols>
  <sheetData>
    <row r="1" spans="4:60" x14ac:dyDescent="0.15">
      <c r="E1" s="30"/>
      <c r="F1" s="1" t="s">
        <v>55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67</v>
      </c>
    </row>
    <row r="2" spans="4:60" x14ac:dyDescent="0.15">
      <c r="E2" s="1" t="s">
        <v>68</v>
      </c>
      <c r="F2" s="30">
        <f>'PSI data IO'!F2+'PSI data IO'!F3</f>
        <v>2</v>
      </c>
      <c r="G2" s="30">
        <f>'PSI data IO'!G2+'PSI data IO'!G3</f>
        <v>52</v>
      </c>
      <c r="H2" s="30">
        <f>'PSI data IO'!H2+'PSI data IO'!H3</f>
        <v>30</v>
      </c>
      <c r="I2" s="30">
        <f>'PSI data IO'!I2+'PSI data IO'!I3</f>
        <v>30</v>
      </c>
      <c r="J2" s="30">
        <f>'PSI data IO'!J2+'PSI data IO'!J3</f>
        <v>30</v>
      </c>
      <c r="K2" s="30">
        <f>'PSI data IO'!K2+'PSI data IO'!K3</f>
        <v>63</v>
      </c>
      <c r="L2" s="30">
        <f>'PSI data IO'!L2+'PSI data IO'!L3</f>
        <v>63</v>
      </c>
      <c r="M2" s="30">
        <f>'PSI data IO'!M2+'PSI data IO'!M3</f>
        <v>63</v>
      </c>
      <c r="N2" s="30">
        <f>'PSI data IO'!N2+'PSI data IO'!N3</f>
        <v>63</v>
      </c>
      <c r="O2" s="30">
        <f>'PSI data IO'!O2+'PSI data IO'!O3</f>
        <v>80</v>
      </c>
      <c r="P2" s="30">
        <f>'PSI data IO'!P2+'PSI data IO'!P3</f>
        <v>80</v>
      </c>
      <c r="Q2" s="30">
        <f>'PSI data IO'!Q2+'PSI data IO'!Q3</f>
        <v>80</v>
      </c>
      <c r="R2" s="30">
        <f>'PSI data IO'!R2+'PSI data IO'!R3</f>
        <v>80</v>
      </c>
      <c r="S2" s="30">
        <f>'PSI data IO'!S2+'PSI data IO'!S3</f>
        <v>80</v>
      </c>
      <c r="T2" s="30">
        <f>'PSI data IO'!T2+'PSI data IO'!T3</f>
        <v>125</v>
      </c>
      <c r="U2" s="30">
        <f>'PSI data IO'!U2+'PSI data IO'!U3</f>
        <v>125</v>
      </c>
      <c r="V2" s="30">
        <f>'PSI data IO'!V2+'PSI data IO'!V3</f>
        <v>125</v>
      </c>
      <c r="W2" s="30">
        <f>'PSI data IO'!W2+'PSI data IO'!W3</f>
        <v>125</v>
      </c>
      <c r="X2" s="30">
        <f>'PSI data IO'!X2+'PSI data IO'!X3</f>
        <v>150</v>
      </c>
      <c r="Y2" s="30">
        <f>'PSI data IO'!Y2+'PSI data IO'!Y3</f>
        <v>150</v>
      </c>
      <c r="Z2" s="30">
        <f>'PSI data IO'!Z2+'PSI data IO'!Z3</f>
        <v>150</v>
      </c>
      <c r="AA2" s="30">
        <f>'PSI data IO'!AA2+'PSI data IO'!AA3</f>
        <v>150</v>
      </c>
      <c r="AB2" s="30">
        <f>'PSI data IO'!AB2+'PSI data IO'!AB3</f>
        <v>140</v>
      </c>
      <c r="AC2" s="30">
        <f>'PSI data IO'!AC2+'PSI data IO'!AC3</f>
        <v>140</v>
      </c>
      <c r="AD2" s="30">
        <f>'PSI data IO'!AD2+'PSI data IO'!AD3</f>
        <v>140</v>
      </c>
      <c r="AE2" s="30">
        <f>'PSI data IO'!AE2+'PSI data IO'!AE3</f>
        <v>140</v>
      </c>
      <c r="AF2" s="30">
        <f>'PSI data IO'!AF2+'PSI data IO'!AF3</f>
        <v>140</v>
      </c>
      <c r="AG2" s="30">
        <f>'PSI data IO'!AG2+'PSI data IO'!AG3</f>
        <v>223</v>
      </c>
      <c r="AH2" s="30">
        <f>'PSI data IO'!AH2+'PSI data IO'!AH3</f>
        <v>223</v>
      </c>
      <c r="AI2" s="30">
        <f>'PSI data IO'!AI2+'PSI data IO'!AI3</f>
        <v>223</v>
      </c>
      <c r="AJ2" s="30">
        <f>'PSI data IO'!AJ2+'PSI data IO'!AJ3</f>
        <v>223</v>
      </c>
      <c r="AK2" s="30">
        <f>'PSI data IO'!AK2+'PSI data IO'!AK3</f>
        <v>250</v>
      </c>
      <c r="AL2" s="30">
        <f>'PSI data IO'!AL2+'PSI data IO'!AL3</f>
        <v>250</v>
      </c>
      <c r="AM2" s="30">
        <f>'PSI data IO'!AM2+'PSI data IO'!AM3</f>
        <v>250</v>
      </c>
      <c r="AN2" s="30">
        <f>'PSI data IO'!AN2+'PSI data IO'!AN3</f>
        <v>250</v>
      </c>
      <c r="AO2" s="30">
        <f>'PSI data IO'!AO2+'PSI data IO'!AO3</f>
        <v>180</v>
      </c>
      <c r="AP2" s="30">
        <f>'PSI data IO'!AP2+'PSI data IO'!AP3</f>
        <v>180</v>
      </c>
      <c r="AQ2" s="30">
        <f>'PSI data IO'!AQ2+'PSI data IO'!AQ3</f>
        <v>180</v>
      </c>
      <c r="AR2" s="30">
        <f>'PSI data IO'!AR2+'PSI data IO'!AR3</f>
        <v>180</v>
      </c>
      <c r="AS2" s="30">
        <f>'PSI data IO'!AS2+'PSI data IO'!AS3</f>
        <v>180</v>
      </c>
      <c r="AT2" s="30">
        <f>'PSI data IO'!AT2+'PSI data IO'!AT3</f>
        <v>175</v>
      </c>
      <c r="AU2" s="31">
        <f>'PSI data IO'!AU2+'PSI data IO'!AU3</f>
        <v>175</v>
      </c>
      <c r="AV2" s="31">
        <f>'PSI data IO'!AV2+'PSI data IO'!AV3</f>
        <v>175</v>
      </c>
      <c r="AW2" s="31">
        <f>'PSI data IO'!AW2+'PSI data IO'!AW3</f>
        <v>175</v>
      </c>
      <c r="AX2" s="31">
        <f>'PSI data IO'!AX2+'PSI data IO'!AX3</f>
        <v>100</v>
      </c>
      <c r="AY2" s="31">
        <f>'PSI data IO'!AY2+'PSI data IO'!AY3</f>
        <v>100</v>
      </c>
      <c r="AZ2" s="31">
        <f>'PSI data IO'!AZ2+'PSI data IO'!AZ3</f>
        <v>100</v>
      </c>
      <c r="BA2" s="31">
        <f>'PSI data IO'!BA2+'PSI data IO'!BA3</f>
        <v>100</v>
      </c>
      <c r="BB2" s="31">
        <f>'PSI data IO'!BB2+'PSI data IO'!BB3</f>
        <v>10</v>
      </c>
      <c r="BC2" s="31">
        <f>'PSI data IO'!BC2+'PSI data IO'!BC3</f>
        <v>10</v>
      </c>
      <c r="BD2" s="31">
        <f>'PSI data IO'!BD2+'PSI data IO'!BD3</f>
        <v>10</v>
      </c>
      <c r="BE2" s="31">
        <f>'PSI data IO'!BE2+'PSI data IO'!BE3</f>
        <v>10</v>
      </c>
      <c r="BF2" s="31">
        <f>'PSI data IO'!BF2+'PSI data IO'!BF3</f>
        <v>10</v>
      </c>
      <c r="BG2" s="31">
        <f>'PSI data IO'!BG2+'PSI data IO'!BG3</f>
        <v>10</v>
      </c>
      <c r="BH2" s="30">
        <f>'PSI data IO'!BH2+'PSI data IO'!BH3</f>
        <v>0</v>
      </c>
    </row>
    <row r="3" spans="4:60" x14ac:dyDescent="0.15">
      <c r="E3" s="1" t="s">
        <v>9</v>
      </c>
      <c r="F3" s="30">
        <f>'PSI data IO'!F4</f>
        <v>0</v>
      </c>
      <c r="G3" s="30">
        <f>'PSI data IO'!G4</f>
        <v>0</v>
      </c>
      <c r="H3" s="30">
        <f>'PSI data IO'!H4</f>
        <v>248</v>
      </c>
      <c r="I3" s="30">
        <f>'PSI data IO'!I4</f>
        <v>248</v>
      </c>
      <c r="J3" s="30">
        <f>'PSI data IO'!J4</f>
        <v>368</v>
      </c>
      <c r="K3" s="30">
        <f>'PSI data IO'!K4</f>
        <v>398</v>
      </c>
      <c r="L3" s="30">
        <f>'PSI data IO'!L4</f>
        <v>575</v>
      </c>
      <c r="M3" s="30">
        <f>'PSI data IO'!M4</f>
        <v>542</v>
      </c>
      <c r="N3" s="30">
        <f>'PSI data IO'!N4</f>
        <v>479</v>
      </c>
      <c r="O3" s="30">
        <f>'PSI data IO'!O4</f>
        <v>416</v>
      </c>
      <c r="P3" s="30">
        <f>'PSI data IO'!P4</f>
        <v>546</v>
      </c>
      <c r="Q3" s="30">
        <f>'PSI data IO'!Q4</f>
        <v>496</v>
      </c>
      <c r="R3" s="30">
        <f>'PSI data IO'!R4</f>
        <v>506</v>
      </c>
      <c r="S3" s="30">
        <f>'PSI data IO'!S4</f>
        <v>426</v>
      </c>
      <c r="T3" s="30">
        <f>'PSI data IO'!T4</f>
        <v>406</v>
      </c>
      <c r="U3" s="30">
        <f>'PSI data IO'!U4</f>
        <v>551</v>
      </c>
      <c r="V3" s="30">
        <f>'PSI data IO'!V4</f>
        <v>516</v>
      </c>
      <c r="W3" s="30">
        <f>'PSI data IO'!W4</f>
        <v>451</v>
      </c>
      <c r="X3" s="30">
        <f>'PSI data IO'!X4</f>
        <v>416</v>
      </c>
      <c r="Y3" s="30">
        <f>'PSI data IO'!Y4</f>
        <v>266</v>
      </c>
      <c r="Z3" s="30">
        <f>'PSI data IO'!Z4</f>
        <v>536</v>
      </c>
      <c r="AA3" s="30">
        <f>'PSI data IO'!AA4</f>
        <v>476</v>
      </c>
      <c r="AB3" s="30">
        <f>'PSI data IO'!AB4</f>
        <v>416</v>
      </c>
      <c r="AC3" s="30">
        <f>'PSI data IO'!AC4</f>
        <v>726</v>
      </c>
      <c r="AD3" s="30">
        <f>'PSI data IO'!AD4</f>
        <v>706</v>
      </c>
      <c r="AE3" s="30">
        <f>'PSI data IO'!AE4</f>
        <v>626</v>
      </c>
      <c r="AF3" s="30">
        <f>'PSI data IO'!AF4</f>
        <v>546</v>
      </c>
      <c r="AG3" s="30">
        <f>'PSI data IO'!AG4</f>
        <v>406</v>
      </c>
      <c r="AH3" s="30">
        <f>'PSI data IO'!AH4</f>
        <v>753</v>
      </c>
      <c r="AI3" s="30">
        <f>'PSI data IO'!AI4</f>
        <v>560</v>
      </c>
      <c r="AJ3" s="30">
        <f>'PSI data IO'!AJ4</f>
        <v>577</v>
      </c>
      <c r="AK3" s="30">
        <f>'PSI data IO'!AK4</f>
        <v>474</v>
      </c>
      <c r="AL3" s="30">
        <f>'PSI data IO'!AL4</f>
        <v>1004</v>
      </c>
      <c r="AM3" s="30">
        <f>'PSI data IO'!AM4</f>
        <v>754</v>
      </c>
      <c r="AN3" s="30">
        <f>'PSI data IO'!AN4</f>
        <v>624</v>
      </c>
      <c r="AO3" s="30">
        <f>'PSI data IO'!AO4</f>
        <v>464</v>
      </c>
      <c r="AP3" s="30">
        <f>'PSI data IO'!AP4</f>
        <v>764</v>
      </c>
      <c r="AQ3" s="30">
        <f>'PSI data IO'!AQ4</f>
        <v>644</v>
      </c>
      <c r="AR3" s="30">
        <f>'PSI data IO'!AR4</f>
        <v>494</v>
      </c>
      <c r="AS3" s="30">
        <f>'PSI data IO'!AS4</f>
        <v>404</v>
      </c>
      <c r="AT3" s="30">
        <f>'PSI data IO'!AT4</f>
        <v>224</v>
      </c>
      <c r="AU3" s="30">
        <f>'PSI data IO'!AU4</f>
        <v>349</v>
      </c>
      <c r="AV3" s="30">
        <f>'PSI data IO'!AV4</f>
        <v>294</v>
      </c>
      <c r="AW3" s="30">
        <f>'PSI data IO'!AW4</f>
        <v>449</v>
      </c>
      <c r="AX3" s="30">
        <f>'PSI data IO'!AX4</f>
        <v>454</v>
      </c>
      <c r="AY3" s="30">
        <f>'PSI data IO'!AY4</f>
        <v>354</v>
      </c>
      <c r="AZ3" s="30">
        <f>'PSI data IO'!AZ4</f>
        <v>254</v>
      </c>
      <c r="BA3" s="30">
        <f>'PSI data IO'!BA4</f>
        <v>154</v>
      </c>
      <c r="BB3" s="30">
        <f>'PSI data IO'!BB4</f>
        <v>84</v>
      </c>
      <c r="BC3" s="30">
        <f>'PSI data IO'!BC4</f>
        <v>104</v>
      </c>
      <c r="BD3" s="30">
        <f>'PSI data IO'!BD4</f>
        <v>94</v>
      </c>
      <c r="BE3" s="30">
        <f>'PSI data IO'!BE4</f>
        <v>84</v>
      </c>
      <c r="BF3" s="30">
        <f>'PSI data IO'!BF4</f>
        <v>74</v>
      </c>
      <c r="BG3" s="30">
        <f>'PSI data IO'!BG4</f>
        <v>64</v>
      </c>
      <c r="BH3" s="30">
        <f>'PSI data IO'!BH4</f>
        <v>0</v>
      </c>
    </row>
    <row r="4" spans="4:60" x14ac:dyDescent="0.15">
      <c r="E4" s="1" t="s">
        <v>56</v>
      </c>
      <c r="F4" s="30">
        <f>'PSI data IO'!F5</f>
        <v>0</v>
      </c>
      <c r="G4" s="30">
        <f>'PSI data IO'!G5</f>
        <v>300</v>
      </c>
      <c r="H4" s="30">
        <f>'PSI data IO'!H5</f>
        <v>30</v>
      </c>
      <c r="I4" s="30">
        <f>'PSI data IO'!I5</f>
        <v>150</v>
      </c>
      <c r="J4" s="30">
        <f>'PSI data IO'!J5</f>
        <v>60</v>
      </c>
      <c r="K4" s="30">
        <f>'PSI data IO'!K5</f>
        <v>240</v>
      </c>
      <c r="L4" s="30">
        <f>'PSI data IO'!L5</f>
        <v>30</v>
      </c>
      <c r="M4" s="30">
        <f>'PSI data IO'!M5</f>
        <v>0</v>
      </c>
      <c r="N4" s="30">
        <f>'PSI data IO'!N5</f>
        <v>0</v>
      </c>
      <c r="O4" s="30">
        <f>'PSI data IO'!O5</f>
        <v>210</v>
      </c>
      <c r="P4" s="30">
        <f>'PSI data IO'!P5</f>
        <v>30</v>
      </c>
      <c r="Q4" s="30">
        <f>'PSI data IO'!Q5</f>
        <v>90</v>
      </c>
      <c r="R4" s="30">
        <f>'PSI data IO'!R5</f>
        <v>0</v>
      </c>
      <c r="S4" s="30">
        <f>'PSI data IO'!S5</f>
        <v>60</v>
      </c>
      <c r="T4" s="30">
        <f>'PSI data IO'!T5</f>
        <v>270</v>
      </c>
      <c r="U4" s="30">
        <f>'PSI data IO'!U5</f>
        <v>90</v>
      </c>
      <c r="V4" s="30">
        <f>'PSI data IO'!V5</f>
        <v>60</v>
      </c>
      <c r="W4" s="30">
        <f>'PSI data IO'!W5</f>
        <v>90</v>
      </c>
      <c r="X4" s="30">
        <f>'PSI data IO'!X5</f>
        <v>0</v>
      </c>
      <c r="Y4" s="30">
        <f>'PSI data IO'!Y5</f>
        <v>420</v>
      </c>
      <c r="Z4" s="30">
        <f>'PSI data IO'!Z5</f>
        <v>90</v>
      </c>
      <c r="AA4" s="30">
        <f>'PSI data IO'!AA5</f>
        <v>90</v>
      </c>
      <c r="AB4" s="30">
        <f>'PSI data IO'!AB5</f>
        <v>450</v>
      </c>
      <c r="AC4" s="30">
        <f>'PSI data IO'!AC5</f>
        <v>120</v>
      </c>
      <c r="AD4" s="30">
        <f>'PSI data IO'!AD5</f>
        <v>60</v>
      </c>
      <c r="AE4" s="30">
        <f>'PSI data IO'!AE5</f>
        <v>60</v>
      </c>
      <c r="AF4" s="30">
        <f>'PSI data IO'!AF5</f>
        <v>0</v>
      </c>
      <c r="AG4" s="30">
        <f>'PSI data IO'!AG5</f>
        <v>570</v>
      </c>
      <c r="AH4" s="30">
        <f>'PSI data IO'!AH5</f>
        <v>30</v>
      </c>
      <c r="AI4" s="30">
        <f>'PSI data IO'!AI5</f>
        <v>240</v>
      </c>
      <c r="AJ4" s="30">
        <f>'PSI data IO'!AJ5</f>
        <v>120</v>
      </c>
      <c r="AK4" s="30">
        <f>'PSI data IO'!AK5</f>
        <v>780</v>
      </c>
      <c r="AL4" s="30">
        <f>'PSI data IO'!AL5</f>
        <v>0</v>
      </c>
      <c r="AM4" s="30">
        <f>'PSI data IO'!AM5</f>
        <v>120</v>
      </c>
      <c r="AN4" s="30">
        <f>'PSI data IO'!AN5</f>
        <v>90</v>
      </c>
      <c r="AO4" s="30">
        <f>'PSI data IO'!AO5</f>
        <v>480</v>
      </c>
      <c r="AP4" s="30">
        <f>'PSI data IO'!AP5</f>
        <v>60</v>
      </c>
      <c r="AQ4" s="30">
        <f>'PSI data IO'!AQ5</f>
        <v>30</v>
      </c>
      <c r="AR4" s="30">
        <f>'PSI data IO'!AR5</f>
        <v>90</v>
      </c>
      <c r="AS4" s="30">
        <f>'PSI data IO'!AS5</f>
        <v>0</v>
      </c>
      <c r="AT4" s="30">
        <f>'PSI data IO'!AT5</f>
        <v>300</v>
      </c>
      <c r="AU4" s="30">
        <f>'PSI data IO'!AU5</f>
        <v>120</v>
      </c>
      <c r="AV4" s="30">
        <f>'PSI data IO'!AV5</f>
        <v>330</v>
      </c>
      <c r="AW4" s="30">
        <f>'PSI data IO'!AW5</f>
        <v>180</v>
      </c>
      <c r="AX4" s="30">
        <f>'PSI data IO'!AX5</f>
        <v>0</v>
      </c>
      <c r="AY4" s="30">
        <f>'PSI data IO'!AY5</f>
        <v>0</v>
      </c>
      <c r="AZ4" s="30">
        <f>'PSI data IO'!AZ5</f>
        <v>0</v>
      </c>
      <c r="BA4" s="30">
        <f>'PSI data IO'!BA5</f>
        <v>30</v>
      </c>
      <c r="BB4" s="30">
        <f>'PSI data IO'!BB5</f>
        <v>30</v>
      </c>
      <c r="BC4" s="30">
        <f>'PSI data IO'!BC5</f>
        <v>0</v>
      </c>
      <c r="BD4" s="30">
        <f>'PSI data IO'!BD5</f>
        <v>0</v>
      </c>
      <c r="BE4" s="30">
        <f>'PSI data IO'!BE5</f>
        <v>0</v>
      </c>
      <c r="BF4" s="30">
        <f>'PSI data IO'!BF5</f>
        <v>0</v>
      </c>
      <c r="BG4" s="30">
        <f>'PSI data IO'!BG5</f>
        <v>0</v>
      </c>
      <c r="BH4" s="30">
        <f>'PSI data IO'!BH5</f>
        <v>0</v>
      </c>
    </row>
    <row r="5" spans="4:60" x14ac:dyDescent="0.15">
      <c r="D5" s="19"/>
      <c r="E5" s="1" t="s">
        <v>69</v>
      </c>
      <c r="F5" s="29">
        <f t="shared" ref="F5:BG5" si="0">F3/F8*7</f>
        <v>0</v>
      </c>
      <c r="G5" s="29">
        <f>G3/G8*7</f>
        <v>0</v>
      </c>
      <c r="H5" s="29">
        <f t="shared" si="0"/>
        <v>23.45945945945946</v>
      </c>
      <c r="I5" s="29">
        <f t="shared" si="0"/>
        <v>21.350993377483444</v>
      </c>
      <c r="J5" s="29">
        <f t="shared" si="0"/>
        <v>29.069444444444443</v>
      </c>
      <c r="K5" s="29">
        <f t="shared" si="0"/>
        <v>29.231638418079093</v>
      </c>
      <c r="L5" s="29">
        <f t="shared" si="0"/>
        <v>39.46078431372549</v>
      </c>
      <c r="M5" s="29">
        <f t="shared" si="0"/>
        <v>34.905874026893137</v>
      </c>
      <c r="N5" s="29">
        <f t="shared" si="0"/>
        <v>29.059333333333335</v>
      </c>
      <c r="O5" s="29">
        <f t="shared" si="0"/>
        <v>24.266666666666666</v>
      </c>
      <c r="P5" s="29">
        <f t="shared" si="0"/>
        <v>30.670370370370371</v>
      </c>
      <c r="Q5" s="29">
        <f t="shared" si="0"/>
        <v>26.866666666666667</v>
      </c>
      <c r="R5" s="29">
        <f t="shared" si="0"/>
        <v>26.463218390804599</v>
      </c>
      <c r="S5" s="29">
        <f t="shared" si="0"/>
        <v>21.536666666666665</v>
      </c>
      <c r="T5" s="29">
        <f t="shared" si="0"/>
        <v>19.465753424657535</v>
      </c>
      <c r="U5" s="29">
        <f t="shared" si="0"/>
        <v>25.120741482965933</v>
      </c>
      <c r="V5" s="29">
        <f t="shared" si="0"/>
        <v>22.424068767908309</v>
      </c>
      <c r="W5" s="29">
        <f t="shared" si="0"/>
        <v>18.723083941605839</v>
      </c>
      <c r="X5" s="29">
        <f t="shared" si="0"/>
        <v>16.516579406631759</v>
      </c>
      <c r="Y5" s="29">
        <f t="shared" si="0"/>
        <v>10.119565217391305</v>
      </c>
      <c r="Z5" s="29">
        <f t="shared" si="0"/>
        <v>19.573033707865171</v>
      </c>
      <c r="AA5" s="29">
        <f t="shared" si="0"/>
        <v>16.711419753086421</v>
      </c>
      <c r="AB5" s="29">
        <f t="shared" si="0"/>
        <v>14.382978723404257</v>
      </c>
      <c r="AC5" s="29">
        <f t="shared" si="0"/>
        <v>24.725299401197603</v>
      </c>
      <c r="AD5" s="29">
        <f t="shared" si="0"/>
        <v>23.689528023598822</v>
      </c>
      <c r="AE5" s="29">
        <f t="shared" si="0"/>
        <v>20.699854651162791</v>
      </c>
      <c r="AF5" s="29">
        <f t="shared" si="0"/>
        <v>17.795845272206304</v>
      </c>
      <c r="AG5" s="29">
        <f t="shared" si="0"/>
        <v>13.464285714285715</v>
      </c>
      <c r="AH5" s="29">
        <f t="shared" si="0"/>
        <v>25.416543026706233</v>
      </c>
      <c r="AI5" s="29">
        <f t="shared" si="0"/>
        <v>19.244712990936556</v>
      </c>
      <c r="AJ5" s="29">
        <f t="shared" si="0"/>
        <v>20.195</v>
      </c>
      <c r="AK5" s="29">
        <f t="shared" si="0"/>
        <v>17.605714285714285</v>
      </c>
      <c r="AL5" s="29">
        <f t="shared" si="0"/>
        <v>39.723478260869562</v>
      </c>
      <c r="AM5" s="29">
        <f t="shared" si="0"/>
        <v>31.91348837209302</v>
      </c>
      <c r="AN5" s="29">
        <f t="shared" si="0"/>
        <v>28.391999999999999</v>
      </c>
      <c r="AO5" s="29">
        <f t="shared" si="0"/>
        <v>23.073224043715847</v>
      </c>
      <c r="AP5" s="29">
        <f t="shared" si="0"/>
        <v>41.881927710843371</v>
      </c>
      <c r="AQ5" s="29">
        <f t="shared" si="0"/>
        <v>39.331543624161071</v>
      </c>
      <c r="AR5" s="29">
        <f t="shared" si="0"/>
        <v>34.056060606060605</v>
      </c>
      <c r="AS5" s="29">
        <f t="shared" si="0"/>
        <v>31.968695652173913</v>
      </c>
      <c r="AT5" s="29">
        <f t="shared" si="0"/>
        <v>20.694416243654821</v>
      </c>
      <c r="AU5" s="29">
        <f t="shared" si="0"/>
        <v>32.242639593908628</v>
      </c>
      <c r="AV5" s="29">
        <f t="shared" si="0"/>
        <v>27.161421319796954</v>
      </c>
      <c r="AW5" s="29">
        <f t="shared" si="0"/>
        <v>41.481218274111669</v>
      </c>
      <c r="AX5" s="29">
        <f t="shared" si="0"/>
        <v>41.943147208121822</v>
      </c>
      <c r="AY5" s="29">
        <f t="shared" si="0"/>
        <v>32.704568527918781</v>
      </c>
      <c r="AZ5" s="29">
        <f t="shared" si="0"/>
        <v>23.465989847715736</v>
      </c>
      <c r="BA5" s="29">
        <f>BA3/BA8*7</f>
        <v>14.22741116751269</v>
      </c>
      <c r="BB5" s="29">
        <f t="shared" si="0"/>
        <v>7.7604060913705579</v>
      </c>
      <c r="BC5" s="29">
        <f t="shared" si="0"/>
        <v>9.6081218274111677</v>
      </c>
      <c r="BD5" s="29">
        <f t="shared" si="0"/>
        <v>8.6842639593908615</v>
      </c>
      <c r="BE5" s="29">
        <f t="shared" si="0"/>
        <v>7.7604060913705579</v>
      </c>
      <c r="BF5" s="29">
        <f t="shared" si="0"/>
        <v>6.8365482233502535</v>
      </c>
      <c r="BG5" s="29">
        <f t="shared" si="0"/>
        <v>5.912690355329949</v>
      </c>
      <c r="BH5" s="29"/>
    </row>
    <row r="6" spans="4:60" x14ac:dyDescent="0.15">
      <c r="D6" s="27">
        <v>14</v>
      </c>
      <c r="E6" s="1" t="s">
        <v>70</v>
      </c>
      <c r="F6" s="1">
        <f>$D$6</f>
        <v>14</v>
      </c>
      <c r="G6" s="1">
        <f t="shared" ref="G6:BH6" si="1">$D$6</f>
        <v>14</v>
      </c>
      <c r="H6" s="1">
        <f t="shared" si="1"/>
        <v>14</v>
      </c>
      <c r="I6" s="1">
        <f t="shared" si="1"/>
        <v>14</v>
      </c>
      <c r="J6" s="1">
        <f t="shared" si="1"/>
        <v>14</v>
      </c>
      <c r="K6" s="1">
        <f t="shared" si="1"/>
        <v>14</v>
      </c>
      <c r="L6" s="1">
        <f t="shared" si="1"/>
        <v>14</v>
      </c>
      <c r="M6" s="1">
        <f t="shared" si="1"/>
        <v>14</v>
      </c>
      <c r="N6" s="1">
        <f t="shared" si="1"/>
        <v>14</v>
      </c>
      <c r="O6" s="1">
        <f t="shared" si="1"/>
        <v>14</v>
      </c>
      <c r="P6" s="1">
        <f t="shared" si="1"/>
        <v>14</v>
      </c>
      <c r="Q6" s="1">
        <f t="shared" si="1"/>
        <v>14</v>
      </c>
      <c r="R6" s="1">
        <f t="shared" si="1"/>
        <v>14</v>
      </c>
      <c r="S6" s="1">
        <f t="shared" si="1"/>
        <v>14</v>
      </c>
      <c r="T6" s="1">
        <f t="shared" si="1"/>
        <v>14</v>
      </c>
      <c r="U6" s="1">
        <f t="shared" si="1"/>
        <v>14</v>
      </c>
      <c r="V6" s="1">
        <f t="shared" si="1"/>
        <v>14</v>
      </c>
      <c r="W6" s="1">
        <f t="shared" si="1"/>
        <v>14</v>
      </c>
      <c r="X6" s="1">
        <f t="shared" si="1"/>
        <v>14</v>
      </c>
      <c r="Y6" s="1">
        <f t="shared" si="1"/>
        <v>14</v>
      </c>
      <c r="Z6" s="1">
        <f t="shared" si="1"/>
        <v>14</v>
      </c>
      <c r="AA6" s="1">
        <f t="shared" si="1"/>
        <v>14</v>
      </c>
      <c r="AB6" s="1">
        <f t="shared" si="1"/>
        <v>14</v>
      </c>
      <c r="AC6" s="1">
        <f t="shared" si="1"/>
        <v>14</v>
      </c>
      <c r="AD6" s="1">
        <f t="shared" si="1"/>
        <v>14</v>
      </c>
      <c r="AE6" s="1">
        <f t="shared" si="1"/>
        <v>14</v>
      </c>
      <c r="AF6" s="1">
        <f t="shared" si="1"/>
        <v>14</v>
      </c>
      <c r="AG6" s="1">
        <f t="shared" si="1"/>
        <v>14</v>
      </c>
      <c r="AH6" s="1">
        <f t="shared" si="1"/>
        <v>14</v>
      </c>
      <c r="AI6" s="1">
        <f t="shared" si="1"/>
        <v>14</v>
      </c>
      <c r="AJ6" s="1">
        <f t="shared" si="1"/>
        <v>14</v>
      </c>
      <c r="AK6" s="1">
        <f t="shared" si="1"/>
        <v>14</v>
      </c>
      <c r="AL6" s="1">
        <f t="shared" si="1"/>
        <v>14</v>
      </c>
      <c r="AM6" s="1">
        <f t="shared" si="1"/>
        <v>14</v>
      </c>
      <c r="AN6" s="1">
        <f t="shared" si="1"/>
        <v>14</v>
      </c>
      <c r="AO6" s="1">
        <f t="shared" si="1"/>
        <v>14</v>
      </c>
      <c r="AP6" s="1">
        <f t="shared" si="1"/>
        <v>14</v>
      </c>
      <c r="AQ6" s="1">
        <f t="shared" si="1"/>
        <v>14</v>
      </c>
      <c r="AR6" s="1">
        <f t="shared" si="1"/>
        <v>14</v>
      </c>
      <c r="AS6" s="1">
        <f t="shared" si="1"/>
        <v>14</v>
      </c>
      <c r="AT6" s="1">
        <f t="shared" si="1"/>
        <v>14</v>
      </c>
      <c r="AU6" s="1">
        <f t="shared" si="1"/>
        <v>14</v>
      </c>
      <c r="AV6" s="1">
        <f t="shared" si="1"/>
        <v>14</v>
      </c>
      <c r="AW6" s="1">
        <f t="shared" si="1"/>
        <v>14</v>
      </c>
      <c r="AX6" s="1">
        <f t="shared" si="1"/>
        <v>14</v>
      </c>
      <c r="AY6" s="1">
        <f t="shared" si="1"/>
        <v>14</v>
      </c>
      <c r="AZ6" s="1">
        <f t="shared" si="1"/>
        <v>14</v>
      </c>
      <c r="BA6" s="1">
        <f t="shared" si="1"/>
        <v>14</v>
      </c>
      <c r="BB6" s="1">
        <f t="shared" si="1"/>
        <v>14</v>
      </c>
      <c r="BC6" s="1">
        <f t="shared" si="1"/>
        <v>14</v>
      </c>
      <c r="BD6" s="1">
        <f t="shared" si="1"/>
        <v>14</v>
      </c>
      <c r="BE6" s="1">
        <f t="shared" si="1"/>
        <v>14</v>
      </c>
      <c r="BF6" s="1">
        <f t="shared" si="1"/>
        <v>14</v>
      </c>
      <c r="BG6" s="1">
        <f t="shared" si="1"/>
        <v>14</v>
      </c>
      <c r="BH6" s="1">
        <f t="shared" si="1"/>
        <v>14</v>
      </c>
    </row>
    <row r="7" spans="4:60" x14ac:dyDescent="0.15">
      <c r="D7" s="27">
        <v>7</v>
      </c>
      <c r="E7" s="1" t="s">
        <v>71</v>
      </c>
      <c r="F7" s="1">
        <f>$D$7</f>
        <v>7</v>
      </c>
      <c r="G7" s="1">
        <f t="shared" ref="G7:BH7" si="2">$D$7</f>
        <v>7</v>
      </c>
      <c r="H7" s="1">
        <f t="shared" si="2"/>
        <v>7</v>
      </c>
      <c r="I7" s="1">
        <f t="shared" si="2"/>
        <v>7</v>
      </c>
      <c r="J7" s="1">
        <f t="shared" si="2"/>
        <v>7</v>
      </c>
      <c r="K7" s="1">
        <f t="shared" si="2"/>
        <v>7</v>
      </c>
      <c r="L7" s="1">
        <f t="shared" si="2"/>
        <v>7</v>
      </c>
      <c r="M7" s="1">
        <f t="shared" si="2"/>
        <v>7</v>
      </c>
      <c r="N7" s="1">
        <f t="shared" si="2"/>
        <v>7</v>
      </c>
      <c r="O7" s="1">
        <f t="shared" si="2"/>
        <v>7</v>
      </c>
      <c r="P7" s="1">
        <f t="shared" si="2"/>
        <v>7</v>
      </c>
      <c r="Q7" s="1">
        <f t="shared" si="2"/>
        <v>7</v>
      </c>
      <c r="R7" s="1">
        <f t="shared" si="2"/>
        <v>7</v>
      </c>
      <c r="S7" s="1">
        <f t="shared" si="2"/>
        <v>7</v>
      </c>
      <c r="T7" s="1">
        <f t="shared" si="2"/>
        <v>7</v>
      </c>
      <c r="U7" s="1">
        <f t="shared" si="2"/>
        <v>7</v>
      </c>
      <c r="V7" s="1">
        <f t="shared" si="2"/>
        <v>7</v>
      </c>
      <c r="W7" s="1">
        <f t="shared" si="2"/>
        <v>7</v>
      </c>
      <c r="X7" s="1">
        <f t="shared" si="2"/>
        <v>7</v>
      </c>
      <c r="Y7" s="1">
        <f t="shared" si="2"/>
        <v>7</v>
      </c>
      <c r="Z7" s="1">
        <f t="shared" si="2"/>
        <v>7</v>
      </c>
      <c r="AA7" s="1">
        <f t="shared" si="2"/>
        <v>7</v>
      </c>
      <c r="AB7" s="1">
        <f t="shared" si="2"/>
        <v>7</v>
      </c>
      <c r="AC7" s="1">
        <f t="shared" si="2"/>
        <v>7</v>
      </c>
      <c r="AD7" s="1">
        <f t="shared" si="2"/>
        <v>7</v>
      </c>
      <c r="AE7" s="1">
        <f t="shared" si="2"/>
        <v>7</v>
      </c>
      <c r="AF7" s="1">
        <f t="shared" si="2"/>
        <v>7</v>
      </c>
      <c r="AG7" s="1">
        <f t="shared" si="2"/>
        <v>7</v>
      </c>
      <c r="AH7" s="1">
        <f t="shared" si="2"/>
        <v>7</v>
      </c>
      <c r="AI7" s="1">
        <f t="shared" si="2"/>
        <v>7</v>
      </c>
      <c r="AJ7" s="1">
        <f t="shared" si="2"/>
        <v>7</v>
      </c>
      <c r="AK7" s="1">
        <f t="shared" si="2"/>
        <v>7</v>
      </c>
      <c r="AL7" s="1">
        <f t="shared" si="2"/>
        <v>7</v>
      </c>
      <c r="AM7" s="1">
        <f t="shared" si="2"/>
        <v>7</v>
      </c>
      <c r="AN7" s="1">
        <f t="shared" si="2"/>
        <v>7</v>
      </c>
      <c r="AO7" s="1">
        <f t="shared" si="2"/>
        <v>7</v>
      </c>
      <c r="AP7" s="1">
        <f t="shared" si="2"/>
        <v>7</v>
      </c>
      <c r="AQ7" s="1">
        <f t="shared" si="2"/>
        <v>7</v>
      </c>
      <c r="AR7" s="1">
        <f t="shared" si="2"/>
        <v>7</v>
      </c>
      <c r="AS7" s="1">
        <f t="shared" si="2"/>
        <v>7</v>
      </c>
      <c r="AT7" s="1">
        <f t="shared" si="2"/>
        <v>7</v>
      </c>
      <c r="AU7" s="1">
        <f t="shared" si="2"/>
        <v>7</v>
      </c>
      <c r="AV7" s="1">
        <f t="shared" si="2"/>
        <v>7</v>
      </c>
      <c r="AW7" s="1">
        <f t="shared" si="2"/>
        <v>7</v>
      </c>
      <c r="AX7" s="1">
        <f t="shared" si="2"/>
        <v>7</v>
      </c>
      <c r="AY7" s="1">
        <f t="shared" si="2"/>
        <v>7</v>
      </c>
      <c r="AZ7" s="1">
        <f t="shared" si="2"/>
        <v>7</v>
      </c>
      <c r="BA7" s="1">
        <f t="shared" si="2"/>
        <v>7</v>
      </c>
      <c r="BB7" s="1">
        <f t="shared" si="2"/>
        <v>7</v>
      </c>
      <c r="BC7" s="1">
        <f t="shared" si="2"/>
        <v>7</v>
      </c>
      <c r="BD7" s="1">
        <f t="shared" si="2"/>
        <v>7</v>
      </c>
      <c r="BE7" s="1">
        <f t="shared" si="2"/>
        <v>7</v>
      </c>
      <c r="BF7" s="1">
        <f t="shared" si="2"/>
        <v>7</v>
      </c>
      <c r="BG7" s="1">
        <f t="shared" si="2"/>
        <v>7</v>
      </c>
      <c r="BH7" s="1">
        <f t="shared" si="2"/>
        <v>7</v>
      </c>
    </row>
    <row r="8" spans="4:60" x14ac:dyDescent="0.15">
      <c r="D8" s="19"/>
      <c r="E8" s="28" t="s">
        <v>72</v>
      </c>
      <c r="F8" s="32">
        <f t="shared" ref="F8:AS8" si="3">AVERAGE(G2:S2)</f>
        <v>61.07692307692308</v>
      </c>
      <c r="G8" s="32">
        <f>AVERAGE(H2:T2)</f>
        <v>66.692307692307693</v>
      </c>
      <c r="H8" s="32">
        <f t="shared" si="3"/>
        <v>74</v>
      </c>
      <c r="I8" s="32">
        <f t="shared" si="3"/>
        <v>81.307692307692307</v>
      </c>
      <c r="J8" s="32">
        <f t="shared" si="3"/>
        <v>88.615384615384613</v>
      </c>
      <c r="K8" s="32">
        <f t="shared" si="3"/>
        <v>95.307692307692307</v>
      </c>
      <c r="L8" s="32">
        <f t="shared" si="3"/>
        <v>102</v>
      </c>
      <c r="M8" s="32">
        <f t="shared" si="3"/>
        <v>108.69230769230769</v>
      </c>
      <c r="N8" s="32">
        <f t="shared" si="3"/>
        <v>115.38461538461539</v>
      </c>
      <c r="O8" s="32">
        <f t="shared" si="3"/>
        <v>120</v>
      </c>
      <c r="P8" s="32">
        <f t="shared" si="3"/>
        <v>124.61538461538461</v>
      </c>
      <c r="Q8" s="32">
        <f t="shared" si="3"/>
        <v>129.23076923076923</v>
      </c>
      <c r="R8" s="32">
        <f t="shared" si="3"/>
        <v>133.84615384615384</v>
      </c>
      <c r="S8" s="32">
        <f t="shared" si="3"/>
        <v>138.46153846153845</v>
      </c>
      <c r="T8" s="32">
        <f t="shared" si="3"/>
        <v>146</v>
      </c>
      <c r="U8" s="32">
        <f t="shared" si="3"/>
        <v>153.53846153846155</v>
      </c>
      <c r="V8" s="32">
        <f t="shared" si="3"/>
        <v>161.07692307692307</v>
      </c>
      <c r="W8" s="32">
        <f t="shared" si="3"/>
        <v>168.61538461538461</v>
      </c>
      <c r="X8" s="32">
        <f t="shared" si="3"/>
        <v>176.30769230769232</v>
      </c>
      <c r="Y8" s="32">
        <f t="shared" si="3"/>
        <v>184</v>
      </c>
      <c r="Z8" s="32">
        <f t="shared" si="3"/>
        <v>191.69230769230768</v>
      </c>
      <c r="AA8" s="32">
        <f t="shared" si="3"/>
        <v>199.38461538461539</v>
      </c>
      <c r="AB8" s="32">
        <f t="shared" si="3"/>
        <v>202.46153846153845</v>
      </c>
      <c r="AC8" s="32">
        <f t="shared" si="3"/>
        <v>205.53846153846155</v>
      </c>
      <c r="AD8" s="32">
        <f t="shared" si="3"/>
        <v>208.61538461538461</v>
      </c>
      <c r="AE8" s="32">
        <f t="shared" si="3"/>
        <v>211.69230769230768</v>
      </c>
      <c r="AF8" s="32">
        <f t="shared" si="3"/>
        <v>214.76923076923077</v>
      </c>
      <c r="AG8" s="32">
        <f t="shared" si="3"/>
        <v>211.07692307692307</v>
      </c>
      <c r="AH8" s="32">
        <f t="shared" si="3"/>
        <v>207.38461538461539</v>
      </c>
      <c r="AI8" s="32">
        <f t="shared" si="3"/>
        <v>203.69230769230768</v>
      </c>
      <c r="AJ8" s="32">
        <f t="shared" si="3"/>
        <v>200</v>
      </c>
      <c r="AK8" s="32">
        <f t="shared" si="3"/>
        <v>188.46153846153845</v>
      </c>
      <c r="AL8" s="32">
        <f t="shared" si="3"/>
        <v>176.92307692307693</v>
      </c>
      <c r="AM8" s="32">
        <f t="shared" si="3"/>
        <v>165.38461538461539</v>
      </c>
      <c r="AN8" s="32">
        <f t="shared" si="3"/>
        <v>153.84615384615384</v>
      </c>
      <c r="AO8" s="32">
        <f t="shared" si="3"/>
        <v>140.76923076923077</v>
      </c>
      <c r="AP8" s="32">
        <f t="shared" si="3"/>
        <v>127.69230769230769</v>
      </c>
      <c r="AQ8" s="32">
        <f t="shared" si="3"/>
        <v>114.61538461538461</v>
      </c>
      <c r="AR8" s="32">
        <f t="shared" si="3"/>
        <v>101.53846153846153</v>
      </c>
      <c r="AS8" s="32">
        <f t="shared" si="3"/>
        <v>88.461538461538467</v>
      </c>
      <c r="AT8" s="35">
        <f>AVERAGE($AU$2:$BG$2)</f>
        <v>75.769230769230774</v>
      </c>
      <c r="AU8" s="35">
        <f t="shared" ref="AU8:BG8" si="4">AVERAGE($AU$2:$BG$2)</f>
        <v>75.769230769230774</v>
      </c>
      <c r="AV8" s="35">
        <f t="shared" si="4"/>
        <v>75.769230769230774</v>
      </c>
      <c r="AW8" s="35">
        <f t="shared" si="4"/>
        <v>75.769230769230774</v>
      </c>
      <c r="AX8" s="35">
        <f t="shared" si="4"/>
        <v>75.769230769230774</v>
      </c>
      <c r="AY8" s="35">
        <f t="shared" si="4"/>
        <v>75.769230769230774</v>
      </c>
      <c r="AZ8" s="35">
        <f t="shared" si="4"/>
        <v>75.769230769230774</v>
      </c>
      <c r="BA8" s="35">
        <f t="shared" si="4"/>
        <v>75.769230769230774</v>
      </c>
      <c r="BB8" s="35">
        <f t="shared" si="4"/>
        <v>75.769230769230774</v>
      </c>
      <c r="BC8" s="35">
        <f t="shared" si="4"/>
        <v>75.769230769230774</v>
      </c>
      <c r="BD8" s="35">
        <f t="shared" si="4"/>
        <v>75.769230769230774</v>
      </c>
      <c r="BE8" s="35">
        <f t="shared" si="4"/>
        <v>75.769230769230774</v>
      </c>
      <c r="BF8" s="35">
        <f t="shared" si="4"/>
        <v>75.769230769230774</v>
      </c>
      <c r="BG8" s="35">
        <f t="shared" si="4"/>
        <v>75.769230769230774</v>
      </c>
      <c r="BH8" s="32" t="e">
        <f>AVERAGE(BI2:BU2)</f>
        <v>#DIV/0!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BFEE6-7387-47AB-940C-B2FDE676E442}">
  <sheetPr>
    <tabColor theme="0" tint="-0.14999847407452621"/>
  </sheetPr>
  <dimension ref="E1:DK19"/>
  <sheetViews>
    <sheetView workbookViewId="0">
      <selection activeCell="F23" sqref="F23:BG23"/>
    </sheetView>
  </sheetViews>
  <sheetFormatPr defaultRowHeight="13.5" x14ac:dyDescent="0.15"/>
  <cols>
    <col min="1" max="16384" width="9" style="27"/>
  </cols>
  <sheetData>
    <row r="1" spans="5:115" x14ac:dyDescent="0.15">
      <c r="E1" s="30"/>
      <c r="F1" s="1" t="s">
        <v>55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</row>
    <row r="2" spans="5:115" x14ac:dyDescent="0.15">
      <c r="E2" s="1" t="s">
        <v>8</v>
      </c>
      <c r="F2" s="6">
        <f>'PSI data IO'!F2</f>
        <v>2</v>
      </c>
      <c r="G2" s="6">
        <f>'PSI data IO'!G2</f>
        <v>50</v>
      </c>
      <c r="H2" s="6">
        <f>'PSI data IO'!H2</f>
        <v>30</v>
      </c>
      <c r="I2" s="6">
        <f>'PSI data IO'!I2</f>
        <v>30</v>
      </c>
      <c r="J2" s="6">
        <f>'PSI data IO'!J2</f>
        <v>30</v>
      </c>
      <c r="K2" s="6">
        <f>'PSI data IO'!K2</f>
        <v>63</v>
      </c>
      <c r="L2" s="6">
        <f>'PSI data IO'!L2</f>
        <v>63</v>
      </c>
      <c r="M2" s="6">
        <f>'PSI data IO'!M2</f>
        <v>63</v>
      </c>
      <c r="N2" s="6">
        <f>'PSI data IO'!N2</f>
        <v>63</v>
      </c>
      <c r="O2" s="6">
        <f>'PSI data IO'!O2</f>
        <v>80</v>
      </c>
      <c r="P2" s="6">
        <f>'PSI data IO'!P2</f>
        <v>80</v>
      </c>
      <c r="Q2" s="6">
        <f>'PSI data IO'!Q2</f>
        <v>80</v>
      </c>
      <c r="R2" s="6">
        <f>'PSI data IO'!R2</f>
        <v>80</v>
      </c>
      <c r="S2" s="6">
        <f>'PSI data IO'!S2</f>
        <v>80</v>
      </c>
      <c r="T2" s="6">
        <f>'PSI data IO'!T2</f>
        <v>125</v>
      </c>
      <c r="U2" s="6">
        <f>'PSI data IO'!U2</f>
        <v>125</v>
      </c>
      <c r="V2" s="6">
        <f>'PSI data IO'!V2</f>
        <v>125</v>
      </c>
      <c r="W2" s="6">
        <f>'PSI data IO'!W2</f>
        <v>125</v>
      </c>
      <c r="X2" s="6">
        <f>'PSI data IO'!X2</f>
        <v>150</v>
      </c>
      <c r="Y2" s="6">
        <f>'PSI data IO'!Y2</f>
        <v>150</v>
      </c>
      <c r="Z2" s="6">
        <f>'PSI data IO'!Z2</f>
        <v>150</v>
      </c>
      <c r="AA2" s="6">
        <f>'PSI data IO'!AA2</f>
        <v>150</v>
      </c>
      <c r="AB2" s="6">
        <f>'PSI data IO'!AB2</f>
        <v>140</v>
      </c>
      <c r="AC2" s="6">
        <f>'PSI data IO'!AC2</f>
        <v>140</v>
      </c>
      <c r="AD2" s="6">
        <f>'PSI data IO'!AD2</f>
        <v>140</v>
      </c>
      <c r="AE2" s="6">
        <f>'PSI data IO'!AE2</f>
        <v>140</v>
      </c>
      <c r="AF2" s="6">
        <f>'PSI data IO'!AF2</f>
        <v>140</v>
      </c>
      <c r="AG2" s="6">
        <f>'PSI data IO'!AG2</f>
        <v>223</v>
      </c>
      <c r="AH2" s="6">
        <f>'PSI data IO'!AH2</f>
        <v>223</v>
      </c>
      <c r="AI2" s="6">
        <f>'PSI data IO'!AI2</f>
        <v>223</v>
      </c>
      <c r="AJ2" s="6">
        <f>'PSI data IO'!AJ2</f>
        <v>223</v>
      </c>
      <c r="AK2" s="6">
        <f>'PSI data IO'!AK2</f>
        <v>250</v>
      </c>
      <c r="AL2" s="6">
        <f>'PSI data IO'!AL2</f>
        <v>250</v>
      </c>
      <c r="AM2" s="6">
        <f>'PSI data IO'!AM2</f>
        <v>250</v>
      </c>
      <c r="AN2" s="6">
        <f>'PSI data IO'!AN2</f>
        <v>250</v>
      </c>
      <c r="AO2" s="6">
        <f>'PSI data IO'!AO2</f>
        <v>180</v>
      </c>
      <c r="AP2" s="6">
        <f>'PSI data IO'!AP2</f>
        <v>180</v>
      </c>
      <c r="AQ2" s="6">
        <f>'PSI data IO'!AQ2</f>
        <v>180</v>
      </c>
      <c r="AR2" s="6">
        <f>'PSI data IO'!AR2</f>
        <v>180</v>
      </c>
      <c r="AS2" s="6">
        <f>'PSI data IO'!AS2</f>
        <v>180</v>
      </c>
      <c r="AT2" s="6">
        <f>'PSI data IO'!AT2</f>
        <v>175</v>
      </c>
      <c r="AU2" s="6">
        <f>'PSI data IO'!AU2</f>
        <v>175</v>
      </c>
      <c r="AV2" s="6">
        <f>'PSI data IO'!AV2</f>
        <v>175</v>
      </c>
      <c r="AW2" s="6">
        <f>'PSI data IO'!AW2</f>
        <v>175</v>
      </c>
      <c r="AX2" s="6">
        <f>'PSI data IO'!AX2</f>
        <v>100</v>
      </c>
      <c r="AY2" s="6">
        <f>'PSI data IO'!AY2</f>
        <v>100</v>
      </c>
      <c r="AZ2" s="6">
        <f>'PSI data IO'!AZ2</f>
        <v>100</v>
      </c>
      <c r="BA2" s="6">
        <f>'PSI data IO'!BA2</f>
        <v>100</v>
      </c>
      <c r="BB2" s="6">
        <f>'PSI data IO'!BB2</f>
        <v>10</v>
      </c>
      <c r="BC2" s="6">
        <f>'PSI data IO'!BC2</f>
        <v>10</v>
      </c>
      <c r="BD2" s="6">
        <f>'PSI data IO'!BD2</f>
        <v>10</v>
      </c>
      <c r="BE2" s="6">
        <f>'PSI data IO'!BE2</f>
        <v>10</v>
      </c>
      <c r="BF2" s="6">
        <f>'PSI data IO'!BF2</f>
        <v>10</v>
      </c>
      <c r="BG2" s="6">
        <f>'PSI data IO'!BG2</f>
        <v>10</v>
      </c>
    </row>
    <row r="3" spans="5:115" x14ac:dyDescent="0.15">
      <c r="E3" s="1" t="s">
        <v>64</v>
      </c>
      <c r="F3" s="6">
        <f>'PSI data IO'!F3</f>
        <v>0</v>
      </c>
      <c r="G3" s="6">
        <f>'PSI data IO'!G3</f>
        <v>2</v>
      </c>
      <c r="H3" s="6">
        <f>'PSI data IO'!H3</f>
        <v>0</v>
      </c>
      <c r="I3" s="6">
        <f>'PSI data IO'!I3</f>
        <v>0</v>
      </c>
      <c r="J3" s="6">
        <f>'PSI data IO'!J3</f>
        <v>0</v>
      </c>
      <c r="K3" s="6">
        <f>'PSI data IO'!K3</f>
        <v>0</v>
      </c>
      <c r="L3" s="6">
        <f>'PSI data IO'!L3</f>
        <v>0</v>
      </c>
      <c r="M3" s="6">
        <f>'PSI data IO'!M3</f>
        <v>0</v>
      </c>
      <c r="N3" s="6">
        <f>'PSI data IO'!N3</f>
        <v>0</v>
      </c>
      <c r="O3" s="6">
        <f>'PSI data IO'!O3</f>
        <v>0</v>
      </c>
      <c r="P3" s="6">
        <f>'PSI data IO'!P3</f>
        <v>0</v>
      </c>
      <c r="Q3" s="6">
        <f>'PSI data IO'!Q3</f>
        <v>0</v>
      </c>
      <c r="R3" s="6">
        <f>'PSI data IO'!R3</f>
        <v>0</v>
      </c>
      <c r="S3" s="6">
        <f>'PSI data IO'!S3</f>
        <v>0</v>
      </c>
      <c r="T3" s="6">
        <f>'PSI data IO'!T3</f>
        <v>0</v>
      </c>
      <c r="U3" s="6">
        <f>'PSI data IO'!U3</f>
        <v>0</v>
      </c>
      <c r="V3" s="6">
        <f>'PSI data IO'!V3</f>
        <v>0</v>
      </c>
      <c r="W3" s="6">
        <f>'PSI data IO'!W3</f>
        <v>0</v>
      </c>
      <c r="X3" s="6">
        <f>'PSI data IO'!X3</f>
        <v>0</v>
      </c>
      <c r="Y3" s="6">
        <f>'PSI data IO'!Y3</f>
        <v>0</v>
      </c>
      <c r="Z3" s="6">
        <f>'PSI data IO'!Z3</f>
        <v>0</v>
      </c>
      <c r="AA3" s="6">
        <f>'PSI data IO'!AA3</f>
        <v>0</v>
      </c>
      <c r="AB3" s="6">
        <f>'PSI data IO'!AB3</f>
        <v>0</v>
      </c>
      <c r="AC3" s="6">
        <f>'PSI data IO'!AC3</f>
        <v>0</v>
      </c>
      <c r="AD3" s="6">
        <f>'PSI data IO'!AD3</f>
        <v>0</v>
      </c>
      <c r="AE3" s="6">
        <f>'PSI data IO'!AE3</f>
        <v>0</v>
      </c>
      <c r="AF3" s="6">
        <f>'PSI data IO'!AF3</f>
        <v>0</v>
      </c>
      <c r="AG3" s="6">
        <f>'PSI data IO'!AG3</f>
        <v>0</v>
      </c>
      <c r="AH3" s="6">
        <f>'PSI data IO'!AH3</f>
        <v>0</v>
      </c>
      <c r="AI3" s="6">
        <f>'PSI data IO'!AI3</f>
        <v>0</v>
      </c>
      <c r="AJ3" s="6">
        <f>'PSI data IO'!AJ3</f>
        <v>0</v>
      </c>
      <c r="AK3" s="6">
        <f>'PSI data IO'!AK3</f>
        <v>0</v>
      </c>
      <c r="AL3" s="6">
        <f>'PSI data IO'!AL3</f>
        <v>0</v>
      </c>
      <c r="AM3" s="6">
        <f>'PSI data IO'!AM3</f>
        <v>0</v>
      </c>
      <c r="AN3" s="6">
        <f>'PSI data IO'!AN3</f>
        <v>0</v>
      </c>
      <c r="AO3" s="6">
        <f>'PSI data IO'!AO3</f>
        <v>0</v>
      </c>
      <c r="AP3" s="6">
        <f>'PSI data IO'!AP3</f>
        <v>0</v>
      </c>
      <c r="AQ3" s="6">
        <f>'PSI data IO'!AQ3</f>
        <v>0</v>
      </c>
      <c r="AR3" s="6">
        <f>'PSI data IO'!AR3</f>
        <v>0</v>
      </c>
      <c r="AS3" s="6">
        <f>'PSI data IO'!AS3</f>
        <v>0</v>
      </c>
      <c r="AT3" s="6">
        <f>'PSI data IO'!AT3</f>
        <v>0</v>
      </c>
      <c r="AU3" s="6">
        <f>'PSI data IO'!AU3</f>
        <v>0</v>
      </c>
      <c r="AV3" s="6">
        <f>'PSI data IO'!AV3</f>
        <v>0</v>
      </c>
      <c r="AW3" s="6">
        <f>'PSI data IO'!AW3</f>
        <v>0</v>
      </c>
      <c r="AX3" s="6">
        <f>'PSI data IO'!AX3</f>
        <v>0</v>
      </c>
      <c r="AY3" s="6">
        <f>'PSI data IO'!AY3</f>
        <v>0</v>
      </c>
      <c r="AZ3" s="6">
        <f>'PSI data IO'!AZ3</f>
        <v>0</v>
      </c>
      <c r="BA3" s="6">
        <f>'PSI data IO'!BA3</f>
        <v>0</v>
      </c>
      <c r="BB3" s="6">
        <f>'PSI data IO'!BB3</f>
        <v>0</v>
      </c>
      <c r="BC3" s="6">
        <f>'PSI data IO'!BC3</f>
        <v>0</v>
      </c>
      <c r="BD3" s="6">
        <f>'PSI data IO'!BD3</f>
        <v>0</v>
      </c>
      <c r="BE3" s="6">
        <f>'PSI data IO'!BE3</f>
        <v>0</v>
      </c>
      <c r="BF3" s="6">
        <f>'PSI data IO'!BF3</f>
        <v>0</v>
      </c>
      <c r="BG3" s="6">
        <f>'PSI data IO'!BG3</f>
        <v>0</v>
      </c>
    </row>
    <row r="4" spans="5:115" x14ac:dyDescent="0.15">
      <c r="E4" s="1" t="s">
        <v>9</v>
      </c>
      <c r="F4" s="6">
        <f>'PSI data IO'!F4</f>
        <v>0</v>
      </c>
      <c r="G4" s="6">
        <f>'PSI data IO'!G4</f>
        <v>0</v>
      </c>
      <c r="H4" s="6">
        <f>'PSI data IO'!H4</f>
        <v>248</v>
      </c>
      <c r="I4" s="6">
        <f>'PSI data IO'!I4</f>
        <v>248</v>
      </c>
      <c r="J4" s="6">
        <f>'PSI data IO'!J4</f>
        <v>368</v>
      </c>
      <c r="K4" s="6">
        <f>'PSI data IO'!K4</f>
        <v>398</v>
      </c>
      <c r="L4" s="6">
        <f>'PSI data IO'!L4</f>
        <v>575</v>
      </c>
      <c r="M4" s="6">
        <f>'PSI data IO'!M4</f>
        <v>542</v>
      </c>
      <c r="N4" s="6">
        <f>'PSI data IO'!N4</f>
        <v>479</v>
      </c>
      <c r="O4" s="6">
        <f>'PSI data IO'!O4</f>
        <v>416</v>
      </c>
      <c r="P4" s="6">
        <f>'PSI data IO'!P4</f>
        <v>546</v>
      </c>
      <c r="Q4" s="6">
        <f>'PSI data IO'!Q4</f>
        <v>496</v>
      </c>
      <c r="R4" s="6">
        <f>'PSI data IO'!R4</f>
        <v>506</v>
      </c>
      <c r="S4" s="6">
        <f>'PSI data IO'!S4</f>
        <v>426</v>
      </c>
      <c r="T4" s="6">
        <f>'PSI data IO'!T4</f>
        <v>406</v>
      </c>
      <c r="U4" s="6">
        <f>'PSI data IO'!U4</f>
        <v>551</v>
      </c>
      <c r="V4" s="6">
        <f>'PSI data IO'!V4</f>
        <v>516</v>
      </c>
      <c r="W4" s="6">
        <f>'PSI data IO'!W4</f>
        <v>451</v>
      </c>
      <c r="X4" s="6">
        <f>'PSI data IO'!X4</f>
        <v>416</v>
      </c>
      <c r="Y4" s="6">
        <f>'PSI data IO'!Y4</f>
        <v>266</v>
      </c>
      <c r="Z4" s="6">
        <f>'PSI data IO'!Z4</f>
        <v>536</v>
      </c>
      <c r="AA4" s="6">
        <f>'PSI data IO'!AA4</f>
        <v>476</v>
      </c>
      <c r="AB4" s="6">
        <f>'PSI data IO'!AB4</f>
        <v>416</v>
      </c>
      <c r="AC4" s="6">
        <f>'PSI data IO'!AC4</f>
        <v>726</v>
      </c>
      <c r="AD4" s="6">
        <f>'PSI data IO'!AD4</f>
        <v>706</v>
      </c>
      <c r="AE4" s="6">
        <f>'PSI data IO'!AE4</f>
        <v>626</v>
      </c>
      <c r="AF4" s="6">
        <f>'PSI data IO'!AF4</f>
        <v>546</v>
      </c>
      <c r="AG4" s="6">
        <f>'PSI data IO'!AG4</f>
        <v>406</v>
      </c>
      <c r="AH4" s="6">
        <f>'PSI data IO'!AH4</f>
        <v>753</v>
      </c>
      <c r="AI4" s="6">
        <f>'PSI data IO'!AI4</f>
        <v>560</v>
      </c>
      <c r="AJ4" s="6">
        <f>'PSI data IO'!AJ4</f>
        <v>577</v>
      </c>
      <c r="AK4" s="6">
        <f>'PSI data IO'!AK4</f>
        <v>474</v>
      </c>
      <c r="AL4" s="6">
        <f>'PSI data IO'!AL4</f>
        <v>1004</v>
      </c>
      <c r="AM4" s="6">
        <f>'PSI data IO'!AM4</f>
        <v>754</v>
      </c>
      <c r="AN4" s="6">
        <f>'PSI data IO'!AN4</f>
        <v>624</v>
      </c>
      <c r="AO4" s="6">
        <f>'PSI data IO'!AO4</f>
        <v>464</v>
      </c>
      <c r="AP4" s="6">
        <f>'PSI data IO'!AP4</f>
        <v>764</v>
      </c>
      <c r="AQ4" s="6">
        <f>'PSI data IO'!AQ4</f>
        <v>644</v>
      </c>
      <c r="AR4" s="6">
        <f>'PSI data IO'!AR4</f>
        <v>494</v>
      </c>
      <c r="AS4" s="6">
        <f>'PSI data IO'!AS4</f>
        <v>404</v>
      </c>
      <c r="AT4" s="6">
        <f>'PSI data IO'!AT4</f>
        <v>224</v>
      </c>
      <c r="AU4" s="6">
        <f>'PSI data IO'!AU4</f>
        <v>349</v>
      </c>
      <c r="AV4" s="6">
        <f>'PSI data IO'!AV4</f>
        <v>294</v>
      </c>
      <c r="AW4" s="6">
        <f>'PSI data IO'!AW4</f>
        <v>449</v>
      </c>
      <c r="AX4" s="6">
        <f>'PSI data IO'!AX4</f>
        <v>454</v>
      </c>
      <c r="AY4" s="6">
        <f>'PSI data IO'!AY4</f>
        <v>354</v>
      </c>
      <c r="AZ4" s="6">
        <f>'PSI data IO'!AZ4</f>
        <v>254</v>
      </c>
      <c r="BA4" s="6">
        <f>'PSI data IO'!BA4</f>
        <v>154</v>
      </c>
      <c r="BB4" s="6">
        <f>'PSI data IO'!BB4</f>
        <v>84</v>
      </c>
      <c r="BC4" s="6">
        <f>'PSI data IO'!BC4</f>
        <v>104</v>
      </c>
      <c r="BD4" s="6">
        <f>'PSI data IO'!BD4</f>
        <v>94</v>
      </c>
      <c r="BE4" s="6">
        <f>'PSI data IO'!BE4</f>
        <v>84</v>
      </c>
      <c r="BF4" s="6">
        <f>'PSI data IO'!BF4</f>
        <v>74</v>
      </c>
      <c r="BG4" s="6">
        <f>'PSI data IO'!BG4</f>
        <v>64</v>
      </c>
    </row>
    <row r="5" spans="5:115" x14ac:dyDescent="0.15">
      <c r="E5" s="1" t="s">
        <v>56</v>
      </c>
      <c r="F5" s="6">
        <f>'PSI data IO'!F5</f>
        <v>0</v>
      </c>
      <c r="G5" s="6">
        <f>'PSI data IO'!G5</f>
        <v>300</v>
      </c>
      <c r="H5" s="6">
        <f>'PSI data IO'!H5</f>
        <v>30</v>
      </c>
      <c r="I5" s="6">
        <f>'PSI data IO'!I5</f>
        <v>150</v>
      </c>
      <c r="J5" s="6">
        <f>'PSI data IO'!J5</f>
        <v>60</v>
      </c>
      <c r="K5" s="6">
        <f>'PSI data IO'!K5</f>
        <v>240</v>
      </c>
      <c r="L5" s="6">
        <f>'PSI data IO'!L5</f>
        <v>30</v>
      </c>
      <c r="M5" s="6">
        <f>'PSI data IO'!M5</f>
        <v>0</v>
      </c>
      <c r="N5" s="6">
        <f>'PSI data IO'!N5</f>
        <v>0</v>
      </c>
      <c r="O5" s="6">
        <f>'PSI data IO'!O5</f>
        <v>210</v>
      </c>
      <c r="P5" s="6">
        <f>'PSI data IO'!P5</f>
        <v>30</v>
      </c>
      <c r="Q5" s="6">
        <f>'PSI data IO'!Q5</f>
        <v>90</v>
      </c>
      <c r="R5" s="6">
        <f>'PSI data IO'!R5</f>
        <v>0</v>
      </c>
      <c r="S5" s="6">
        <f>'PSI data IO'!S5</f>
        <v>60</v>
      </c>
      <c r="T5" s="6">
        <f>'PSI data IO'!T5</f>
        <v>270</v>
      </c>
      <c r="U5" s="6">
        <f>'PSI data IO'!U5</f>
        <v>90</v>
      </c>
      <c r="V5" s="6">
        <f>'PSI data IO'!V5</f>
        <v>60</v>
      </c>
      <c r="W5" s="6">
        <f>'PSI data IO'!W5</f>
        <v>90</v>
      </c>
      <c r="X5" s="6">
        <f>'PSI data IO'!X5</f>
        <v>0</v>
      </c>
      <c r="Y5" s="6">
        <f>'PSI data IO'!Y5</f>
        <v>420</v>
      </c>
      <c r="Z5" s="6">
        <f>'PSI data IO'!Z5</f>
        <v>90</v>
      </c>
      <c r="AA5" s="6">
        <f>'PSI data IO'!AA5</f>
        <v>90</v>
      </c>
      <c r="AB5" s="6">
        <f>'PSI data IO'!AB5</f>
        <v>450</v>
      </c>
      <c r="AC5" s="6">
        <f>'PSI data IO'!AC5</f>
        <v>120</v>
      </c>
      <c r="AD5" s="6">
        <f>'PSI data IO'!AD5</f>
        <v>60</v>
      </c>
      <c r="AE5" s="6">
        <f>'PSI data IO'!AE5</f>
        <v>60</v>
      </c>
      <c r="AF5" s="6">
        <f>'PSI data IO'!AF5</f>
        <v>0</v>
      </c>
      <c r="AG5" s="6">
        <f>'PSI data IO'!AG5</f>
        <v>570</v>
      </c>
      <c r="AH5" s="6">
        <f>'PSI data IO'!AH5</f>
        <v>30</v>
      </c>
      <c r="AI5" s="6">
        <f>'PSI data IO'!AI5</f>
        <v>240</v>
      </c>
      <c r="AJ5" s="6">
        <f>'PSI data IO'!AJ5</f>
        <v>120</v>
      </c>
      <c r="AK5" s="6">
        <f>'PSI data IO'!AK5</f>
        <v>780</v>
      </c>
      <c r="AL5" s="6">
        <f>'PSI data IO'!AL5</f>
        <v>0</v>
      </c>
      <c r="AM5" s="6">
        <f>'PSI data IO'!AM5</f>
        <v>120</v>
      </c>
      <c r="AN5" s="6">
        <f>'PSI data IO'!AN5</f>
        <v>90</v>
      </c>
      <c r="AO5" s="6">
        <f>'PSI data IO'!AO5</f>
        <v>480</v>
      </c>
      <c r="AP5" s="6">
        <f>'PSI data IO'!AP5</f>
        <v>60</v>
      </c>
      <c r="AQ5" s="6">
        <f>'PSI data IO'!AQ5</f>
        <v>30</v>
      </c>
      <c r="AR5" s="6">
        <f>'PSI data IO'!AR5</f>
        <v>90</v>
      </c>
      <c r="AS5" s="6">
        <f>'PSI data IO'!AS5</f>
        <v>0</v>
      </c>
      <c r="AT5" s="6">
        <f>'PSI data IO'!AT5</f>
        <v>300</v>
      </c>
      <c r="AU5" s="6">
        <f>'PSI data IO'!AU5</f>
        <v>120</v>
      </c>
      <c r="AV5" s="6">
        <f>'PSI data IO'!AV5</f>
        <v>330</v>
      </c>
      <c r="AW5" s="6">
        <f>'PSI data IO'!AW5</f>
        <v>180</v>
      </c>
      <c r="AX5" s="6">
        <f>'PSI data IO'!AX5</f>
        <v>0</v>
      </c>
      <c r="AY5" s="6">
        <f>'PSI data IO'!AY5</f>
        <v>0</v>
      </c>
      <c r="AZ5" s="6">
        <f>'PSI data IO'!AZ5</f>
        <v>0</v>
      </c>
      <c r="BA5" s="6">
        <f>'PSI data IO'!BA5</f>
        <v>30</v>
      </c>
      <c r="BB5" s="6">
        <f>'PSI data IO'!BB5</f>
        <v>30</v>
      </c>
      <c r="BC5" s="6">
        <f>'PSI data IO'!BC5</f>
        <v>0</v>
      </c>
      <c r="BD5" s="6">
        <f>'PSI data IO'!BD5</f>
        <v>0</v>
      </c>
      <c r="BE5" s="6">
        <f>'PSI data IO'!BE5</f>
        <v>0</v>
      </c>
      <c r="BF5" s="6">
        <f>'PSI data IO'!BF5</f>
        <v>0</v>
      </c>
      <c r="BG5" s="6">
        <f>'PSI data IO'!BG5</f>
        <v>0</v>
      </c>
    </row>
    <row r="6" spans="5:115" x14ac:dyDescent="0.15">
      <c r="E6" s="2" t="s">
        <v>57</v>
      </c>
      <c r="F6" s="6">
        <f>'PSI data IO'!F6</f>
        <v>0</v>
      </c>
      <c r="G6" s="6">
        <f>'PSI data IO'!G6</f>
        <v>-2</v>
      </c>
      <c r="H6" s="6">
        <f>'PSI data IO'!H6</f>
        <v>248</v>
      </c>
      <c r="I6" s="6">
        <f>'PSI data IO'!I6</f>
        <v>248</v>
      </c>
      <c r="J6" s="6">
        <f>'PSI data IO'!J6</f>
        <v>368</v>
      </c>
      <c r="K6" s="6">
        <f>'PSI data IO'!K6</f>
        <v>398</v>
      </c>
      <c r="L6" s="6">
        <f>'PSI data IO'!L6</f>
        <v>575</v>
      </c>
      <c r="M6" s="6">
        <f>'PSI data IO'!M6</f>
        <v>542</v>
      </c>
      <c r="N6" s="6">
        <f>'PSI data IO'!N6</f>
        <v>479</v>
      </c>
      <c r="O6" s="6">
        <f>'PSI data IO'!O6</f>
        <v>416</v>
      </c>
      <c r="P6" s="6">
        <f>'PSI data IO'!P6</f>
        <v>546</v>
      </c>
      <c r="Q6" s="6">
        <f>'PSI data IO'!Q6</f>
        <v>496</v>
      </c>
      <c r="R6" s="6">
        <f>'PSI data IO'!R6</f>
        <v>506</v>
      </c>
      <c r="S6" s="6">
        <f>'PSI data IO'!S6</f>
        <v>426</v>
      </c>
      <c r="T6" s="6">
        <f>'PSI data IO'!T6</f>
        <v>406</v>
      </c>
      <c r="U6" s="6">
        <f>'PSI data IO'!U6</f>
        <v>551</v>
      </c>
      <c r="V6" s="6">
        <f>'PSI data IO'!V6</f>
        <v>516</v>
      </c>
      <c r="W6" s="6">
        <f>'PSI data IO'!W6</f>
        <v>451</v>
      </c>
      <c r="X6" s="6">
        <f>'PSI data IO'!X6</f>
        <v>416</v>
      </c>
      <c r="Y6" s="6">
        <f>'PSI data IO'!Y6</f>
        <v>266</v>
      </c>
      <c r="Z6" s="6">
        <f>'PSI data IO'!Z6</f>
        <v>536</v>
      </c>
      <c r="AA6" s="6">
        <f>'PSI data IO'!AA6</f>
        <v>476</v>
      </c>
      <c r="AB6" s="6">
        <f>'PSI data IO'!AB6</f>
        <v>416</v>
      </c>
      <c r="AC6" s="6">
        <f>'PSI data IO'!AC6</f>
        <v>726</v>
      </c>
      <c r="AD6" s="6">
        <f>'PSI data IO'!AD6</f>
        <v>706</v>
      </c>
      <c r="AE6" s="6">
        <f>'PSI data IO'!AE6</f>
        <v>626</v>
      </c>
      <c r="AF6" s="6">
        <f>'PSI data IO'!AF6</f>
        <v>546</v>
      </c>
      <c r="AG6" s="6">
        <f>'PSI data IO'!AG6</f>
        <v>406</v>
      </c>
      <c r="AH6" s="6">
        <f>'PSI data IO'!AH6</f>
        <v>753</v>
      </c>
      <c r="AI6" s="6">
        <f>'PSI data IO'!AI6</f>
        <v>560</v>
      </c>
      <c r="AJ6" s="6">
        <f>'PSI data IO'!AJ6</f>
        <v>577</v>
      </c>
      <c r="AK6" s="6">
        <f>'PSI data IO'!AK6</f>
        <v>474</v>
      </c>
      <c r="AL6" s="6">
        <f>'PSI data IO'!AL6</f>
        <v>1004</v>
      </c>
      <c r="AM6" s="6">
        <f>'PSI data IO'!AM6</f>
        <v>754</v>
      </c>
      <c r="AN6" s="6">
        <f>'PSI data IO'!AN6</f>
        <v>624</v>
      </c>
      <c r="AO6" s="6">
        <f>'PSI data IO'!AO6</f>
        <v>464</v>
      </c>
      <c r="AP6" s="6">
        <f>'PSI data IO'!AP6</f>
        <v>764</v>
      </c>
      <c r="AQ6" s="6">
        <f>'PSI data IO'!AQ6</f>
        <v>644</v>
      </c>
      <c r="AR6" s="6">
        <f>'PSI data IO'!AR6</f>
        <v>494</v>
      </c>
      <c r="AS6" s="6">
        <f>'PSI data IO'!AS6</f>
        <v>404</v>
      </c>
      <c r="AT6" s="6">
        <f>'PSI data IO'!AT6</f>
        <v>224</v>
      </c>
      <c r="AU6" s="6">
        <f>'PSI data IO'!AU6</f>
        <v>349</v>
      </c>
      <c r="AV6" s="6">
        <f>'PSI data IO'!AV6</f>
        <v>294</v>
      </c>
      <c r="AW6" s="6">
        <f>'PSI data IO'!AW6</f>
        <v>449</v>
      </c>
      <c r="AX6" s="6">
        <f>'PSI data IO'!AX6</f>
        <v>454</v>
      </c>
      <c r="AY6" s="6">
        <f>'PSI data IO'!AY6</f>
        <v>354</v>
      </c>
      <c r="AZ6" s="6">
        <f>'PSI data IO'!AZ6</f>
        <v>254</v>
      </c>
      <c r="BA6" s="6">
        <f>'PSI data IO'!BA6</f>
        <v>154</v>
      </c>
      <c r="BB6" s="6">
        <f>'PSI data IO'!BB6</f>
        <v>84</v>
      </c>
      <c r="BC6" s="6">
        <f>'PSI data IO'!BC6</f>
        <v>104</v>
      </c>
      <c r="BD6" s="6">
        <f>'PSI data IO'!BD6</f>
        <v>94</v>
      </c>
      <c r="BE6" s="6">
        <f>'PSI data IO'!BE6</f>
        <v>84</v>
      </c>
      <c r="BF6" s="6">
        <f>'PSI data IO'!BF6</f>
        <v>74</v>
      </c>
      <c r="BG6" s="6">
        <f>'PSI data IO'!BG6</f>
        <v>64</v>
      </c>
    </row>
    <row r="8" spans="5:115" x14ac:dyDescent="0.15">
      <c r="E8" s="4" t="s">
        <v>59</v>
      </c>
      <c r="F8" s="4"/>
      <c r="G8" s="4"/>
      <c r="H8" s="4"/>
      <c r="I8" s="4"/>
      <c r="J8" s="4">
        <v>5</v>
      </c>
      <c r="K8" s="5"/>
      <c r="L8" s="4"/>
      <c r="M8" s="4"/>
      <c r="N8" s="4"/>
      <c r="O8" s="4"/>
      <c r="P8" s="4"/>
      <c r="Q8" s="4"/>
      <c r="R8" s="4"/>
      <c r="S8" s="11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</row>
    <row r="9" spans="5:115" x14ac:dyDescent="0.15">
      <c r="E9" s="4" t="s">
        <v>60</v>
      </c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11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</row>
    <row r="10" spans="5:115" x14ac:dyDescent="0.15">
      <c r="K10" s="25" t="s">
        <v>58</v>
      </c>
    </row>
    <row r="11" spans="5:115" x14ac:dyDescent="0.15">
      <c r="E11" s="23" t="s">
        <v>61</v>
      </c>
      <c r="F11" s="21">
        <f t="shared" ref="F11:BG11" si="0">MIN(F2+F3,F4+F5)</f>
        <v>0</v>
      </c>
      <c r="G11" s="21">
        <f t="shared" si="0"/>
        <v>52</v>
      </c>
      <c r="H11" s="21">
        <f t="shared" si="0"/>
        <v>30</v>
      </c>
      <c r="I11" s="21">
        <f t="shared" si="0"/>
        <v>30</v>
      </c>
      <c r="J11" s="21">
        <f t="shared" si="0"/>
        <v>30</v>
      </c>
      <c r="K11" s="21">
        <f t="shared" si="0"/>
        <v>63</v>
      </c>
      <c r="L11" s="21">
        <f t="shared" si="0"/>
        <v>63</v>
      </c>
      <c r="M11" s="21">
        <f t="shared" si="0"/>
        <v>63</v>
      </c>
      <c r="N11" s="21">
        <f t="shared" si="0"/>
        <v>63</v>
      </c>
      <c r="O11" s="21">
        <f t="shared" si="0"/>
        <v>80</v>
      </c>
      <c r="P11" s="21">
        <f t="shared" si="0"/>
        <v>80</v>
      </c>
      <c r="Q11" s="21">
        <f t="shared" si="0"/>
        <v>80</v>
      </c>
      <c r="R11" s="21">
        <f t="shared" si="0"/>
        <v>80</v>
      </c>
      <c r="S11" s="21">
        <f t="shared" si="0"/>
        <v>80</v>
      </c>
      <c r="T11" s="21">
        <f t="shared" si="0"/>
        <v>125</v>
      </c>
      <c r="U11" s="21">
        <f t="shared" si="0"/>
        <v>125</v>
      </c>
      <c r="V11" s="21">
        <f t="shared" si="0"/>
        <v>125</v>
      </c>
      <c r="W11" s="21">
        <f t="shared" si="0"/>
        <v>125</v>
      </c>
      <c r="X11" s="21">
        <f t="shared" si="0"/>
        <v>150</v>
      </c>
      <c r="Y11" s="21">
        <f t="shared" si="0"/>
        <v>150</v>
      </c>
      <c r="Z11" s="21">
        <f t="shared" si="0"/>
        <v>150</v>
      </c>
      <c r="AA11" s="21">
        <f t="shared" si="0"/>
        <v>150</v>
      </c>
      <c r="AB11" s="21">
        <f t="shared" si="0"/>
        <v>140</v>
      </c>
      <c r="AC11" s="21">
        <f t="shared" si="0"/>
        <v>140</v>
      </c>
      <c r="AD11" s="21">
        <f t="shared" si="0"/>
        <v>140</v>
      </c>
      <c r="AE11" s="21">
        <f t="shared" si="0"/>
        <v>140</v>
      </c>
      <c r="AF11" s="21">
        <f t="shared" si="0"/>
        <v>140</v>
      </c>
      <c r="AG11" s="21">
        <f t="shared" si="0"/>
        <v>223</v>
      </c>
      <c r="AH11" s="21">
        <f t="shared" si="0"/>
        <v>223</v>
      </c>
      <c r="AI11" s="21">
        <f t="shared" si="0"/>
        <v>223</v>
      </c>
      <c r="AJ11" s="21">
        <f t="shared" si="0"/>
        <v>223</v>
      </c>
      <c r="AK11" s="21">
        <f t="shared" si="0"/>
        <v>250</v>
      </c>
      <c r="AL11" s="21">
        <f t="shared" si="0"/>
        <v>250</v>
      </c>
      <c r="AM11" s="21">
        <f t="shared" si="0"/>
        <v>250</v>
      </c>
      <c r="AN11" s="21">
        <f t="shared" si="0"/>
        <v>250</v>
      </c>
      <c r="AO11" s="21">
        <f t="shared" si="0"/>
        <v>180</v>
      </c>
      <c r="AP11" s="21">
        <f t="shared" si="0"/>
        <v>180</v>
      </c>
      <c r="AQ11" s="21">
        <f t="shared" si="0"/>
        <v>180</v>
      </c>
      <c r="AR11" s="21">
        <f t="shared" si="0"/>
        <v>180</v>
      </c>
      <c r="AS11" s="21">
        <f t="shared" si="0"/>
        <v>180</v>
      </c>
      <c r="AT11" s="21">
        <f t="shared" si="0"/>
        <v>175</v>
      </c>
      <c r="AU11" s="21">
        <f t="shared" si="0"/>
        <v>175</v>
      </c>
      <c r="AV11" s="21">
        <f t="shared" si="0"/>
        <v>175</v>
      </c>
      <c r="AW11" s="21">
        <f t="shared" si="0"/>
        <v>175</v>
      </c>
      <c r="AX11" s="21">
        <f t="shared" si="0"/>
        <v>100</v>
      </c>
      <c r="AY11" s="21">
        <f t="shared" si="0"/>
        <v>100</v>
      </c>
      <c r="AZ11" s="21">
        <f t="shared" si="0"/>
        <v>100</v>
      </c>
      <c r="BA11" s="21">
        <f t="shared" si="0"/>
        <v>100</v>
      </c>
      <c r="BB11" s="21">
        <f t="shared" si="0"/>
        <v>10</v>
      </c>
      <c r="BC11" s="21">
        <f t="shared" si="0"/>
        <v>10</v>
      </c>
      <c r="BD11" s="21">
        <f t="shared" si="0"/>
        <v>10</v>
      </c>
      <c r="BE11" s="21">
        <f t="shared" si="0"/>
        <v>10</v>
      </c>
      <c r="BF11" s="21">
        <f t="shared" si="0"/>
        <v>10</v>
      </c>
      <c r="BG11" s="21">
        <f t="shared" si="0"/>
        <v>10</v>
      </c>
    </row>
    <row r="12" spans="5:115" x14ac:dyDescent="0.15">
      <c r="E12" s="23" t="s">
        <v>62</v>
      </c>
      <c r="F12" s="21">
        <v>0</v>
      </c>
      <c r="G12" s="21">
        <f t="shared" ref="G12:BG12" si="1">F12+F11</f>
        <v>0</v>
      </c>
      <c r="H12" s="12">
        <f t="shared" si="1"/>
        <v>52</v>
      </c>
      <c r="I12" s="21">
        <f t="shared" si="1"/>
        <v>82</v>
      </c>
      <c r="J12" s="21">
        <f t="shared" si="1"/>
        <v>112</v>
      </c>
      <c r="K12" s="21">
        <f t="shared" si="1"/>
        <v>142</v>
      </c>
      <c r="L12" s="21">
        <f t="shared" si="1"/>
        <v>205</v>
      </c>
      <c r="M12" s="21">
        <f t="shared" si="1"/>
        <v>268</v>
      </c>
      <c r="N12" s="21">
        <f t="shared" si="1"/>
        <v>331</v>
      </c>
      <c r="O12" s="21">
        <f t="shared" si="1"/>
        <v>394</v>
      </c>
      <c r="P12" s="21">
        <f t="shared" si="1"/>
        <v>474</v>
      </c>
      <c r="Q12" s="21">
        <f t="shared" si="1"/>
        <v>554</v>
      </c>
      <c r="R12" s="21">
        <f t="shared" si="1"/>
        <v>634</v>
      </c>
      <c r="S12" s="21">
        <f t="shared" si="1"/>
        <v>714</v>
      </c>
      <c r="T12" s="21">
        <f t="shared" si="1"/>
        <v>794</v>
      </c>
      <c r="U12" s="21">
        <f t="shared" si="1"/>
        <v>919</v>
      </c>
      <c r="V12" s="21">
        <f t="shared" si="1"/>
        <v>1044</v>
      </c>
      <c r="W12" s="21">
        <f t="shared" si="1"/>
        <v>1169</v>
      </c>
      <c r="X12" s="21">
        <f t="shared" si="1"/>
        <v>1294</v>
      </c>
      <c r="Y12" s="21">
        <f t="shared" si="1"/>
        <v>1444</v>
      </c>
      <c r="Z12" s="21">
        <f t="shared" si="1"/>
        <v>1594</v>
      </c>
      <c r="AA12" s="21">
        <f t="shared" si="1"/>
        <v>1744</v>
      </c>
      <c r="AB12" s="21">
        <f t="shared" si="1"/>
        <v>1894</v>
      </c>
      <c r="AC12" s="21">
        <f t="shared" si="1"/>
        <v>2034</v>
      </c>
      <c r="AD12" s="21">
        <f t="shared" si="1"/>
        <v>2174</v>
      </c>
      <c r="AE12" s="21">
        <f t="shared" si="1"/>
        <v>2314</v>
      </c>
      <c r="AF12" s="21">
        <f t="shared" si="1"/>
        <v>2454</v>
      </c>
      <c r="AG12" s="21">
        <f t="shared" si="1"/>
        <v>2594</v>
      </c>
      <c r="AH12" s="21">
        <f t="shared" si="1"/>
        <v>2817</v>
      </c>
      <c r="AI12" s="21">
        <f t="shared" si="1"/>
        <v>3040</v>
      </c>
      <c r="AJ12" s="21">
        <f t="shared" si="1"/>
        <v>3263</v>
      </c>
      <c r="AK12" s="21">
        <f t="shared" si="1"/>
        <v>3486</v>
      </c>
      <c r="AL12" s="21">
        <f t="shared" si="1"/>
        <v>3736</v>
      </c>
      <c r="AM12" s="21">
        <f t="shared" si="1"/>
        <v>3986</v>
      </c>
      <c r="AN12" s="21">
        <f t="shared" si="1"/>
        <v>4236</v>
      </c>
      <c r="AO12" s="21">
        <f t="shared" si="1"/>
        <v>4486</v>
      </c>
      <c r="AP12" s="21">
        <f t="shared" si="1"/>
        <v>4666</v>
      </c>
      <c r="AQ12" s="21">
        <f t="shared" si="1"/>
        <v>4846</v>
      </c>
      <c r="AR12" s="21">
        <f t="shared" si="1"/>
        <v>5026</v>
      </c>
      <c r="AS12" s="21">
        <f t="shared" si="1"/>
        <v>5206</v>
      </c>
      <c r="AT12" s="21">
        <f t="shared" si="1"/>
        <v>5386</v>
      </c>
      <c r="AU12" s="21">
        <f t="shared" si="1"/>
        <v>5561</v>
      </c>
      <c r="AV12" s="21">
        <f t="shared" si="1"/>
        <v>5736</v>
      </c>
      <c r="AW12" s="21">
        <f t="shared" si="1"/>
        <v>5911</v>
      </c>
      <c r="AX12" s="21">
        <f t="shared" si="1"/>
        <v>6086</v>
      </c>
      <c r="AY12" s="21">
        <f t="shared" si="1"/>
        <v>6186</v>
      </c>
      <c r="AZ12" s="21">
        <f t="shared" si="1"/>
        <v>6286</v>
      </c>
      <c r="BA12" s="21">
        <f t="shared" si="1"/>
        <v>6386</v>
      </c>
      <c r="BB12" s="21">
        <f t="shared" si="1"/>
        <v>6486</v>
      </c>
      <c r="BC12" s="21">
        <f t="shared" si="1"/>
        <v>6496</v>
      </c>
      <c r="BD12" s="21">
        <f t="shared" si="1"/>
        <v>6506</v>
      </c>
      <c r="BE12" s="21">
        <f t="shared" si="1"/>
        <v>6516</v>
      </c>
      <c r="BF12" s="21">
        <f t="shared" si="1"/>
        <v>6526</v>
      </c>
      <c r="BG12" s="21">
        <f t="shared" si="1"/>
        <v>6536</v>
      </c>
    </row>
    <row r="13" spans="5:115" x14ac:dyDescent="0.15">
      <c r="E13" s="20"/>
      <c r="F13" s="20">
        <v>0</v>
      </c>
      <c r="G13" s="20">
        <v>1</v>
      </c>
      <c r="H13" s="20">
        <v>2</v>
      </c>
      <c r="I13" s="20">
        <v>3</v>
      </c>
      <c r="J13" s="20">
        <v>4</v>
      </c>
      <c r="K13" s="20">
        <v>5</v>
      </c>
      <c r="L13" s="20">
        <v>6</v>
      </c>
      <c r="M13" s="20">
        <v>7</v>
      </c>
      <c r="N13" s="20">
        <v>8</v>
      </c>
      <c r="O13" s="20">
        <v>9</v>
      </c>
      <c r="P13" s="20">
        <v>10</v>
      </c>
      <c r="Q13" s="20">
        <v>11</v>
      </c>
      <c r="R13" s="20">
        <v>12</v>
      </c>
      <c r="S13" s="20">
        <v>13</v>
      </c>
      <c r="T13" s="20">
        <v>14</v>
      </c>
      <c r="U13" s="20">
        <v>15</v>
      </c>
      <c r="V13" s="20">
        <v>16</v>
      </c>
      <c r="W13" s="20">
        <v>17</v>
      </c>
      <c r="X13" s="20">
        <v>18</v>
      </c>
      <c r="Y13" s="20">
        <v>19</v>
      </c>
      <c r="Z13" s="20">
        <v>20</v>
      </c>
      <c r="AA13" s="20">
        <v>21</v>
      </c>
      <c r="AB13" s="20">
        <v>22</v>
      </c>
      <c r="AC13" s="20">
        <v>23</v>
      </c>
      <c r="AD13" s="20">
        <v>24</v>
      </c>
      <c r="AE13" s="20">
        <v>25</v>
      </c>
      <c r="AF13" s="20">
        <v>26</v>
      </c>
      <c r="AG13" s="20">
        <v>27</v>
      </c>
      <c r="AH13" s="20">
        <v>28</v>
      </c>
      <c r="AI13" s="20">
        <v>29</v>
      </c>
      <c r="AJ13" s="20">
        <v>30</v>
      </c>
      <c r="AK13" s="20">
        <v>31</v>
      </c>
      <c r="AL13" s="20">
        <v>32</v>
      </c>
      <c r="AM13" s="20">
        <v>33</v>
      </c>
      <c r="AN13" s="20">
        <v>34</v>
      </c>
      <c r="AO13" s="20">
        <v>35</v>
      </c>
      <c r="AP13" s="20">
        <v>36</v>
      </c>
      <c r="AQ13" s="20">
        <v>37</v>
      </c>
      <c r="AR13" s="20">
        <v>38</v>
      </c>
      <c r="AS13" s="20">
        <v>39</v>
      </c>
      <c r="AT13" s="20">
        <v>40</v>
      </c>
      <c r="AU13" s="20">
        <v>41</v>
      </c>
      <c r="AV13" s="20">
        <v>42</v>
      </c>
      <c r="AW13" s="20">
        <v>43</v>
      </c>
      <c r="AX13" s="20">
        <v>44</v>
      </c>
      <c r="AY13" s="20">
        <v>45</v>
      </c>
      <c r="AZ13" s="20">
        <v>46</v>
      </c>
      <c r="BA13" s="20">
        <v>47</v>
      </c>
      <c r="BB13" s="20">
        <v>48</v>
      </c>
      <c r="BC13" s="20">
        <v>49</v>
      </c>
      <c r="BD13" s="20">
        <v>50</v>
      </c>
      <c r="BE13" s="20">
        <v>51</v>
      </c>
      <c r="BF13" s="20">
        <v>52</v>
      </c>
      <c r="BG13" s="20">
        <v>53</v>
      </c>
      <c r="BH13" s="20">
        <v>54</v>
      </c>
      <c r="BI13" s="20">
        <v>55</v>
      </c>
      <c r="BJ13" s="20">
        <v>56</v>
      </c>
      <c r="BK13" s="20">
        <v>57</v>
      </c>
      <c r="BL13" s="20">
        <v>58</v>
      </c>
      <c r="BM13" s="20">
        <v>59</v>
      </c>
      <c r="BN13" s="20">
        <v>60</v>
      </c>
      <c r="BO13" s="20">
        <v>61</v>
      </c>
      <c r="BP13" s="20">
        <v>62</v>
      </c>
      <c r="BQ13" s="20">
        <v>63</v>
      </c>
      <c r="BR13" s="20">
        <v>64</v>
      </c>
      <c r="BS13" s="20">
        <v>65</v>
      </c>
      <c r="BT13" s="20">
        <v>66</v>
      </c>
      <c r="BU13" s="20">
        <v>67</v>
      </c>
      <c r="BV13" s="20">
        <v>68</v>
      </c>
      <c r="BW13" s="20">
        <v>69</v>
      </c>
      <c r="BX13" s="20">
        <v>70</v>
      </c>
      <c r="BY13" s="20">
        <v>71</v>
      </c>
      <c r="BZ13" s="20">
        <v>72</v>
      </c>
      <c r="CA13" s="20">
        <v>73</v>
      </c>
      <c r="CB13" s="20">
        <v>74</v>
      </c>
      <c r="CC13" s="20">
        <v>75</v>
      </c>
      <c r="CD13" s="20">
        <v>76</v>
      </c>
      <c r="CE13" s="20">
        <v>77</v>
      </c>
      <c r="CF13" s="20">
        <v>78</v>
      </c>
      <c r="CG13" s="20">
        <v>79</v>
      </c>
      <c r="CH13" s="20">
        <v>80</v>
      </c>
      <c r="CI13" s="20">
        <v>81</v>
      </c>
      <c r="CJ13" s="20">
        <v>82</v>
      </c>
      <c r="CK13" s="20">
        <v>83</v>
      </c>
      <c r="CL13" s="20">
        <v>84</v>
      </c>
      <c r="CM13" s="20">
        <v>85</v>
      </c>
      <c r="CN13" s="20">
        <v>86</v>
      </c>
      <c r="CO13" s="20">
        <v>87</v>
      </c>
      <c r="CP13" s="20">
        <v>88</v>
      </c>
      <c r="CQ13" s="20">
        <v>89</v>
      </c>
      <c r="CR13" s="20">
        <v>90</v>
      </c>
      <c r="CS13" s="20">
        <v>91</v>
      </c>
      <c r="CT13" s="20">
        <v>92</v>
      </c>
      <c r="CU13" s="20">
        <v>93</v>
      </c>
      <c r="CV13" s="20">
        <v>94</v>
      </c>
      <c r="CW13" s="20">
        <v>95</v>
      </c>
      <c r="CX13" s="20">
        <v>96</v>
      </c>
      <c r="CY13" s="20">
        <v>97</v>
      </c>
      <c r="CZ13" s="20">
        <v>98</v>
      </c>
      <c r="DA13" s="20">
        <v>99</v>
      </c>
      <c r="DB13" s="20">
        <v>100</v>
      </c>
      <c r="DC13" s="20">
        <v>101</v>
      </c>
      <c r="DD13" s="20">
        <v>102</v>
      </c>
      <c r="DE13" s="20">
        <v>103</v>
      </c>
      <c r="DF13" s="20">
        <v>104</v>
      </c>
      <c r="DG13" s="20">
        <v>105</v>
      </c>
      <c r="DH13" s="20">
        <v>106</v>
      </c>
      <c r="DI13" s="20">
        <v>107</v>
      </c>
      <c r="DJ13" s="20">
        <v>108</v>
      </c>
      <c r="DK13" s="20">
        <v>109</v>
      </c>
    </row>
    <row r="14" spans="5:115" x14ac:dyDescent="0.15">
      <c r="E14" s="30" t="s">
        <v>65</v>
      </c>
      <c r="F14" s="1">
        <v>0</v>
      </c>
      <c r="G14" s="1">
        <f>F14</f>
        <v>0</v>
      </c>
      <c r="H14" s="30">
        <f>F14+1</f>
        <v>1</v>
      </c>
      <c r="I14" s="30">
        <f>H14</f>
        <v>1</v>
      </c>
      <c r="J14" s="30">
        <f>H14+1</f>
        <v>2</v>
      </c>
      <c r="K14" s="30">
        <f>J14</f>
        <v>2</v>
      </c>
      <c r="L14" s="30">
        <f>J14+1</f>
        <v>3</v>
      </c>
      <c r="M14" s="30">
        <f>L14</f>
        <v>3</v>
      </c>
      <c r="N14" s="30">
        <f>L14+1</f>
        <v>4</v>
      </c>
      <c r="O14" s="30">
        <f>N14</f>
        <v>4</v>
      </c>
      <c r="P14" s="30">
        <f>N14+1</f>
        <v>5</v>
      </c>
      <c r="Q14" s="30">
        <f>P14</f>
        <v>5</v>
      </c>
      <c r="R14" s="30">
        <f>P14+1</f>
        <v>6</v>
      </c>
      <c r="S14" s="30">
        <f>R14</f>
        <v>6</v>
      </c>
      <c r="T14" s="30">
        <f>R14+1</f>
        <v>7</v>
      </c>
      <c r="U14" s="30">
        <f>T14</f>
        <v>7</v>
      </c>
      <c r="V14" s="30">
        <f>T14+1</f>
        <v>8</v>
      </c>
      <c r="W14" s="30">
        <f>V14</f>
        <v>8</v>
      </c>
      <c r="X14" s="30">
        <f>V14+1</f>
        <v>9</v>
      </c>
      <c r="Y14" s="30">
        <f>X14</f>
        <v>9</v>
      </c>
      <c r="Z14" s="30">
        <f>X14+1</f>
        <v>10</v>
      </c>
      <c r="AA14" s="30">
        <f>Z14</f>
        <v>10</v>
      </c>
      <c r="AB14" s="30">
        <f>Z14+1</f>
        <v>11</v>
      </c>
      <c r="AC14" s="30">
        <f>AB14</f>
        <v>11</v>
      </c>
      <c r="AD14" s="30">
        <f>AB14+1</f>
        <v>12</v>
      </c>
      <c r="AE14" s="30">
        <f>AD14</f>
        <v>12</v>
      </c>
      <c r="AF14" s="30">
        <f>AD14+1</f>
        <v>13</v>
      </c>
      <c r="AG14" s="30">
        <f>AF14</f>
        <v>13</v>
      </c>
      <c r="AH14" s="30">
        <f>AF14+1</f>
        <v>14</v>
      </c>
      <c r="AI14" s="30">
        <f>AH14</f>
        <v>14</v>
      </c>
      <c r="AJ14" s="30">
        <f>AH14+1</f>
        <v>15</v>
      </c>
      <c r="AK14" s="30">
        <f>AJ14</f>
        <v>15</v>
      </c>
      <c r="AL14" s="30">
        <f>AJ14+1</f>
        <v>16</v>
      </c>
      <c r="AM14" s="30">
        <f>AL14</f>
        <v>16</v>
      </c>
      <c r="AN14" s="30">
        <f>AL14+1</f>
        <v>17</v>
      </c>
      <c r="AO14" s="30">
        <f>AN14</f>
        <v>17</v>
      </c>
      <c r="AP14" s="30">
        <f>AN14+1</f>
        <v>18</v>
      </c>
      <c r="AQ14" s="30">
        <f>AP14</f>
        <v>18</v>
      </c>
      <c r="AR14" s="30">
        <f>AP14+1</f>
        <v>19</v>
      </c>
      <c r="AS14" s="30">
        <f>AR14</f>
        <v>19</v>
      </c>
      <c r="AT14" s="30">
        <f>AR14+1</f>
        <v>20</v>
      </c>
      <c r="AU14" s="30">
        <f>AT14</f>
        <v>20</v>
      </c>
      <c r="AV14" s="30">
        <f>AT14+1</f>
        <v>21</v>
      </c>
      <c r="AW14" s="30">
        <f>AV14</f>
        <v>21</v>
      </c>
      <c r="AX14" s="30">
        <f>AV14+1</f>
        <v>22</v>
      </c>
      <c r="AY14" s="30">
        <f>AX14</f>
        <v>22</v>
      </c>
      <c r="AZ14" s="30">
        <f>AX14+1</f>
        <v>23</v>
      </c>
      <c r="BA14" s="30">
        <f>AZ14</f>
        <v>23</v>
      </c>
      <c r="BB14" s="30">
        <f>AZ14+1</f>
        <v>24</v>
      </c>
      <c r="BC14" s="30">
        <f>BB14</f>
        <v>24</v>
      </c>
      <c r="BD14" s="30">
        <f>BB14+1</f>
        <v>25</v>
      </c>
      <c r="BE14" s="30">
        <f>BD14</f>
        <v>25</v>
      </c>
      <c r="BF14" s="30">
        <f>BD14+1</f>
        <v>26</v>
      </c>
      <c r="BG14" s="30">
        <f>BF14</f>
        <v>26</v>
      </c>
      <c r="BH14" s="30">
        <f>BF14+1</f>
        <v>27</v>
      </c>
      <c r="BI14" s="30">
        <f>BH14</f>
        <v>27</v>
      </c>
      <c r="BJ14" s="30">
        <f>BH14+1</f>
        <v>28</v>
      </c>
      <c r="BK14" s="30">
        <f>BJ14</f>
        <v>28</v>
      </c>
      <c r="BL14" s="30">
        <f>BJ14+1</f>
        <v>29</v>
      </c>
      <c r="BM14" s="30">
        <f>BL14</f>
        <v>29</v>
      </c>
      <c r="BN14" s="30">
        <f>BL14+1</f>
        <v>30</v>
      </c>
      <c r="BO14" s="30">
        <f>BN14</f>
        <v>30</v>
      </c>
      <c r="BP14" s="30">
        <f>BN14+1</f>
        <v>31</v>
      </c>
      <c r="BQ14" s="30">
        <f>BP14</f>
        <v>31</v>
      </c>
      <c r="BR14" s="30">
        <f>BP14+1</f>
        <v>32</v>
      </c>
      <c r="BS14" s="30">
        <f>BR14</f>
        <v>32</v>
      </c>
      <c r="BT14" s="30">
        <f>BR14+1</f>
        <v>33</v>
      </c>
      <c r="BU14" s="30">
        <f>BT14</f>
        <v>33</v>
      </c>
      <c r="BV14" s="30">
        <f>BT14+1</f>
        <v>34</v>
      </c>
      <c r="BW14" s="30">
        <f>BV14</f>
        <v>34</v>
      </c>
      <c r="BX14" s="30">
        <f>BV14+1</f>
        <v>35</v>
      </c>
      <c r="BY14" s="30">
        <f>BX14</f>
        <v>35</v>
      </c>
      <c r="BZ14" s="30">
        <f>BX14+1</f>
        <v>36</v>
      </c>
      <c r="CA14" s="30">
        <f>BZ14</f>
        <v>36</v>
      </c>
      <c r="CB14" s="30">
        <f>BZ14+1</f>
        <v>37</v>
      </c>
      <c r="CC14" s="30">
        <f>CB14</f>
        <v>37</v>
      </c>
      <c r="CD14" s="30">
        <f>CB14+1</f>
        <v>38</v>
      </c>
      <c r="CE14" s="30">
        <f>CD14</f>
        <v>38</v>
      </c>
      <c r="CF14" s="30">
        <f>CD14+1</f>
        <v>39</v>
      </c>
      <c r="CG14" s="30">
        <f>CF14</f>
        <v>39</v>
      </c>
      <c r="CH14" s="30">
        <f>CF14+1</f>
        <v>40</v>
      </c>
      <c r="CI14" s="30">
        <f>CH14</f>
        <v>40</v>
      </c>
      <c r="CJ14" s="30">
        <f>CH14+1</f>
        <v>41</v>
      </c>
      <c r="CK14" s="30">
        <f>CJ14</f>
        <v>41</v>
      </c>
      <c r="CL14" s="30">
        <f>CJ14+1</f>
        <v>42</v>
      </c>
      <c r="CM14" s="30">
        <f>CL14</f>
        <v>42</v>
      </c>
      <c r="CN14" s="30">
        <f>CL14+1</f>
        <v>43</v>
      </c>
      <c r="CO14" s="30">
        <f>CN14</f>
        <v>43</v>
      </c>
      <c r="CP14" s="30">
        <f>CN14+1</f>
        <v>44</v>
      </c>
      <c r="CQ14" s="30">
        <f>CP14</f>
        <v>44</v>
      </c>
      <c r="CR14" s="30">
        <f>CP14+1</f>
        <v>45</v>
      </c>
      <c r="CS14" s="30">
        <f>CR14</f>
        <v>45</v>
      </c>
      <c r="CT14" s="30">
        <f>CR14+1</f>
        <v>46</v>
      </c>
      <c r="CU14" s="30">
        <f>CT14</f>
        <v>46</v>
      </c>
      <c r="CV14" s="30">
        <f>CT14+1</f>
        <v>47</v>
      </c>
      <c r="CW14" s="30">
        <f>CV14</f>
        <v>47</v>
      </c>
      <c r="CX14" s="30">
        <f>CV14+1</f>
        <v>48</v>
      </c>
      <c r="CY14" s="30">
        <f>CX14</f>
        <v>48</v>
      </c>
      <c r="CZ14" s="30">
        <f>CX14+1</f>
        <v>49</v>
      </c>
      <c r="DA14" s="30">
        <f>CZ14</f>
        <v>49</v>
      </c>
      <c r="DB14" s="30">
        <f>CZ14+1</f>
        <v>50</v>
      </c>
      <c r="DC14" s="30">
        <f>DB14</f>
        <v>50</v>
      </c>
      <c r="DD14" s="30">
        <f>DB14+1</f>
        <v>51</v>
      </c>
      <c r="DE14" s="30">
        <f>DD14</f>
        <v>51</v>
      </c>
      <c r="DF14" s="30">
        <f>DD14+1</f>
        <v>52</v>
      </c>
      <c r="DG14" s="30">
        <f>DF14</f>
        <v>52</v>
      </c>
      <c r="DH14" s="30">
        <f>DF14+1</f>
        <v>53</v>
      </c>
      <c r="DI14" s="30">
        <f>DH14</f>
        <v>53</v>
      </c>
      <c r="DJ14" s="30">
        <f>DH14+1</f>
        <v>54</v>
      </c>
      <c r="DK14" s="30">
        <f>DJ14</f>
        <v>54</v>
      </c>
    </row>
    <row r="15" spans="5:115" x14ac:dyDescent="0.15">
      <c r="E15" s="27" t="s">
        <v>63</v>
      </c>
      <c r="F15" s="12">
        <f>INDEX($F$12:$BG$12,0,F13/2+1)</f>
        <v>0</v>
      </c>
      <c r="G15" s="12">
        <f>F15</f>
        <v>0</v>
      </c>
      <c r="H15" s="12">
        <f>INDEX($F$12:$BG$12,0,H13/2+1)</f>
        <v>0</v>
      </c>
      <c r="I15" s="12">
        <f>H15</f>
        <v>0</v>
      </c>
      <c r="J15" s="12">
        <f>INDEX($F$12:$BG$12,0,J13/2+1)</f>
        <v>52</v>
      </c>
      <c r="K15" s="12">
        <f>J15</f>
        <v>52</v>
      </c>
      <c r="L15" s="12">
        <f>INDEX($F$12:$BG$12,0,L13/2+1)</f>
        <v>82</v>
      </c>
      <c r="M15" s="12">
        <f>L15</f>
        <v>82</v>
      </c>
      <c r="N15" s="12">
        <f>INDEX($F$12:$BG$12,0,N13/2+1)</f>
        <v>112</v>
      </c>
      <c r="O15" s="12">
        <f>N15</f>
        <v>112</v>
      </c>
      <c r="P15" s="12">
        <f>INDEX($F$12:$BG$12,0,P13/2+1)</f>
        <v>142</v>
      </c>
      <c r="Q15" s="12">
        <f>P15</f>
        <v>142</v>
      </c>
      <c r="R15" s="12">
        <f>INDEX($F$12:$BG$12,0,R13/2+1)</f>
        <v>205</v>
      </c>
      <c r="S15" s="12">
        <f>R15</f>
        <v>205</v>
      </c>
      <c r="T15" s="12">
        <f>INDEX($F$12:$BG$12,0,T13/2+1)</f>
        <v>268</v>
      </c>
      <c r="U15" s="12">
        <f>T15</f>
        <v>268</v>
      </c>
      <c r="V15" s="12">
        <f>INDEX($F$12:$BG$12,0,V13/2+1)</f>
        <v>331</v>
      </c>
      <c r="W15" s="12">
        <f>V15</f>
        <v>331</v>
      </c>
      <c r="X15" s="12">
        <f>INDEX($F$12:$BG$12,0,X13/2+1)</f>
        <v>394</v>
      </c>
      <c r="Y15" s="12">
        <f>X15</f>
        <v>394</v>
      </c>
      <c r="Z15" s="12">
        <f>INDEX($F$12:$BG$12,0,Z13/2+1)</f>
        <v>474</v>
      </c>
      <c r="AA15" s="12">
        <f>Z15</f>
        <v>474</v>
      </c>
      <c r="AB15" s="12">
        <f>INDEX($F$12:$BG$12,0,AB13/2+1)</f>
        <v>554</v>
      </c>
      <c r="AC15" s="12">
        <f>AB15</f>
        <v>554</v>
      </c>
      <c r="AD15" s="12">
        <f>INDEX($F$12:$BG$12,0,AD13/2+1)</f>
        <v>634</v>
      </c>
      <c r="AE15" s="12">
        <f>AD15</f>
        <v>634</v>
      </c>
      <c r="AF15" s="12">
        <f>INDEX($F$12:$BG$12,0,AF13/2+1)</f>
        <v>714</v>
      </c>
      <c r="AG15" s="12">
        <f>AF15</f>
        <v>714</v>
      </c>
      <c r="AH15" s="12">
        <f>INDEX($F$12:$BG$12,0,AH13/2+1)</f>
        <v>794</v>
      </c>
      <c r="AI15" s="12">
        <f>AH15</f>
        <v>794</v>
      </c>
      <c r="AJ15" s="12">
        <f>INDEX($F$12:$BG$12,0,AJ13/2+1)</f>
        <v>919</v>
      </c>
      <c r="AK15" s="12">
        <f>AJ15</f>
        <v>919</v>
      </c>
      <c r="AL15" s="12">
        <f>INDEX($F$12:$BG$12,0,AL13/2+1)</f>
        <v>1044</v>
      </c>
      <c r="AM15" s="12">
        <f>AL15</f>
        <v>1044</v>
      </c>
      <c r="AN15" s="12">
        <f>INDEX($F$12:$BG$12,0,AN13/2+1)</f>
        <v>1169</v>
      </c>
      <c r="AO15" s="12">
        <f>AN15</f>
        <v>1169</v>
      </c>
      <c r="AP15" s="12">
        <f>INDEX($F$12:$BG$12,0,AP13/2+1)</f>
        <v>1294</v>
      </c>
      <c r="AQ15" s="12">
        <f>AP15</f>
        <v>1294</v>
      </c>
      <c r="AR15" s="12">
        <f>INDEX($F$12:$BG$12,0,AR13/2+1)</f>
        <v>1444</v>
      </c>
      <c r="AS15" s="12">
        <f>AR15</f>
        <v>1444</v>
      </c>
      <c r="AT15" s="12">
        <f>INDEX($F$12:$BG$12,0,AT13/2+1)</f>
        <v>1594</v>
      </c>
      <c r="AU15" s="12">
        <f>AT15</f>
        <v>1594</v>
      </c>
      <c r="AV15" s="12">
        <f>INDEX($F$12:$BG$12,0,AV13/2+1)</f>
        <v>1744</v>
      </c>
      <c r="AW15" s="12">
        <f>AV15</f>
        <v>1744</v>
      </c>
      <c r="AX15" s="12">
        <f>INDEX($F$12:$BG$12,0,AX13/2+1)</f>
        <v>1894</v>
      </c>
      <c r="AY15" s="12">
        <f>AX15</f>
        <v>1894</v>
      </c>
      <c r="AZ15" s="12">
        <f>INDEX($F$12:$BG$12,0,AZ13/2+1)</f>
        <v>2034</v>
      </c>
      <c r="BA15" s="12">
        <f>AZ15</f>
        <v>2034</v>
      </c>
      <c r="BB15" s="12">
        <f>INDEX($F$12:$BG$12,0,BB13/2+1)</f>
        <v>2174</v>
      </c>
      <c r="BC15" s="12">
        <f>BB15</f>
        <v>2174</v>
      </c>
      <c r="BD15" s="12">
        <f>INDEX($F$12:$BG$12,0,BD13/2+1)</f>
        <v>2314</v>
      </c>
      <c r="BE15" s="12">
        <f>BD15</f>
        <v>2314</v>
      </c>
      <c r="BF15" s="12">
        <f>INDEX($F$12:$BG$12,0,BF13/2+1)</f>
        <v>2454</v>
      </c>
      <c r="BG15" s="12">
        <f>BF15</f>
        <v>2454</v>
      </c>
      <c r="BH15" s="12">
        <f>INDEX($F$12:$BG$12,0,BH13/2+1)</f>
        <v>2594</v>
      </c>
      <c r="BI15" s="12">
        <f>BH15</f>
        <v>2594</v>
      </c>
      <c r="BJ15" s="12">
        <f>INDEX($F$12:$BG$12,0,BJ13/2+1)</f>
        <v>2817</v>
      </c>
      <c r="BK15" s="12">
        <f>BJ15</f>
        <v>2817</v>
      </c>
      <c r="BL15" s="12">
        <f>INDEX($F$12:$BG$12,0,BL13/2+1)</f>
        <v>3040</v>
      </c>
      <c r="BM15" s="12">
        <f>BL15</f>
        <v>3040</v>
      </c>
      <c r="BN15" s="12">
        <f>INDEX($F$12:$BG$12,0,BN13/2+1)</f>
        <v>3263</v>
      </c>
      <c r="BO15" s="12">
        <f>BN15</f>
        <v>3263</v>
      </c>
      <c r="BP15" s="12">
        <f>INDEX($F$12:$BG$12,0,BP13/2+1)</f>
        <v>3486</v>
      </c>
      <c r="BQ15" s="12">
        <f>BP15</f>
        <v>3486</v>
      </c>
      <c r="BR15" s="12">
        <f>INDEX($F$12:$BG$12,0,BR13/2+1)</f>
        <v>3736</v>
      </c>
      <c r="BS15" s="12">
        <f>BR15</f>
        <v>3736</v>
      </c>
      <c r="BT15" s="12">
        <f>INDEX($F$12:$BG$12,0,BT13/2+1)</f>
        <v>3986</v>
      </c>
      <c r="BU15" s="12">
        <f>BT15</f>
        <v>3986</v>
      </c>
      <c r="BV15" s="12">
        <f>INDEX($F$12:$BG$12,0,BV13/2+1)</f>
        <v>4236</v>
      </c>
      <c r="BW15" s="12">
        <f>BV15</f>
        <v>4236</v>
      </c>
      <c r="BX15" s="12">
        <f>INDEX($F$12:$BG$12,0,BX13/2+1)</f>
        <v>4486</v>
      </c>
      <c r="BY15" s="12">
        <f>BX15</f>
        <v>4486</v>
      </c>
      <c r="BZ15" s="12">
        <f>INDEX($F$12:$BG$12,0,BZ13/2+1)</f>
        <v>4666</v>
      </c>
      <c r="CA15" s="12">
        <f>BZ15</f>
        <v>4666</v>
      </c>
      <c r="CB15" s="12">
        <f>INDEX($F$12:$BG$12,0,CB13/2+1)</f>
        <v>4846</v>
      </c>
      <c r="CC15" s="12">
        <f>CB15</f>
        <v>4846</v>
      </c>
      <c r="CD15" s="12">
        <f>INDEX($F$12:$BG$12,0,CD13/2+1)</f>
        <v>5026</v>
      </c>
      <c r="CE15" s="12">
        <f>CD15</f>
        <v>5026</v>
      </c>
      <c r="CF15" s="12">
        <f>INDEX($F$12:$BG$12,0,CF13/2+1)</f>
        <v>5206</v>
      </c>
      <c r="CG15" s="12">
        <f>CF15</f>
        <v>5206</v>
      </c>
      <c r="CH15" s="12">
        <f>INDEX($F$12:$BG$12,0,CH13/2+1)</f>
        <v>5386</v>
      </c>
      <c r="CI15" s="12">
        <f>CH15</f>
        <v>5386</v>
      </c>
      <c r="CJ15" s="12">
        <f>INDEX($F$12:$BG$12,0,CJ13/2+1)</f>
        <v>5561</v>
      </c>
      <c r="CK15" s="12">
        <f>CJ15</f>
        <v>5561</v>
      </c>
      <c r="CL15" s="12">
        <f>INDEX($F$12:$BG$12,0,CL13/2+1)</f>
        <v>5736</v>
      </c>
      <c r="CM15" s="12">
        <f>CL15</f>
        <v>5736</v>
      </c>
      <c r="CN15" s="12">
        <f>INDEX($F$12:$BG$12,0,CN13/2+1)</f>
        <v>5911</v>
      </c>
      <c r="CO15" s="12">
        <f>CN15</f>
        <v>5911</v>
      </c>
      <c r="CP15" s="12">
        <f>INDEX($F$12:$BG$12,0,CP13/2+1)</f>
        <v>6086</v>
      </c>
      <c r="CQ15" s="12">
        <f>CP15</f>
        <v>6086</v>
      </c>
      <c r="CR15" s="12">
        <f>INDEX($F$12:$BG$12,0,CR13/2+1)</f>
        <v>6186</v>
      </c>
      <c r="CS15" s="12">
        <f>CR15</f>
        <v>6186</v>
      </c>
      <c r="CT15" s="12">
        <f>INDEX($F$12:$BG$12,0,CT13/2+1)</f>
        <v>6286</v>
      </c>
      <c r="CU15" s="12">
        <f>CT15</f>
        <v>6286</v>
      </c>
      <c r="CV15" s="12">
        <f>INDEX($F$12:$BG$12,0,CV13/2+1)</f>
        <v>6386</v>
      </c>
      <c r="CW15" s="12">
        <f>CV15</f>
        <v>6386</v>
      </c>
      <c r="CX15" s="12">
        <f>INDEX($F$12:$BG$12,0,CX13/2+1)</f>
        <v>6486</v>
      </c>
      <c r="CY15" s="12">
        <f>CX15</f>
        <v>6486</v>
      </c>
      <c r="CZ15" s="12">
        <f>INDEX($F$12:$BG$12,0,CZ13/2+1)</f>
        <v>6496</v>
      </c>
      <c r="DA15" s="12">
        <f>CZ15</f>
        <v>6496</v>
      </c>
      <c r="DB15" s="12">
        <f>INDEX($F$12:$BG$12,0,DB13/2+1)</f>
        <v>6506</v>
      </c>
      <c r="DC15" s="12">
        <f>DB15</f>
        <v>6506</v>
      </c>
      <c r="DD15" s="12">
        <f>INDEX($F$12:$BG$12,0,DD13/2+1)</f>
        <v>6516</v>
      </c>
      <c r="DE15" s="12">
        <f>DD15</f>
        <v>6516</v>
      </c>
      <c r="DF15" s="12">
        <f>INDEX($F$12:$BG$12,0,DF13/2+1)</f>
        <v>6526</v>
      </c>
      <c r="DG15" s="12">
        <f>DF15</f>
        <v>6526</v>
      </c>
      <c r="DH15" s="12">
        <f>INDEX($F$12:$BG$12,0,DH13/2+1)</f>
        <v>6536</v>
      </c>
      <c r="DI15" s="12">
        <f>DH15</f>
        <v>6536</v>
      </c>
      <c r="DJ15" s="12" t="e">
        <f>INDEX($F$12:$BG$12,0,DJ13/2+1)</f>
        <v>#REF!</v>
      </c>
      <c r="DK15" s="12" t="e">
        <f>DJ15</f>
        <v>#REF!</v>
      </c>
    </row>
    <row r="16" spans="5:115" x14ac:dyDescent="0.15">
      <c r="E16" s="27" t="s">
        <v>66</v>
      </c>
      <c r="F16" s="23"/>
      <c r="G16" s="23">
        <f>INDEX($F$2:$BG$5,2,(G13+1)/2)</f>
        <v>0</v>
      </c>
      <c r="H16" s="23"/>
      <c r="I16" s="23">
        <f>INDEX($F$2:$BG$5,2,(I13+1)/2)</f>
        <v>2</v>
      </c>
      <c r="J16" s="23"/>
      <c r="K16" s="23">
        <f>INDEX($F$2:$BG$5,2,(K13+1)/2)</f>
        <v>0</v>
      </c>
      <c r="L16" s="23"/>
      <c r="M16" s="23">
        <f>INDEX($F$2:$BG$5,2,(M13+1)/2)</f>
        <v>0</v>
      </c>
      <c r="N16" s="23"/>
      <c r="O16" s="23">
        <f>INDEX($F$2:$BG$5,2,(O13+1)/2)</f>
        <v>0</v>
      </c>
      <c r="P16" s="23"/>
      <c r="Q16" s="23">
        <f>INDEX($F$2:$BG$5,2,(Q13+1)/2)</f>
        <v>0</v>
      </c>
      <c r="R16" s="23"/>
      <c r="S16" s="23">
        <f>INDEX($F$2:$BG$5,2,(S13+1)/2)</f>
        <v>0</v>
      </c>
      <c r="T16" s="23"/>
      <c r="U16" s="23">
        <f>INDEX($F$2:$BG$5,2,(U13+1)/2)</f>
        <v>0</v>
      </c>
      <c r="V16" s="23"/>
      <c r="W16" s="23">
        <f>INDEX($F$2:$BG$5,2,(W13+1)/2)</f>
        <v>0</v>
      </c>
      <c r="X16" s="23"/>
      <c r="Y16" s="23">
        <f>INDEX($F$2:$BG$5,2,(Y13+1)/2)</f>
        <v>0</v>
      </c>
      <c r="Z16" s="23"/>
      <c r="AA16" s="23">
        <f>INDEX($F$2:$BG$5,2,(AA13+1)/2)</f>
        <v>0</v>
      </c>
      <c r="AB16" s="23"/>
      <c r="AC16" s="23">
        <f>INDEX($F$2:$BG$5,2,(AC13+1)/2)</f>
        <v>0</v>
      </c>
      <c r="AD16" s="23"/>
      <c r="AE16" s="23">
        <f>INDEX($F$2:$BG$5,2,(AE13+1)/2)</f>
        <v>0</v>
      </c>
      <c r="AF16" s="23"/>
      <c r="AG16" s="23">
        <f>INDEX($F$2:$BG$5,2,(AG13+1)/2)</f>
        <v>0</v>
      </c>
      <c r="AH16" s="23"/>
      <c r="AI16" s="23">
        <f>INDEX($F$2:$BG$5,2,(AI13+1)/2)</f>
        <v>0</v>
      </c>
      <c r="AJ16" s="23"/>
      <c r="AK16" s="23">
        <f>INDEX($F$2:$BG$5,2,(AK13+1)/2)</f>
        <v>0</v>
      </c>
      <c r="AL16" s="23"/>
      <c r="AM16" s="23">
        <f>INDEX($F$2:$BG$5,2,(AM13+1)/2)</f>
        <v>0</v>
      </c>
      <c r="AN16" s="23"/>
      <c r="AO16" s="23">
        <f>INDEX($F$2:$BG$5,2,(AO13+1)/2)</f>
        <v>0</v>
      </c>
      <c r="AP16" s="23"/>
      <c r="AQ16" s="23">
        <f>INDEX($F$2:$BG$5,2,(AQ13+1)/2)</f>
        <v>0</v>
      </c>
      <c r="AR16" s="23"/>
      <c r="AS16" s="23">
        <f>INDEX($F$2:$BG$5,2,(AS13+1)/2)</f>
        <v>0</v>
      </c>
      <c r="AT16" s="23"/>
      <c r="AU16" s="23">
        <f>INDEX($F$2:$BG$5,2,(AU13+1)/2)</f>
        <v>0</v>
      </c>
      <c r="AV16" s="23"/>
      <c r="AW16" s="23">
        <f>INDEX($F$2:$BG$5,2,(AW13+1)/2)</f>
        <v>0</v>
      </c>
      <c r="AX16" s="23"/>
      <c r="AY16" s="23">
        <f>INDEX($F$2:$BG$5,2,(AY13+1)/2)</f>
        <v>0</v>
      </c>
      <c r="AZ16" s="23"/>
      <c r="BA16" s="23">
        <f>INDEX($F$2:$BG$5,2,(BA13+1)/2)</f>
        <v>0</v>
      </c>
      <c r="BB16" s="23"/>
      <c r="BC16" s="23">
        <f>INDEX($F$2:$BG$5,2,(BC13+1)/2)</f>
        <v>0</v>
      </c>
      <c r="BD16" s="23"/>
      <c r="BE16" s="23">
        <f>INDEX($F$2:$BG$5,2,(BE13+1)/2)</f>
        <v>0</v>
      </c>
      <c r="BF16" s="23"/>
      <c r="BG16" s="23">
        <f>INDEX($F$2:$BG$5,2,(BG13+1)/2)</f>
        <v>0</v>
      </c>
      <c r="BH16" s="23"/>
      <c r="BI16" s="23">
        <f>INDEX($F$2:$BG$5,2,(BI13+1)/2)</f>
        <v>0</v>
      </c>
      <c r="BJ16" s="23"/>
      <c r="BK16" s="23">
        <f>INDEX($F$2:$BG$5,2,(BK13+1)/2)</f>
        <v>0</v>
      </c>
      <c r="BL16" s="23"/>
      <c r="BM16" s="23">
        <f>INDEX($F$2:$BG$5,2,(BM13+1)/2)</f>
        <v>0</v>
      </c>
      <c r="BN16" s="23"/>
      <c r="BO16" s="23">
        <f>INDEX($F$2:$BG$5,2,(BO13+1)/2)</f>
        <v>0</v>
      </c>
      <c r="BP16" s="23"/>
      <c r="BQ16" s="23">
        <f>INDEX($F$2:$BG$5,2,(BQ13+1)/2)</f>
        <v>0</v>
      </c>
      <c r="BR16" s="23"/>
      <c r="BS16" s="23">
        <f>INDEX($F$2:$BG$5,2,(BS13+1)/2)</f>
        <v>0</v>
      </c>
      <c r="BT16" s="23"/>
      <c r="BU16" s="23">
        <f>INDEX($F$2:$BG$5,2,(BU13+1)/2)</f>
        <v>0</v>
      </c>
      <c r="BV16" s="23"/>
      <c r="BW16" s="23">
        <f>INDEX($F$2:$BG$5,2,(BW13+1)/2)</f>
        <v>0</v>
      </c>
      <c r="BX16" s="23"/>
      <c r="BY16" s="23">
        <f>INDEX($F$2:$BG$5,2,(BY13+1)/2)</f>
        <v>0</v>
      </c>
      <c r="BZ16" s="23"/>
      <c r="CA16" s="23">
        <f>INDEX($F$2:$BG$5,2,(CA13+1)/2)</f>
        <v>0</v>
      </c>
      <c r="CB16" s="23"/>
      <c r="CC16" s="23">
        <f>INDEX($F$2:$BG$5,2,(CC13+1)/2)</f>
        <v>0</v>
      </c>
      <c r="CD16" s="23"/>
      <c r="CE16" s="23">
        <f>INDEX($F$2:$BG$5,2,(CE13+1)/2)</f>
        <v>0</v>
      </c>
      <c r="CF16" s="23"/>
      <c r="CG16" s="23">
        <f>INDEX($F$2:$BG$5,2,(CG13+1)/2)</f>
        <v>0</v>
      </c>
      <c r="CH16" s="23"/>
      <c r="CI16" s="23">
        <f>INDEX($F$2:$BG$5,2,(CI13+1)/2)</f>
        <v>0</v>
      </c>
      <c r="CJ16" s="23"/>
      <c r="CK16" s="23">
        <f>INDEX($F$2:$BG$5,2,(CK13+1)/2)</f>
        <v>0</v>
      </c>
      <c r="CL16" s="23"/>
      <c r="CM16" s="23">
        <f>INDEX($F$2:$BG$5,2,(CM13+1)/2)</f>
        <v>0</v>
      </c>
      <c r="CN16" s="23"/>
      <c r="CO16" s="23">
        <f>INDEX($F$2:$BG$5,2,(CO13+1)/2)</f>
        <v>0</v>
      </c>
      <c r="CP16" s="23"/>
      <c r="CQ16" s="23">
        <f>INDEX($F$2:$BG$5,2,(CQ13+1)/2)</f>
        <v>0</v>
      </c>
      <c r="CR16" s="23"/>
      <c r="CS16" s="23">
        <f>INDEX($F$2:$BG$5,2,(CS13+1)/2)</f>
        <v>0</v>
      </c>
      <c r="CT16" s="23"/>
      <c r="CU16" s="23">
        <f>INDEX($F$2:$BG$5,2,(CU13+1)/2)</f>
        <v>0</v>
      </c>
      <c r="CV16" s="23"/>
      <c r="CW16" s="23">
        <f>INDEX($F$2:$BG$5,2,(CW13+1)/2)</f>
        <v>0</v>
      </c>
      <c r="CX16" s="23"/>
      <c r="CY16" s="23">
        <f>INDEX($F$2:$BG$5,2,(CY13+1)/2)</f>
        <v>0</v>
      </c>
      <c r="CZ16" s="23"/>
      <c r="DA16" s="23">
        <f>INDEX($F$2:$BG$5,2,(DA13+1)/2)</f>
        <v>0</v>
      </c>
      <c r="DB16" s="23"/>
      <c r="DC16" s="23">
        <f>INDEX($F$2:$BG$5,2,(DC13+1)/2)</f>
        <v>0</v>
      </c>
      <c r="DD16" s="23"/>
      <c r="DE16" s="23">
        <f>INDEX($F$2:$BG$5,2,(DE13+1)/2)</f>
        <v>0</v>
      </c>
      <c r="DF16" s="23"/>
      <c r="DG16" s="23">
        <f>INDEX($F$2:$BG$5,2,(DG13+1)/2)</f>
        <v>0</v>
      </c>
      <c r="DH16" s="23"/>
      <c r="DI16" s="23">
        <f>INDEX($F$2:$BG$5,2,(DI13+1)/2)</f>
        <v>0</v>
      </c>
    </row>
    <row r="17" spans="5:113" x14ac:dyDescent="0.15">
      <c r="E17" s="27" t="s">
        <v>8</v>
      </c>
      <c r="F17" s="23"/>
      <c r="G17" s="23">
        <f>INDEX($F$2:$BG$5,1,(G13+1)/2)</f>
        <v>2</v>
      </c>
      <c r="H17" s="23"/>
      <c r="I17" s="23">
        <f>INDEX($F$2:$BG$5,1,(I13+1)/2)</f>
        <v>50</v>
      </c>
      <c r="J17" s="23"/>
      <c r="K17" s="23">
        <f>INDEX($F$2:$BG$5,1,(K13+1)/2)</f>
        <v>30</v>
      </c>
      <c r="L17" s="23"/>
      <c r="M17" s="23">
        <f>INDEX($F$2:$BG$5,1,(M13+1)/2)</f>
        <v>30</v>
      </c>
      <c r="N17" s="23"/>
      <c r="O17" s="23">
        <f>INDEX($F$2:$BG$5,1,(O13+1)/2)</f>
        <v>30</v>
      </c>
      <c r="P17" s="23"/>
      <c r="Q17" s="23">
        <f>INDEX($F$2:$BG$5,1,(Q13+1)/2)</f>
        <v>63</v>
      </c>
      <c r="R17" s="23"/>
      <c r="S17" s="23">
        <f>INDEX($F$2:$BG$5,1,(S13+1)/2)</f>
        <v>63</v>
      </c>
      <c r="T17" s="23"/>
      <c r="U17" s="23">
        <f>INDEX($F$2:$BG$5,1,(U13+1)/2)</f>
        <v>63</v>
      </c>
      <c r="V17" s="23"/>
      <c r="W17" s="23">
        <f>INDEX($F$2:$BG$5,1,(W13+1)/2)</f>
        <v>63</v>
      </c>
      <c r="X17" s="23"/>
      <c r="Y17" s="23">
        <f>INDEX($F$2:$BG$5,1,(Y13+1)/2)</f>
        <v>80</v>
      </c>
      <c r="Z17" s="23"/>
      <c r="AA17" s="23">
        <f>INDEX($F$2:$BG$5,1,(AA13+1)/2)</f>
        <v>80</v>
      </c>
      <c r="AB17" s="23"/>
      <c r="AC17" s="23">
        <f>INDEX($F$2:$BG$5,1,(AC13+1)/2)</f>
        <v>80</v>
      </c>
      <c r="AD17" s="23"/>
      <c r="AE17" s="23">
        <f>INDEX($F$2:$BG$5,1,(AE13+1)/2)</f>
        <v>80</v>
      </c>
      <c r="AF17" s="23"/>
      <c r="AG17" s="23">
        <f>INDEX($F$2:$BG$5,1,(AG13+1)/2)</f>
        <v>80</v>
      </c>
      <c r="AH17" s="23"/>
      <c r="AI17" s="23">
        <f>INDEX($F$2:$BG$5,1,(AI13+1)/2)</f>
        <v>125</v>
      </c>
      <c r="AJ17" s="23"/>
      <c r="AK17" s="23">
        <f>INDEX($F$2:$BG$5,1,(AK13+1)/2)</f>
        <v>125</v>
      </c>
      <c r="AL17" s="23"/>
      <c r="AM17" s="23">
        <f>INDEX($F$2:$BG$5,1,(AM13+1)/2)</f>
        <v>125</v>
      </c>
      <c r="AN17" s="23"/>
      <c r="AO17" s="23">
        <f>INDEX($F$2:$BG$5,1,(AO13+1)/2)</f>
        <v>125</v>
      </c>
      <c r="AP17" s="23"/>
      <c r="AQ17" s="23">
        <f>INDEX($F$2:$BG$5,1,(AQ13+1)/2)</f>
        <v>150</v>
      </c>
      <c r="AR17" s="23"/>
      <c r="AS17" s="23">
        <f>INDEX($F$2:$BG$5,1,(AS13+1)/2)</f>
        <v>150</v>
      </c>
      <c r="AT17" s="23"/>
      <c r="AU17" s="23">
        <f>INDEX($F$2:$BG$5,1,(AU13+1)/2)</f>
        <v>150</v>
      </c>
      <c r="AV17" s="23"/>
      <c r="AW17" s="23">
        <f>INDEX($F$2:$BG$5,1,(AW13+1)/2)</f>
        <v>150</v>
      </c>
      <c r="AX17" s="23"/>
      <c r="AY17" s="23">
        <f>INDEX($F$2:$BG$5,1,(AY13+1)/2)</f>
        <v>140</v>
      </c>
      <c r="AZ17" s="23"/>
      <c r="BA17" s="23">
        <f>INDEX($F$2:$BG$5,1,(BA13+1)/2)</f>
        <v>140</v>
      </c>
      <c r="BB17" s="23"/>
      <c r="BC17" s="23">
        <f>INDEX($F$2:$BG$5,1,(BC13+1)/2)</f>
        <v>140</v>
      </c>
      <c r="BD17" s="23"/>
      <c r="BE17" s="23">
        <f>INDEX($F$2:$BG$5,1,(BE13+1)/2)</f>
        <v>140</v>
      </c>
      <c r="BF17" s="23"/>
      <c r="BG17" s="23">
        <f>INDEX($F$2:$BG$5,1,(BG13+1)/2)</f>
        <v>140</v>
      </c>
      <c r="BH17" s="23"/>
      <c r="BI17" s="23">
        <f>INDEX($F$2:$BG$5,1,(BI13+1)/2)</f>
        <v>223</v>
      </c>
      <c r="BJ17" s="23"/>
      <c r="BK17" s="23">
        <f>INDEX($F$2:$BG$5,1,(BK13+1)/2)</f>
        <v>223</v>
      </c>
      <c r="BL17" s="23"/>
      <c r="BM17" s="23">
        <f>INDEX($F$2:$BG$5,1,(BM13+1)/2)</f>
        <v>223</v>
      </c>
      <c r="BN17" s="23"/>
      <c r="BO17" s="23">
        <f>INDEX($F$2:$BG$5,1,(BO13+1)/2)</f>
        <v>223</v>
      </c>
      <c r="BP17" s="23"/>
      <c r="BQ17" s="23">
        <f>INDEX($F$2:$BG$5,1,(BQ13+1)/2)</f>
        <v>250</v>
      </c>
      <c r="BR17" s="23"/>
      <c r="BS17" s="23">
        <f>INDEX($F$2:$BG$5,1,(BS13+1)/2)</f>
        <v>250</v>
      </c>
      <c r="BT17" s="23"/>
      <c r="BU17" s="23">
        <f>INDEX($F$2:$BG$5,1,(BU13+1)/2)</f>
        <v>250</v>
      </c>
      <c r="BV17" s="23"/>
      <c r="BW17" s="23">
        <f>INDEX($F$2:$BG$5,1,(BW13+1)/2)</f>
        <v>250</v>
      </c>
      <c r="BX17" s="23"/>
      <c r="BY17" s="23">
        <f>INDEX($F$2:$BG$5,1,(BY13+1)/2)</f>
        <v>180</v>
      </c>
      <c r="BZ17" s="23"/>
      <c r="CA17" s="23">
        <f>INDEX($F$2:$BG$5,1,(CA13+1)/2)</f>
        <v>180</v>
      </c>
      <c r="CB17" s="23"/>
      <c r="CC17" s="23">
        <f>INDEX($F$2:$BG$5,1,(CC13+1)/2)</f>
        <v>180</v>
      </c>
      <c r="CD17" s="23"/>
      <c r="CE17" s="23">
        <f>INDEX($F$2:$BG$5,1,(CE13+1)/2)</f>
        <v>180</v>
      </c>
      <c r="CF17" s="23"/>
      <c r="CG17" s="23">
        <f>INDEX($F$2:$BG$5,1,(CG13+1)/2)</f>
        <v>180</v>
      </c>
      <c r="CH17" s="23"/>
      <c r="CI17" s="23">
        <f>INDEX($F$2:$BG$5,1,(CI13+1)/2)</f>
        <v>175</v>
      </c>
      <c r="CJ17" s="23"/>
      <c r="CK17" s="23">
        <f>INDEX($F$2:$BG$5,1,(CK13+1)/2)</f>
        <v>175</v>
      </c>
      <c r="CL17" s="23"/>
      <c r="CM17" s="23">
        <f>INDEX($F$2:$BG$5,1,(CM13+1)/2)</f>
        <v>175</v>
      </c>
      <c r="CN17" s="23"/>
      <c r="CO17" s="23">
        <f>INDEX($F$2:$BG$5,1,(CO13+1)/2)</f>
        <v>175</v>
      </c>
      <c r="CP17" s="23"/>
      <c r="CQ17" s="23">
        <f>INDEX($F$2:$BG$5,1,(CQ13+1)/2)</f>
        <v>100</v>
      </c>
      <c r="CR17" s="23"/>
      <c r="CS17" s="23">
        <f>INDEX($F$2:$BG$5,1,(CS13+1)/2)</f>
        <v>100</v>
      </c>
      <c r="CT17" s="23"/>
      <c r="CU17" s="23">
        <f>INDEX($F$2:$BG$5,1,(CU13+1)/2)</f>
        <v>100</v>
      </c>
      <c r="CV17" s="23"/>
      <c r="CW17" s="23">
        <f>INDEX($F$2:$BG$5,1,(CW13+1)/2)</f>
        <v>100</v>
      </c>
      <c r="CX17" s="23"/>
      <c r="CY17" s="23">
        <f>INDEX($F$2:$BG$5,1,(CY13+1)/2)</f>
        <v>10</v>
      </c>
      <c r="CZ17" s="23"/>
      <c r="DA17" s="23">
        <f>INDEX($F$2:$BG$5,1,(DA13+1)/2)</f>
        <v>10</v>
      </c>
      <c r="DB17" s="23"/>
      <c r="DC17" s="23">
        <f>INDEX($F$2:$BG$5,1,(DC13+1)/2)</f>
        <v>10</v>
      </c>
      <c r="DD17" s="23"/>
      <c r="DE17" s="23">
        <f>INDEX($F$2:$BG$5,1,(DE13+1)/2)</f>
        <v>10</v>
      </c>
      <c r="DF17" s="23"/>
      <c r="DG17" s="23">
        <f>INDEX($F$2:$BG$5,1,(DG13+1)/2)</f>
        <v>10</v>
      </c>
      <c r="DH17" s="23"/>
      <c r="DI17" s="23">
        <f>INDEX($F$2:$BG$5,1,(DI13+1)/2)</f>
        <v>10</v>
      </c>
    </row>
    <row r="18" spans="5:113" x14ac:dyDescent="0.15">
      <c r="E18" s="27" t="s">
        <v>9</v>
      </c>
      <c r="F18" s="23">
        <f>INDEX($F$2:$BG$5,3,F13/2+1)</f>
        <v>0</v>
      </c>
      <c r="G18" s="23"/>
      <c r="H18" s="23">
        <f>INDEX($F$2:$BG$5,3,H13/2+1)</f>
        <v>0</v>
      </c>
      <c r="I18" s="23"/>
      <c r="J18" s="23">
        <f>INDEX($F$2:$BG$5,3,J13/2+1)</f>
        <v>248</v>
      </c>
      <c r="K18" s="23"/>
      <c r="L18" s="23">
        <f>INDEX($F$2:$BG$5,3,L13/2+1)</f>
        <v>248</v>
      </c>
      <c r="M18" s="23"/>
      <c r="N18" s="23">
        <f>INDEX($F$2:$BG$5,3,N13/2+1)</f>
        <v>368</v>
      </c>
      <c r="O18" s="23"/>
      <c r="P18" s="23">
        <f>INDEX($F$2:$BG$5,3,P13/2+1)</f>
        <v>398</v>
      </c>
      <c r="Q18" s="23"/>
      <c r="R18" s="23">
        <f>INDEX($F$2:$BG$5,3,R13/2+1)</f>
        <v>575</v>
      </c>
      <c r="S18" s="23"/>
      <c r="T18" s="23">
        <f>INDEX($F$2:$BG$5,3,T13/2+1)</f>
        <v>542</v>
      </c>
      <c r="U18" s="23"/>
      <c r="V18" s="23">
        <f>INDEX($F$2:$BG$5,3,V13/2+1)</f>
        <v>479</v>
      </c>
      <c r="W18" s="23"/>
      <c r="X18" s="23">
        <f>INDEX($F$2:$BG$5,3,X13/2+1)</f>
        <v>416</v>
      </c>
      <c r="Y18" s="23"/>
      <c r="Z18" s="23">
        <f>INDEX($F$2:$BG$5,3,Z13/2+1)</f>
        <v>546</v>
      </c>
      <c r="AA18" s="23"/>
      <c r="AB18" s="23">
        <f>INDEX($F$2:$BG$5,3,AB13/2+1)</f>
        <v>496</v>
      </c>
      <c r="AC18" s="23"/>
      <c r="AD18" s="23">
        <f>INDEX($F$2:$BG$5,3,AD13/2+1)</f>
        <v>506</v>
      </c>
      <c r="AE18" s="23"/>
      <c r="AF18" s="23">
        <f>INDEX($F$2:$BG$5,3,AF13/2+1)</f>
        <v>426</v>
      </c>
      <c r="AG18" s="23"/>
      <c r="AH18" s="23">
        <f>INDEX($F$2:$BG$5,3,AH13/2+1)</f>
        <v>406</v>
      </c>
      <c r="AI18" s="23"/>
      <c r="AJ18" s="23">
        <f>INDEX($F$2:$BG$5,3,AJ13/2+1)</f>
        <v>551</v>
      </c>
      <c r="AK18" s="23"/>
      <c r="AL18" s="23">
        <f>INDEX($F$2:$BG$5,3,AL13/2+1)</f>
        <v>516</v>
      </c>
      <c r="AM18" s="23"/>
      <c r="AN18" s="23">
        <f>INDEX($F$2:$BG$5,3,AN13/2+1)</f>
        <v>451</v>
      </c>
      <c r="AO18" s="23"/>
      <c r="AP18" s="23">
        <f>INDEX($F$2:$BG$5,3,AP13/2+1)</f>
        <v>416</v>
      </c>
      <c r="AQ18" s="23"/>
      <c r="AR18" s="23">
        <f>INDEX($F$2:$BG$5,3,AR13/2+1)</f>
        <v>266</v>
      </c>
      <c r="AS18" s="23"/>
      <c r="AT18" s="23">
        <f>INDEX($F$2:$BG$5,3,AT13/2+1)</f>
        <v>536</v>
      </c>
      <c r="AU18" s="23"/>
      <c r="AV18" s="23">
        <f>INDEX($F$2:$BG$5,3,AV13/2+1)</f>
        <v>476</v>
      </c>
      <c r="AW18" s="23"/>
      <c r="AX18" s="23">
        <f>INDEX($F$2:$BG$5,3,AX13/2+1)</f>
        <v>416</v>
      </c>
      <c r="AY18" s="23"/>
      <c r="AZ18" s="23">
        <f>INDEX($F$2:$BG$5,3,AZ13/2+1)</f>
        <v>726</v>
      </c>
      <c r="BA18" s="23"/>
      <c r="BB18" s="23">
        <f>INDEX($F$2:$BG$5,3,BB13/2+1)</f>
        <v>706</v>
      </c>
      <c r="BC18" s="23"/>
      <c r="BD18" s="23">
        <f>INDEX($F$2:$BG$5,3,BD13/2+1)</f>
        <v>626</v>
      </c>
      <c r="BE18" s="23"/>
      <c r="BF18" s="23">
        <f>INDEX($F$2:$BG$5,3,BF13/2+1)</f>
        <v>546</v>
      </c>
      <c r="BG18" s="23"/>
      <c r="BH18" s="23">
        <f>INDEX($F$2:$BG$5,3,BH13/2+1)</f>
        <v>406</v>
      </c>
      <c r="BI18" s="23"/>
      <c r="BJ18" s="23">
        <f>INDEX($F$2:$BG$5,3,BJ13/2+1)</f>
        <v>753</v>
      </c>
      <c r="BK18" s="23"/>
      <c r="BL18" s="23">
        <f>INDEX($F$2:$BG$5,3,BL13/2+1)</f>
        <v>560</v>
      </c>
      <c r="BM18" s="23"/>
      <c r="BN18" s="23">
        <f>INDEX($F$2:$BG$5,3,BN13/2+1)</f>
        <v>577</v>
      </c>
      <c r="BO18" s="23"/>
      <c r="BP18" s="23">
        <f>INDEX($F$2:$BG$5,3,BP13/2+1)</f>
        <v>474</v>
      </c>
      <c r="BQ18" s="23"/>
      <c r="BR18" s="23">
        <f>INDEX($F$2:$BG$5,3,BR13/2+1)</f>
        <v>1004</v>
      </c>
      <c r="BS18" s="23"/>
      <c r="BT18" s="23">
        <f>INDEX($F$2:$BG$5,3,BT13/2+1)</f>
        <v>754</v>
      </c>
      <c r="BU18" s="23"/>
      <c r="BV18" s="23">
        <f>INDEX($F$2:$BG$5,3,BV13/2+1)</f>
        <v>624</v>
      </c>
      <c r="BW18" s="23"/>
      <c r="BX18" s="23">
        <f>INDEX($F$2:$BG$5,3,BX13/2+1)</f>
        <v>464</v>
      </c>
      <c r="BY18" s="23"/>
      <c r="BZ18" s="23">
        <f>INDEX($F$2:$BG$5,3,BZ13/2+1)</f>
        <v>764</v>
      </c>
      <c r="CA18" s="23"/>
      <c r="CB18" s="23">
        <f>INDEX($F$2:$BG$5,3,CB13/2+1)</f>
        <v>644</v>
      </c>
      <c r="CC18" s="23"/>
      <c r="CD18" s="23">
        <f>INDEX($F$2:$BG$5,3,CD13/2+1)</f>
        <v>494</v>
      </c>
      <c r="CE18" s="23"/>
      <c r="CF18" s="23">
        <f>INDEX($F$2:$BG$5,3,CF13/2+1)</f>
        <v>404</v>
      </c>
      <c r="CG18" s="23"/>
      <c r="CH18" s="23">
        <f>INDEX($F$2:$BG$5,3,CH13/2+1)</f>
        <v>224</v>
      </c>
      <c r="CI18" s="23"/>
      <c r="CJ18" s="23">
        <f>INDEX($F$2:$BG$5,3,CJ13/2+1)</f>
        <v>349</v>
      </c>
      <c r="CK18" s="23"/>
      <c r="CL18" s="23">
        <f>INDEX($F$2:$BG$5,3,CL13/2+1)</f>
        <v>294</v>
      </c>
      <c r="CM18" s="23"/>
      <c r="CN18" s="23">
        <f>INDEX($F$2:$BG$5,3,CN13/2+1)</f>
        <v>449</v>
      </c>
      <c r="CO18" s="23"/>
      <c r="CP18" s="23">
        <f>INDEX($F$2:$BG$5,3,CP13/2+1)</f>
        <v>454</v>
      </c>
      <c r="CQ18" s="23"/>
      <c r="CR18" s="23">
        <f>INDEX($F$2:$BG$5,3,CR13/2+1)</f>
        <v>354</v>
      </c>
      <c r="CS18" s="23"/>
      <c r="CT18" s="23">
        <f>INDEX($F$2:$BG$5,3,CT13/2+1)</f>
        <v>254</v>
      </c>
      <c r="CU18" s="23"/>
      <c r="CV18" s="23">
        <f>INDEX($F$2:$BG$5,3,CV13/2+1)</f>
        <v>154</v>
      </c>
      <c r="CW18" s="23"/>
      <c r="CX18" s="23">
        <f>INDEX($F$2:$BG$5,3,CX13/2+1)</f>
        <v>84</v>
      </c>
      <c r="CY18" s="23"/>
      <c r="CZ18" s="23">
        <f>INDEX($F$2:$BG$5,3,CZ13/2+1)</f>
        <v>104</v>
      </c>
      <c r="DA18" s="23"/>
      <c r="DB18" s="23">
        <f>INDEX($F$2:$BG$5,3,DB13/2+1)</f>
        <v>94</v>
      </c>
      <c r="DC18" s="23"/>
      <c r="DD18" s="23">
        <f>INDEX($F$2:$BG$5,3,DD13/2+1)</f>
        <v>84</v>
      </c>
      <c r="DE18" s="23"/>
      <c r="DF18" s="23">
        <f>INDEX($F$2:$BG$5,3,DF13/2+1)</f>
        <v>74</v>
      </c>
      <c r="DG18" s="23"/>
      <c r="DH18" s="23">
        <f>INDEX($F$2:$BG$5,3,DH13/2+1)</f>
        <v>64</v>
      </c>
      <c r="DI18" s="23"/>
    </row>
    <row r="19" spans="5:113" x14ac:dyDescent="0.15">
      <c r="E19" s="27" t="s">
        <v>56</v>
      </c>
      <c r="F19" s="23">
        <f>INDEX($F$2:$BG$5,4,F13/2+1)</f>
        <v>0</v>
      </c>
      <c r="G19" s="23"/>
      <c r="H19" s="23">
        <f>INDEX($F$2:$BG$5,4,H13/2+1)</f>
        <v>300</v>
      </c>
      <c r="I19" s="23"/>
      <c r="J19" s="23">
        <f>INDEX($F$2:$BG$5,4,J13/2+1)</f>
        <v>30</v>
      </c>
      <c r="K19" s="23"/>
      <c r="L19" s="23">
        <f>INDEX($F$2:$BG$5,4,L13/2+1)</f>
        <v>150</v>
      </c>
      <c r="M19" s="23"/>
      <c r="N19" s="23">
        <f>INDEX($F$2:$BG$5,4,N13/2+1)</f>
        <v>60</v>
      </c>
      <c r="O19" s="23"/>
      <c r="P19" s="23">
        <f>INDEX($F$2:$BG$5,4,P13/2+1)</f>
        <v>240</v>
      </c>
      <c r="Q19" s="23"/>
      <c r="R19" s="23">
        <f>INDEX($F$2:$BG$5,4,R13/2+1)</f>
        <v>30</v>
      </c>
      <c r="S19" s="23"/>
      <c r="T19" s="23">
        <f>INDEX($F$2:$BG$5,4,T13/2+1)</f>
        <v>0</v>
      </c>
      <c r="U19" s="23"/>
      <c r="V19" s="23">
        <f>INDEX($F$2:$BG$5,4,V13/2+1)</f>
        <v>0</v>
      </c>
      <c r="W19" s="23"/>
      <c r="X19" s="23">
        <f>INDEX($F$2:$BG$5,4,X13/2+1)</f>
        <v>210</v>
      </c>
      <c r="Y19" s="23"/>
      <c r="Z19" s="23">
        <f>INDEX($F$2:$BG$5,4,Z13/2+1)</f>
        <v>30</v>
      </c>
      <c r="AA19" s="23"/>
      <c r="AB19" s="23">
        <f>INDEX($F$2:$BG$5,4,AB13/2+1)</f>
        <v>90</v>
      </c>
      <c r="AC19" s="23"/>
      <c r="AD19" s="23">
        <f>INDEX($F$2:$BG$5,4,AD13/2+1)</f>
        <v>0</v>
      </c>
      <c r="AE19" s="23"/>
      <c r="AF19" s="23">
        <f>INDEX($F$2:$BG$5,4,AF13/2+1)</f>
        <v>60</v>
      </c>
      <c r="AG19" s="23"/>
      <c r="AH19" s="23">
        <f>INDEX($F$2:$BG$5,4,AH13/2+1)</f>
        <v>270</v>
      </c>
      <c r="AI19" s="23"/>
      <c r="AJ19" s="23">
        <f>INDEX($F$2:$BG$5,4,AJ13/2+1)</f>
        <v>90</v>
      </c>
      <c r="AK19" s="23"/>
      <c r="AL19" s="23">
        <f>INDEX($F$2:$BG$5,4,AL13/2+1)</f>
        <v>60</v>
      </c>
      <c r="AM19" s="23"/>
      <c r="AN19" s="23">
        <f>INDEX($F$2:$BG$5,4,AN13/2+1)</f>
        <v>90</v>
      </c>
      <c r="AO19" s="23"/>
      <c r="AP19" s="23">
        <f>INDEX($F$2:$BG$5,4,AP13/2+1)</f>
        <v>0</v>
      </c>
      <c r="AQ19" s="23"/>
      <c r="AR19" s="23">
        <f>INDEX($F$2:$BG$5,4,AR13/2+1)</f>
        <v>420</v>
      </c>
      <c r="AS19" s="23"/>
      <c r="AT19" s="23">
        <f>INDEX($F$2:$BG$5,4,AT13/2+1)</f>
        <v>90</v>
      </c>
      <c r="AU19" s="23"/>
      <c r="AV19" s="23">
        <f>INDEX($F$2:$BG$5,4,AV13/2+1)</f>
        <v>90</v>
      </c>
      <c r="AW19" s="23"/>
      <c r="AX19" s="23">
        <f>INDEX($F$2:$BG$5,4,AX13/2+1)</f>
        <v>450</v>
      </c>
      <c r="AY19" s="23"/>
      <c r="AZ19" s="23">
        <f>INDEX($F$2:$BG$5,4,AZ13/2+1)</f>
        <v>120</v>
      </c>
      <c r="BA19" s="23"/>
      <c r="BB19" s="23">
        <f>INDEX($F$2:$BG$5,4,BB13/2+1)</f>
        <v>60</v>
      </c>
      <c r="BC19" s="23"/>
      <c r="BD19" s="23">
        <f>INDEX($F$2:$BG$5,4,BD13/2+1)</f>
        <v>60</v>
      </c>
      <c r="BE19" s="23"/>
      <c r="BF19" s="23">
        <f>INDEX($F$2:$BG$5,4,BF13/2+1)</f>
        <v>0</v>
      </c>
      <c r="BG19" s="23"/>
      <c r="BH19" s="23">
        <f>INDEX($F$2:$BG$5,4,BH13/2+1)</f>
        <v>570</v>
      </c>
      <c r="BI19" s="23"/>
      <c r="BJ19" s="23">
        <f>INDEX($F$2:$BG$5,4,BJ13/2+1)</f>
        <v>30</v>
      </c>
      <c r="BK19" s="23"/>
      <c r="BL19" s="23">
        <f>INDEX($F$2:$BG$5,4,BL13/2+1)</f>
        <v>240</v>
      </c>
      <c r="BM19" s="23"/>
      <c r="BN19" s="23">
        <f>INDEX($F$2:$BG$5,4,BN13/2+1)</f>
        <v>120</v>
      </c>
      <c r="BO19" s="23"/>
      <c r="BP19" s="23">
        <f>INDEX($F$2:$BG$5,4,BP13/2+1)</f>
        <v>780</v>
      </c>
      <c r="BQ19" s="23"/>
      <c r="BR19" s="23">
        <f>INDEX($F$2:$BG$5,4,BR13/2+1)</f>
        <v>0</v>
      </c>
      <c r="BS19" s="23"/>
      <c r="BT19" s="23">
        <f>INDEX($F$2:$BG$5,4,BT13/2+1)</f>
        <v>120</v>
      </c>
      <c r="BU19" s="23"/>
      <c r="BV19" s="23">
        <f>INDEX($F$2:$BG$5,4,BV13/2+1)</f>
        <v>90</v>
      </c>
      <c r="BW19" s="23"/>
      <c r="BX19" s="23">
        <f>INDEX($F$2:$BG$5,4,BX13/2+1)</f>
        <v>480</v>
      </c>
      <c r="BY19" s="23"/>
      <c r="BZ19" s="23">
        <f>INDEX($F$2:$BG$5,4,BZ13/2+1)</f>
        <v>60</v>
      </c>
      <c r="CA19" s="23"/>
      <c r="CB19" s="23">
        <f>INDEX($F$2:$BG$5,4,CB13/2+1)</f>
        <v>30</v>
      </c>
      <c r="CC19" s="23"/>
      <c r="CD19" s="23">
        <f>INDEX($F$2:$BG$5,4,CD13/2+1)</f>
        <v>90</v>
      </c>
      <c r="CE19" s="23"/>
      <c r="CF19" s="23">
        <f>INDEX($F$2:$BG$5,4,CF13/2+1)</f>
        <v>0</v>
      </c>
      <c r="CG19" s="23"/>
      <c r="CH19" s="23">
        <f>INDEX($F$2:$BG$5,4,CH13/2+1)</f>
        <v>300</v>
      </c>
      <c r="CI19" s="23"/>
      <c r="CJ19" s="23">
        <f>INDEX($F$2:$BG$5,4,CJ13/2+1)</f>
        <v>120</v>
      </c>
      <c r="CK19" s="23"/>
      <c r="CL19" s="23">
        <f>INDEX($F$2:$BG$5,4,CL13/2+1)</f>
        <v>330</v>
      </c>
      <c r="CM19" s="23"/>
      <c r="CN19" s="23">
        <f>INDEX($F$2:$BG$5,4,CN13/2+1)</f>
        <v>180</v>
      </c>
      <c r="CO19" s="23"/>
      <c r="CP19" s="23">
        <f>INDEX($F$2:$BG$5,4,CP13/2+1)</f>
        <v>0</v>
      </c>
      <c r="CQ19" s="23"/>
      <c r="CR19" s="23">
        <f>INDEX($F$2:$BG$5,4,CR13/2+1)</f>
        <v>0</v>
      </c>
      <c r="CS19" s="23"/>
      <c r="CT19" s="23">
        <f>INDEX($F$2:$BG$5,4,CT13/2+1)</f>
        <v>0</v>
      </c>
      <c r="CU19" s="23"/>
      <c r="CV19" s="23">
        <f>INDEX($F$2:$BG$5,4,CV13/2+1)</f>
        <v>30</v>
      </c>
      <c r="CW19" s="23"/>
      <c r="CX19" s="23">
        <f>INDEX($F$2:$BG$5,4,CX13/2+1)</f>
        <v>30</v>
      </c>
      <c r="CY19" s="23"/>
      <c r="CZ19" s="23">
        <f>INDEX($F$2:$BG$5,4,CZ13/2+1)</f>
        <v>0</v>
      </c>
      <c r="DA19" s="23"/>
      <c r="DB19" s="23">
        <f>INDEX($F$2:$BG$5,4,DB13/2+1)</f>
        <v>0</v>
      </c>
      <c r="DC19" s="23"/>
      <c r="DD19" s="23">
        <f>INDEX($F$2:$BG$5,4,DD13/2+1)</f>
        <v>0</v>
      </c>
      <c r="DE19" s="23"/>
      <c r="DF19" s="23">
        <f>INDEX($F$2:$BG$5,4,DF13/2+1)</f>
        <v>0</v>
      </c>
      <c r="DG19" s="23"/>
      <c r="DH19" s="23">
        <f>INDEX($F$2:$BG$5,4,DH13/2+1)</f>
        <v>0</v>
      </c>
      <c r="DI19" s="23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F790-706B-4583-AC55-EE00A1428559}">
  <sheetPr>
    <tabColor theme="5" tint="-0.249977111117893"/>
  </sheetPr>
  <dimension ref="D1:DK19"/>
  <sheetViews>
    <sheetView workbookViewId="0">
      <selection activeCell="B10" sqref="B10"/>
    </sheetView>
  </sheetViews>
  <sheetFormatPr defaultRowHeight="13.5" x14ac:dyDescent="0.15"/>
  <cols>
    <col min="1" max="1" width="9" style="27"/>
    <col min="2" max="2" width="27.375" style="27" customWidth="1"/>
    <col min="3" max="3" width="17.25" style="27" customWidth="1"/>
    <col min="4" max="16384" width="9" style="27"/>
  </cols>
  <sheetData>
    <row r="1" spans="4:115" x14ac:dyDescent="0.15">
      <c r="E1" s="30"/>
      <c r="F1" s="1" t="s">
        <v>55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</row>
    <row r="2" spans="4:115" x14ac:dyDescent="0.15">
      <c r="D2" s="83" t="s">
        <v>107</v>
      </c>
      <c r="E2" s="84" t="s">
        <v>8</v>
      </c>
      <c r="F2" s="82">
        <f>'PSI data IO'!F2</f>
        <v>2</v>
      </c>
      <c r="G2" s="82">
        <f>'PSI data IO'!G2</f>
        <v>50</v>
      </c>
      <c r="H2" s="82">
        <f>'PSI data IO'!H2</f>
        <v>30</v>
      </c>
      <c r="I2" s="82">
        <f>'PSI data IO'!I2</f>
        <v>30</v>
      </c>
      <c r="J2" s="82">
        <f>'PSI data IO'!J2</f>
        <v>30</v>
      </c>
      <c r="K2" s="82">
        <f>'PSI data IO'!K2</f>
        <v>63</v>
      </c>
      <c r="L2" s="82">
        <f>'PSI data IO'!L2</f>
        <v>63</v>
      </c>
      <c r="M2" s="82">
        <f>'PSI data IO'!M2</f>
        <v>63</v>
      </c>
      <c r="N2" s="82">
        <f>'PSI data IO'!N2</f>
        <v>63</v>
      </c>
      <c r="O2" s="82">
        <f>'PSI data IO'!O2</f>
        <v>80</v>
      </c>
      <c r="P2" s="82">
        <f>'PSI data IO'!P2</f>
        <v>80</v>
      </c>
      <c r="Q2" s="82">
        <f>'PSI data IO'!Q2</f>
        <v>80</v>
      </c>
      <c r="R2" s="82">
        <f>'PSI data IO'!R2</f>
        <v>80</v>
      </c>
      <c r="S2" s="82">
        <f>'PSI data IO'!S2</f>
        <v>80</v>
      </c>
      <c r="T2" s="82">
        <f>'PSI data IO'!T2</f>
        <v>125</v>
      </c>
      <c r="U2" s="82">
        <f>'PSI data IO'!U2</f>
        <v>125</v>
      </c>
      <c r="V2" s="82">
        <f>'PSI data IO'!V2</f>
        <v>125</v>
      </c>
      <c r="W2" s="82">
        <f>'PSI data IO'!W2</f>
        <v>125</v>
      </c>
      <c r="X2" s="82">
        <f>'PSI data IO'!X2</f>
        <v>150</v>
      </c>
      <c r="Y2" s="82">
        <f>'PSI data IO'!Y2</f>
        <v>150</v>
      </c>
      <c r="Z2" s="82">
        <f>'PSI data IO'!Z2</f>
        <v>150</v>
      </c>
      <c r="AA2" s="82">
        <f>'PSI data IO'!AA2</f>
        <v>150</v>
      </c>
      <c r="AB2" s="82">
        <f>'PSI data IO'!AB2</f>
        <v>140</v>
      </c>
      <c r="AC2" s="82">
        <f>'PSI data IO'!AC2</f>
        <v>140</v>
      </c>
      <c r="AD2" s="82">
        <f>'PSI data IO'!AD2</f>
        <v>140</v>
      </c>
      <c r="AE2" s="82">
        <f>'PSI data IO'!AE2</f>
        <v>140</v>
      </c>
      <c r="AF2" s="82">
        <f>'PSI data IO'!AF2</f>
        <v>140</v>
      </c>
      <c r="AG2" s="82">
        <f>'PSI data IO'!AG2</f>
        <v>223</v>
      </c>
      <c r="AH2" s="82">
        <f>'PSI data IO'!AH2</f>
        <v>223</v>
      </c>
      <c r="AI2" s="82">
        <f>'PSI data IO'!AI2</f>
        <v>223</v>
      </c>
      <c r="AJ2" s="82">
        <f>'PSI data IO'!AJ2</f>
        <v>223</v>
      </c>
      <c r="AK2" s="82">
        <f>'PSI data IO'!AK2</f>
        <v>250</v>
      </c>
      <c r="AL2" s="82">
        <f>'PSI data IO'!AL2</f>
        <v>250</v>
      </c>
      <c r="AM2" s="82">
        <f>'PSI data IO'!AM2</f>
        <v>250</v>
      </c>
      <c r="AN2" s="82">
        <f>'PSI data IO'!AN2</f>
        <v>250</v>
      </c>
      <c r="AO2" s="82">
        <f>'PSI data IO'!AO2</f>
        <v>180</v>
      </c>
      <c r="AP2" s="82">
        <f>'PSI data IO'!AP2</f>
        <v>180</v>
      </c>
      <c r="AQ2" s="82">
        <f>'PSI data IO'!AQ2</f>
        <v>180</v>
      </c>
      <c r="AR2" s="82">
        <f>'PSI data IO'!AR2</f>
        <v>180</v>
      </c>
      <c r="AS2" s="82">
        <f>'PSI data IO'!AS2</f>
        <v>180</v>
      </c>
      <c r="AT2" s="82">
        <f>'PSI data IO'!AT2</f>
        <v>175</v>
      </c>
      <c r="AU2" s="82">
        <f>'PSI data IO'!AU2</f>
        <v>175</v>
      </c>
      <c r="AV2" s="82">
        <f>'PSI data IO'!AV2</f>
        <v>175</v>
      </c>
      <c r="AW2" s="82">
        <f>'PSI data IO'!AW2</f>
        <v>175</v>
      </c>
      <c r="AX2" s="82">
        <f>'PSI data IO'!AX2</f>
        <v>100</v>
      </c>
      <c r="AY2" s="82">
        <f>'PSI data IO'!AY2</f>
        <v>100</v>
      </c>
      <c r="AZ2" s="82">
        <f>'PSI data IO'!AZ2</f>
        <v>100</v>
      </c>
      <c r="BA2" s="82">
        <f>'PSI data IO'!BA2</f>
        <v>100</v>
      </c>
      <c r="BB2" s="82">
        <f>'PSI data IO'!BB2</f>
        <v>10</v>
      </c>
      <c r="BC2" s="82">
        <f>'PSI data IO'!BC2</f>
        <v>10</v>
      </c>
      <c r="BD2" s="82">
        <f>'PSI data IO'!BD2</f>
        <v>10</v>
      </c>
      <c r="BE2" s="82">
        <f>'PSI data IO'!BE2</f>
        <v>10</v>
      </c>
      <c r="BF2" s="82">
        <f>'PSI data IO'!BF2</f>
        <v>10</v>
      </c>
      <c r="BG2" s="82">
        <f>'PSI data IO'!BG2</f>
        <v>10</v>
      </c>
    </row>
    <row r="3" spans="4:115" x14ac:dyDescent="0.15">
      <c r="E3" s="1" t="s">
        <v>64</v>
      </c>
      <c r="F3" s="6">
        <f>'PSI data IO'!F3</f>
        <v>0</v>
      </c>
      <c r="G3" s="6">
        <f t="shared" ref="G3:BG3" si="0">IF(F2+F3&gt;F4+F5,F2+F3-(F4+F5),0)</f>
        <v>2</v>
      </c>
      <c r="H3" s="6">
        <f t="shared" si="0"/>
        <v>0</v>
      </c>
      <c r="I3" s="6">
        <f t="shared" si="0"/>
        <v>0</v>
      </c>
      <c r="J3" s="6">
        <f t="shared" si="0"/>
        <v>0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6">
        <f t="shared" si="0"/>
        <v>0</v>
      </c>
      <c r="Q3" s="6">
        <f t="shared" si="0"/>
        <v>0</v>
      </c>
      <c r="R3" s="6">
        <f t="shared" si="0"/>
        <v>0</v>
      </c>
      <c r="S3" s="6">
        <f t="shared" si="0"/>
        <v>0</v>
      </c>
      <c r="T3" s="6">
        <f t="shared" si="0"/>
        <v>0</v>
      </c>
      <c r="U3" s="6">
        <f t="shared" si="0"/>
        <v>0</v>
      </c>
      <c r="V3" s="6">
        <f t="shared" si="0"/>
        <v>0</v>
      </c>
      <c r="W3" s="6">
        <f t="shared" si="0"/>
        <v>0</v>
      </c>
      <c r="X3" s="6">
        <f t="shared" si="0"/>
        <v>0</v>
      </c>
      <c r="Y3" s="6">
        <f t="shared" si="0"/>
        <v>0</v>
      </c>
      <c r="Z3" s="6">
        <f t="shared" si="0"/>
        <v>0</v>
      </c>
      <c r="AA3" s="6">
        <f t="shared" si="0"/>
        <v>0</v>
      </c>
      <c r="AB3" s="6">
        <f t="shared" si="0"/>
        <v>0</v>
      </c>
      <c r="AC3" s="6">
        <f t="shared" si="0"/>
        <v>0</v>
      </c>
      <c r="AD3" s="6">
        <f t="shared" si="0"/>
        <v>0</v>
      </c>
      <c r="AE3" s="6">
        <f t="shared" si="0"/>
        <v>0</v>
      </c>
      <c r="AF3" s="6">
        <f t="shared" si="0"/>
        <v>0</v>
      </c>
      <c r="AG3" s="6">
        <f t="shared" si="0"/>
        <v>0</v>
      </c>
      <c r="AH3" s="6">
        <f t="shared" si="0"/>
        <v>0</v>
      </c>
      <c r="AI3" s="6">
        <f t="shared" si="0"/>
        <v>0</v>
      </c>
      <c r="AJ3" s="6">
        <f t="shared" si="0"/>
        <v>0</v>
      </c>
      <c r="AK3" s="6">
        <f t="shared" si="0"/>
        <v>0</v>
      </c>
      <c r="AL3" s="6">
        <f t="shared" si="0"/>
        <v>0</v>
      </c>
      <c r="AM3" s="6">
        <f t="shared" si="0"/>
        <v>0</v>
      </c>
      <c r="AN3" s="6">
        <f t="shared" si="0"/>
        <v>0</v>
      </c>
      <c r="AO3" s="6">
        <f t="shared" si="0"/>
        <v>0</v>
      </c>
      <c r="AP3" s="6">
        <f t="shared" si="0"/>
        <v>0</v>
      </c>
      <c r="AQ3" s="6">
        <f t="shared" si="0"/>
        <v>0</v>
      </c>
      <c r="AR3" s="6">
        <f t="shared" si="0"/>
        <v>0</v>
      </c>
      <c r="AS3" s="6">
        <f t="shared" si="0"/>
        <v>0</v>
      </c>
      <c r="AT3" s="6">
        <f t="shared" si="0"/>
        <v>0</v>
      </c>
      <c r="AU3" s="6">
        <f t="shared" si="0"/>
        <v>0</v>
      </c>
      <c r="AV3" s="6">
        <f t="shared" si="0"/>
        <v>0</v>
      </c>
      <c r="AW3" s="6">
        <f t="shared" si="0"/>
        <v>0</v>
      </c>
      <c r="AX3" s="6">
        <f t="shared" si="0"/>
        <v>0</v>
      </c>
      <c r="AY3" s="6">
        <f t="shared" si="0"/>
        <v>0</v>
      </c>
      <c r="AZ3" s="6">
        <f t="shared" si="0"/>
        <v>0</v>
      </c>
      <c r="BA3" s="6">
        <f t="shared" si="0"/>
        <v>0</v>
      </c>
      <c r="BB3" s="6">
        <f t="shared" si="0"/>
        <v>0</v>
      </c>
      <c r="BC3" s="6">
        <f t="shared" si="0"/>
        <v>0</v>
      </c>
      <c r="BD3" s="6">
        <f t="shared" si="0"/>
        <v>0</v>
      </c>
      <c r="BE3" s="6">
        <f t="shared" si="0"/>
        <v>0</v>
      </c>
      <c r="BF3" s="6">
        <f t="shared" si="0"/>
        <v>0</v>
      </c>
      <c r="BG3" s="6">
        <f t="shared" si="0"/>
        <v>0</v>
      </c>
    </row>
    <row r="4" spans="4:115" x14ac:dyDescent="0.15">
      <c r="D4" s="83" t="s">
        <v>108</v>
      </c>
      <c r="E4" s="1" t="s">
        <v>9</v>
      </c>
      <c r="F4" s="82">
        <f>'PSI data IO'!F4</f>
        <v>0</v>
      </c>
      <c r="G4" s="6">
        <f t="shared" ref="G4:BG4" si="1">IF(F4+F5-F2-F3&lt;0,0,F4+F5-F2-F3)</f>
        <v>0</v>
      </c>
      <c r="H4" s="6">
        <f t="shared" si="1"/>
        <v>248</v>
      </c>
      <c r="I4" s="6">
        <f t="shared" si="1"/>
        <v>248</v>
      </c>
      <c r="J4" s="6">
        <f t="shared" si="1"/>
        <v>368</v>
      </c>
      <c r="K4" s="6">
        <f t="shared" si="1"/>
        <v>398</v>
      </c>
      <c r="L4" s="6">
        <f t="shared" si="1"/>
        <v>575</v>
      </c>
      <c r="M4" s="6">
        <f t="shared" si="1"/>
        <v>542</v>
      </c>
      <c r="N4" s="6">
        <f t="shared" si="1"/>
        <v>479</v>
      </c>
      <c r="O4" s="6">
        <f t="shared" si="1"/>
        <v>416</v>
      </c>
      <c r="P4" s="6">
        <f t="shared" si="1"/>
        <v>546</v>
      </c>
      <c r="Q4" s="6">
        <f t="shared" si="1"/>
        <v>496</v>
      </c>
      <c r="R4" s="6">
        <f t="shared" si="1"/>
        <v>506</v>
      </c>
      <c r="S4" s="6">
        <f t="shared" si="1"/>
        <v>426</v>
      </c>
      <c r="T4" s="6">
        <f t="shared" si="1"/>
        <v>406</v>
      </c>
      <c r="U4" s="6">
        <f t="shared" si="1"/>
        <v>551</v>
      </c>
      <c r="V4" s="6">
        <f t="shared" si="1"/>
        <v>516</v>
      </c>
      <c r="W4" s="6">
        <f t="shared" si="1"/>
        <v>451</v>
      </c>
      <c r="X4" s="6">
        <f t="shared" si="1"/>
        <v>416</v>
      </c>
      <c r="Y4" s="6">
        <f t="shared" si="1"/>
        <v>266</v>
      </c>
      <c r="Z4" s="6">
        <f t="shared" si="1"/>
        <v>536</v>
      </c>
      <c r="AA4" s="6">
        <f t="shared" si="1"/>
        <v>476</v>
      </c>
      <c r="AB4" s="6">
        <f t="shared" si="1"/>
        <v>416</v>
      </c>
      <c r="AC4" s="6">
        <f t="shared" si="1"/>
        <v>726</v>
      </c>
      <c r="AD4" s="6">
        <f t="shared" si="1"/>
        <v>706</v>
      </c>
      <c r="AE4" s="6">
        <f t="shared" si="1"/>
        <v>626</v>
      </c>
      <c r="AF4" s="6">
        <f t="shared" si="1"/>
        <v>546</v>
      </c>
      <c r="AG4" s="6">
        <f t="shared" si="1"/>
        <v>406</v>
      </c>
      <c r="AH4" s="6">
        <f t="shared" si="1"/>
        <v>753</v>
      </c>
      <c r="AI4" s="6">
        <f t="shared" si="1"/>
        <v>560</v>
      </c>
      <c r="AJ4" s="6">
        <f t="shared" si="1"/>
        <v>577</v>
      </c>
      <c r="AK4" s="6">
        <f t="shared" si="1"/>
        <v>474</v>
      </c>
      <c r="AL4" s="6">
        <f t="shared" si="1"/>
        <v>1004</v>
      </c>
      <c r="AM4" s="6">
        <f t="shared" si="1"/>
        <v>754</v>
      </c>
      <c r="AN4" s="6">
        <f t="shared" si="1"/>
        <v>624</v>
      </c>
      <c r="AO4" s="6">
        <f t="shared" si="1"/>
        <v>464</v>
      </c>
      <c r="AP4" s="6">
        <f t="shared" si="1"/>
        <v>764</v>
      </c>
      <c r="AQ4" s="6">
        <f t="shared" si="1"/>
        <v>644</v>
      </c>
      <c r="AR4" s="6">
        <f t="shared" si="1"/>
        <v>494</v>
      </c>
      <c r="AS4" s="6">
        <f t="shared" si="1"/>
        <v>404</v>
      </c>
      <c r="AT4" s="6">
        <f t="shared" si="1"/>
        <v>224</v>
      </c>
      <c r="AU4" s="6">
        <f t="shared" si="1"/>
        <v>349</v>
      </c>
      <c r="AV4" s="6">
        <f t="shared" si="1"/>
        <v>294</v>
      </c>
      <c r="AW4" s="6">
        <f t="shared" si="1"/>
        <v>449</v>
      </c>
      <c r="AX4" s="6">
        <f t="shared" si="1"/>
        <v>454</v>
      </c>
      <c r="AY4" s="6">
        <f t="shared" si="1"/>
        <v>354</v>
      </c>
      <c r="AZ4" s="6">
        <f t="shared" si="1"/>
        <v>254</v>
      </c>
      <c r="BA4" s="6">
        <f t="shared" si="1"/>
        <v>154</v>
      </c>
      <c r="BB4" s="6">
        <f t="shared" si="1"/>
        <v>84</v>
      </c>
      <c r="BC4" s="6">
        <f t="shared" si="1"/>
        <v>104</v>
      </c>
      <c r="BD4" s="6">
        <f t="shared" si="1"/>
        <v>94</v>
      </c>
      <c r="BE4" s="6">
        <f t="shared" si="1"/>
        <v>84</v>
      </c>
      <c r="BF4" s="6">
        <f t="shared" si="1"/>
        <v>74</v>
      </c>
      <c r="BG4" s="6">
        <f t="shared" si="1"/>
        <v>64</v>
      </c>
    </row>
    <row r="5" spans="4:115" x14ac:dyDescent="0.15">
      <c r="D5" s="83" t="s">
        <v>107</v>
      </c>
      <c r="E5" s="84" t="s">
        <v>56</v>
      </c>
      <c r="F5" s="82">
        <f>'PSI data IO'!F5</f>
        <v>0</v>
      </c>
      <c r="G5" s="82">
        <f>'PSI data IO'!G5</f>
        <v>300</v>
      </c>
      <c r="H5" s="82">
        <f>'PSI data IO'!H5</f>
        <v>30</v>
      </c>
      <c r="I5" s="82">
        <f>'PSI data IO'!I5</f>
        <v>150</v>
      </c>
      <c r="J5" s="82">
        <f>'PSI data IO'!J5</f>
        <v>60</v>
      </c>
      <c r="K5" s="82">
        <f>'PSI data IO'!K5</f>
        <v>240</v>
      </c>
      <c r="L5" s="82">
        <f>'PSI data IO'!L5</f>
        <v>30</v>
      </c>
      <c r="M5" s="82">
        <f>'PSI data IO'!M5</f>
        <v>0</v>
      </c>
      <c r="N5" s="82">
        <f>'PSI data IO'!N5</f>
        <v>0</v>
      </c>
      <c r="O5" s="82">
        <f>'PSI data IO'!O5</f>
        <v>210</v>
      </c>
      <c r="P5" s="82">
        <f>'PSI data IO'!P5</f>
        <v>30</v>
      </c>
      <c r="Q5" s="82">
        <f>'PSI data IO'!Q5</f>
        <v>90</v>
      </c>
      <c r="R5" s="82">
        <f>'PSI data IO'!R5</f>
        <v>0</v>
      </c>
      <c r="S5" s="82">
        <f>'PSI data IO'!S5</f>
        <v>60</v>
      </c>
      <c r="T5" s="82">
        <f>'PSI data IO'!T5</f>
        <v>270</v>
      </c>
      <c r="U5" s="82">
        <f>'PSI data IO'!U5</f>
        <v>90</v>
      </c>
      <c r="V5" s="82">
        <f>'PSI data IO'!V5</f>
        <v>60</v>
      </c>
      <c r="W5" s="82">
        <f>'PSI data IO'!W5</f>
        <v>90</v>
      </c>
      <c r="X5" s="82">
        <f>'PSI data IO'!X5</f>
        <v>0</v>
      </c>
      <c r="Y5" s="82">
        <f>'PSI data IO'!Y5</f>
        <v>420</v>
      </c>
      <c r="Z5" s="82">
        <f>'PSI data IO'!Z5</f>
        <v>90</v>
      </c>
      <c r="AA5" s="82">
        <f>'PSI data IO'!AA5</f>
        <v>90</v>
      </c>
      <c r="AB5" s="82">
        <f>'PSI data IO'!AB5</f>
        <v>450</v>
      </c>
      <c r="AC5" s="82">
        <f>'PSI data IO'!AC5</f>
        <v>120</v>
      </c>
      <c r="AD5" s="82">
        <f>'PSI data IO'!AD5</f>
        <v>60</v>
      </c>
      <c r="AE5" s="82">
        <f>'PSI data IO'!AE5</f>
        <v>60</v>
      </c>
      <c r="AF5" s="82">
        <f>'PSI data IO'!AF5</f>
        <v>0</v>
      </c>
      <c r="AG5" s="82">
        <f>'PSI data IO'!AG5</f>
        <v>570</v>
      </c>
      <c r="AH5" s="82">
        <f>'PSI data IO'!AH5</f>
        <v>30</v>
      </c>
      <c r="AI5" s="82">
        <f>'PSI data IO'!AI5</f>
        <v>240</v>
      </c>
      <c r="AJ5" s="82">
        <f>'PSI data IO'!AJ5</f>
        <v>120</v>
      </c>
      <c r="AK5" s="82">
        <f>'PSI data IO'!AK5</f>
        <v>780</v>
      </c>
      <c r="AL5" s="82">
        <f>'PSI data IO'!AL5</f>
        <v>0</v>
      </c>
      <c r="AM5" s="82">
        <f>'PSI data IO'!AM5</f>
        <v>120</v>
      </c>
      <c r="AN5" s="82">
        <f>'PSI data IO'!AN5</f>
        <v>90</v>
      </c>
      <c r="AO5" s="82">
        <f>'PSI data IO'!AO5</f>
        <v>480</v>
      </c>
      <c r="AP5" s="82">
        <f>'PSI data IO'!AP5</f>
        <v>60</v>
      </c>
      <c r="AQ5" s="82">
        <f>'PSI data IO'!AQ5</f>
        <v>30</v>
      </c>
      <c r="AR5" s="82">
        <f>'PSI data IO'!AR5</f>
        <v>90</v>
      </c>
      <c r="AS5" s="82">
        <f>'PSI data IO'!AS5</f>
        <v>0</v>
      </c>
      <c r="AT5" s="82">
        <f>'PSI data IO'!AT5</f>
        <v>300</v>
      </c>
      <c r="AU5" s="82">
        <f>'PSI data IO'!AU5</f>
        <v>120</v>
      </c>
      <c r="AV5" s="82">
        <f>'PSI data IO'!AV5</f>
        <v>330</v>
      </c>
      <c r="AW5" s="82">
        <f>'PSI data IO'!AW5</f>
        <v>180</v>
      </c>
      <c r="AX5" s="82">
        <f>'PSI data IO'!AX5</f>
        <v>0</v>
      </c>
      <c r="AY5" s="82">
        <f>'PSI data IO'!AY5</f>
        <v>0</v>
      </c>
      <c r="AZ5" s="82">
        <f>'PSI data IO'!AZ5</f>
        <v>0</v>
      </c>
      <c r="BA5" s="82">
        <f>'PSI data IO'!BA5</f>
        <v>30</v>
      </c>
      <c r="BB5" s="82">
        <f>'PSI data IO'!BB5</f>
        <v>30</v>
      </c>
      <c r="BC5" s="82">
        <f>'PSI data IO'!BC5</f>
        <v>0</v>
      </c>
      <c r="BD5" s="82">
        <f>'PSI data IO'!BD5</f>
        <v>0</v>
      </c>
      <c r="BE5" s="82">
        <f>'PSI data IO'!BE5</f>
        <v>0</v>
      </c>
      <c r="BF5" s="82">
        <f>'PSI data IO'!BF5</f>
        <v>0</v>
      </c>
      <c r="BG5" s="82">
        <f>'PSI data IO'!BG5</f>
        <v>0</v>
      </c>
    </row>
    <row r="6" spans="4:115" x14ac:dyDescent="0.15">
      <c r="E6" s="1" t="s">
        <v>57</v>
      </c>
      <c r="F6" s="6">
        <f>'PSI data IO'!F6</f>
        <v>0</v>
      </c>
      <c r="G6" s="6">
        <f t="shared" ref="G6:BG6" si="2">F4+F5-F2-F3</f>
        <v>-2</v>
      </c>
      <c r="H6" s="6">
        <f t="shared" si="2"/>
        <v>248</v>
      </c>
      <c r="I6" s="6">
        <f t="shared" si="2"/>
        <v>248</v>
      </c>
      <c r="J6" s="6">
        <f t="shared" si="2"/>
        <v>368</v>
      </c>
      <c r="K6" s="6">
        <f t="shared" si="2"/>
        <v>398</v>
      </c>
      <c r="L6" s="6">
        <f t="shared" si="2"/>
        <v>575</v>
      </c>
      <c r="M6" s="6">
        <f t="shared" si="2"/>
        <v>542</v>
      </c>
      <c r="N6" s="6">
        <f t="shared" si="2"/>
        <v>479</v>
      </c>
      <c r="O6" s="6">
        <f t="shared" si="2"/>
        <v>416</v>
      </c>
      <c r="P6" s="6">
        <f t="shared" si="2"/>
        <v>546</v>
      </c>
      <c r="Q6" s="6">
        <f t="shared" si="2"/>
        <v>496</v>
      </c>
      <c r="R6" s="6">
        <f t="shared" si="2"/>
        <v>506</v>
      </c>
      <c r="S6" s="6">
        <f t="shared" si="2"/>
        <v>426</v>
      </c>
      <c r="T6" s="6">
        <f t="shared" si="2"/>
        <v>406</v>
      </c>
      <c r="U6" s="6">
        <f t="shared" si="2"/>
        <v>551</v>
      </c>
      <c r="V6" s="6">
        <f t="shared" si="2"/>
        <v>516</v>
      </c>
      <c r="W6" s="6">
        <f t="shared" si="2"/>
        <v>451</v>
      </c>
      <c r="X6" s="6">
        <f t="shared" si="2"/>
        <v>416</v>
      </c>
      <c r="Y6" s="6">
        <f t="shared" si="2"/>
        <v>266</v>
      </c>
      <c r="Z6" s="6">
        <f t="shared" si="2"/>
        <v>536</v>
      </c>
      <c r="AA6" s="6">
        <f t="shared" si="2"/>
        <v>476</v>
      </c>
      <c r="AB6" s="6">
        <f t="shared" si="2"/>
        <v>416</v>
      </c>
      <c r="AC6" s="6">
        <f t="shared" si="2"/>
        <v>726</v>
      </c>
      <c r="AD6" s="6">
        <f t="shared" si="2"/>
        <v>706</v>
      </c>
      <c r="AE6" s="6">
        <f t="shared" si="2"/>
        <v>626</v>
      </c>
      <c r="AF6" s="6">
        <f t="shared" si="2"/>
        <v>546</v>
      </c>
      <c r="AG6" s="6">
        <f t="shared" si="2"/>
        <v>406</v>
      </c>
      <c r="AH6" s="6">
        <f t="shared" si="2"/>
        <v>753</v>
      </c>
      <c r="AI6" s="6">
        <f t="shared" si="2"/>
        <v>560</v>
      </c>
      <c r="AJ6" s="6">
        <f t="shared" si="2"/>
        <v>577</v>
      </c>
      <c r="AK6" s="6">
        <f t="shared" si="2"/>
        <v>474</v>
      </c>
      <c r="AL6" s="6">
        <f t="shared" si="2"/>
        <v>1004</v>
      </c>
      <c r="AM6" s="6">
        <f t="shared" si="2"/>
        <v>754</v>
      </c>
      <c r="AN6" s="6">
        <f t="shared" si="2"/>
        <v>624</v>
      </c>
      <c r="AO6" s="6">
        <f t="shared" si="2"/>
        <v>464</v>
      </c>
      <c r="AP6" s="6">
        <f t="shared" si="2"/>
        <v>764</v>
      </c>
      <c r="AQ6" s="6">
        <f t="shared" si="2"/>
        <v>644</v>
      </c>
      <c r="AR6" s="6">
        <f t="shared" si="2"/>
        <v>494</v>
      </c>
      <c r="AS6" s="6">
        <f t="shared" si="2"/>
        <v>404</v>
      </c>
      <c r="AT6" s="6">
        <f t="shared" si="2"/>
        <v>224</v>
      </c>
      <c r="AU6" s="6">
        <f t="shared" si="2"/>
        <v>349</v>
      </c>
      <c r="AV6" s="6">
        <f t="shared" si="2"/>
        <v>294</v>
      </c>
      <c r="AW6" s="6">
        <f t="shared" si="2"/>
        <v>449</v>
      </c>
      <c r="AX6" s="6">
        <f t="shared" si="2"/>
        <v>454</v>
      </c>
      <c r="AY6" s="6">
        <f t="shared" si="2"/>
        <v>354</v>
      </c>
      <c r="AZ6" s="6">
        <f t="shared" si="2"/>
        <v>254</v>
      </c>
      <c r="BA6" s="6">
        <f t="shared" si="2"/>
        <v>154</v>
      </c>
      <c r="BB6" s="6">
        <f t="shared" si="2"/>
        <v>84</v>
      </c>
      <c r="BC6" s="6">
        <f t="shared" si="2"/>
        <v>104</v>
      </c>
      <c r="BD6" s="6">
        <f t="shared" si="2"/>
        <v>94</v>
      </c>
      <c r="BE6" s="6">
        <f t="shared" si="2"/>
        <v>84</v>
      </c>
      <c r="BF6" s="6">
        <f t="shared" si="2"/>
        <v>74</v>
      </c>
      <c r="BG6" s="6">
        <f t="shared" si="2"/>
        <v>64</v>
      </c>
    </row>
    <row r="8" spans="4:115" x14ac:dyDescent="0.15">
      <c r="E8" s="4" t="s">
        <v>59</v>
      </c>
      <c r="F8" s="4"/>
      <c r="G8" s="4"/>
      <c r="H8" s="4"/>
      <c r="I8" s="4"/>
      <c r="J8" s="4">
        <v>5</v>
      </c>
      <c r="K8" s="5"/>
      <c r="L8" s="4"/>
      <c r="M8" s="4"/>
      <c r="N8" s="4"/>
      <c r="O8" s="4"/>
      <c r="P8" s="4"/>
      <c r="Q8" s="4"/>
      <c r="R8" s="4"/>
      <c r="S8" s="11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</row>
    <row r="9" spans="4:115" x14ac:dyDescent="0.15">
      <c r="E9" s="4" t="s">
        <v>60</v>
      </c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11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</row>
    <row r="10" spans="4:115" x14ac:dyDescent="0.15">
      <c r="K10" s="25" t="s">
        <v>58</v>
      </c>
    </row>
    <row r="11" spans="4:115" x14ac:dyDescent="0.15">
      <c r="E11" s="23" t="s">
        <v>61</v>
      </c>
      <c r="F11" s="21">
        <f t="shared" ref="F11:BG11" si="3">MIN(F2+F3,F4+F5)</f>
        <v>0</v>
      </c>
      <c r="G11" s="21">
        <f t="shared" si="3"/>
        <v>52</v>
      </c>
      <c r="H11" s="21">
        <f t="shared" si="3"/>
        <v>30</v>
      </c>
      <c r="I11" s="21">
        <f t="shared" si="3"/>
        <v>30</v>
      </c>
      <c r="J11" s="21">
        <f t="shared" si="3"/>
        <v>30</v>
      </c>
      <c r="K11" s="21">
        <f t="shared" si="3"/>
        <v>63</v>
      </c>
      <c r="L11" s="21">
        <f t="shared" si="3"/>
        <v>63</v>
      </c>
      <c r="M11" s="21">
        <f t="shared" si="3"/>
        <v>63</v>
      </c>
      <c r="N11" s="21">
        <f t="shared" si="3"/>
        <v>63</v>
      </c>
      <c r="O11" s="21">
        <f t="shared" si="3"/>
        <v>80</v>
      </c>
      <c r="P11" s="21">
        <f t="shared" si="3"/>
        <v>80</v>
      </c>
      <c r="Q11" s="21">
        <f t="shared" si="3"/>
        <v>80</v>
      </c>
      <c r="R11" s="21">
        <f t="shared" si="3"/>
        <v>80</v>
      </c>
      <c r="S11" s="21">
        <f t="shared" si="3"/>
        <v>80</v>
      </c>
      <c r="T11" s="21">
        <f t="shared" si="3"/>
        <v>125</v>
      </c>
      <c r="U11" s="21">
        <f t="shared" si="3"/>
        <v>125</v>
      </c>
      <c r="V11" s="21">
        <f t="shared" si="3"/>
        <v>125</v>
      </c>
      <c r="W11" s="21">
        <f t="shared" si="3"/>
        <v>125</v>
      </c>
      <c r="X11" s="21">
        <f t="shared" si="3"/>
        <v>150</v>
      </c>
      <c r="Y11" s="21">
        <f t="shared" si="3"/>
        <v>150</v>
      </c>
      <c r="Z11" s="21">
        <f t="shared" si="3"/>
        <v>150</v>
      </c>
      <c r="AA11" s="21">
        <f t="shared" si="3"/>
        <v>150</v>
      </c>
      <c r="AB11" s="21">
        <f t="shared" si="3"/>
        <v>140</v>
      </c>
      <c r="AC11" s="21">
        <f t="shared" si="3"/>
        <v>140</v>
      </c>
      <c r="AD11" s="21">
        <f t="shared" si="3"/>
        <v>140</v>
      </c>
      <c r="AE11" s="21">
        <f t="shared" si="3"/>
        <v>140</v>
      </c>
      <c r="AF11" s="21">
        <f t="shared" si="3"/>
        <v>140</v>
      </c>
      <c r="AG11" s="21">
        <f t="shared" si="3"/>
        <v>223</v>
      </c>
      <c r="AH11" s="21">
        <f t="shared" si="3"/>
        <v>223</v>
      </c>
      <c r="AI11" s="21">
        <f t="shared" si="3"/>
        <v>223</v>
      </c>
      <c r="AJ11" s="21">
        <f t="shared" si="3"/>
        <v>223</v>
      </c>
      <c r="AK11" s="21">
        <f t="shared" si="3"/>
        <v>250</v>
      </c>
      <c r="AL11" s="21">
        <f t="shared" si="3"/>
        <v>250</v>
      </c>
      <c r="AM11" s="21">
        <f t="shared" si="3"/>
        <v>250</v>
      </c>
      <c r="AN11" s="21">
        <f t="shared" si="3"/>
        <v>250</v>
      </c>
      <c r="AO11" s="21">
        <f t="shared" si="3"/>
        <v>180</v>
      </c>
      <c r="AP11" s="21">
        <f t="shared" si="3"/>
        <v>180</v>
      </c>
      <c r="AQ11" s="21">
        <f t="shared" si="3"/>
        <v>180</v>
      </c>
      <c r="AR11" s="21">
        <f t="shared" si="3"/>
        <v>180</v>
      </c>
      <c r="AS11" s="21">
        <f t="shared" si="3"/>
        <v>180</v>
      </c>
      <c r="AT11" s="21">
        <f t="shared" si="3"/>
        <v>175</v>
      </c>
      <c r="AU11" s="21">
        <f t="shared" si="3"/>
        <v>175</v>
      </c>
      <c r="AV11" s="21">
        <f t="shared" si="3"/>
        <v>175</v>
      </c>
      <c r="AW11" s="21">
        <f t="shared" si="3"/>
        <v>175</v>
      </c>
      <c r="AX11" s="21">
        <f t="shared" si="3"/>
        <v>100</v>
      </c>
      <c r="AY11" s="21">
        <f t="shared" si="3"/>
        <v>100</v>
      </c>
      <c r="AZ11" s="21">
        <f t="shared" si="3"/>
        <v>100</v>
      </c>
      <c r="BA11" s="21">
        <f t="shared" si="3"/>
        <v>100</v>
      </c>
      <c r="BB11" s="21">
        <f t="shared" si="3"/>
        <v>10</v>
      </c>
      <c r="BC11" s="21">
        <f t="shared" si="3"/>
        <v>10</v>
      </c>
      <c r="BD11" s="21">
        <f t="shared" si="3"/>
        <v>10</v>
      </c>
      <c r="BE11" s="21">
        <f t="shared" si="3"/>
        <v>10</v>
      </c>
      <c r="BF11" s="21">
        <f t="shared" si="3"/>
        <v>10</v>
      </c>
      <c r="BG11" s="21">
        <f t="shared" si="3"/>
        <v>10</v>
      </c>
    </row>
    <row r="12" spans="4:115" x14ac:dyDescent="0.15">
      <c r="E12" s="23" t="s">
        <v>62</v>
      </c>
      <c r="F12" s="21">
        <v>0</v>
      </c>
      <c r="G12" s="21">
        <f t="shared" ref="G12:BG12" si="4">F12+F11</f>
        <v>0</v>
      </c>
      <c r="H12" s="12">
        <f t="shared" si="4"/>
        <v>52</v>
      </c>
      <c r="I12" s="21">
        <f t="shared" si="4"/>
        <v>82</v>
      </c>
      <c r="J12" s="21">
        <f t="shared" si="4"/>
        <v>112</v>
      </c>
      <c r="K12" s="21">
        <f t="shared" si="4"/>
        <v>142</v>
      </c>
      <c r="L12" s="21">
        <f t="shared" si="4"/>
        <v>205</v>
      </c>
      <c r="M12" s="21">
        <f t="shared" si="4"/>
        <v>268</v>
      </c>
      <c r="N12" s="21">
        <f t="shared" si="4"/>
        <v>331</v>
      </c>
      <c r="O12" s="21">
        <f t="shared" si="4"/>
        <v>394</v>
      </c>
      <c r="P12" s="21">
        <f t="shared" si="4"/>
        <v>474</v>
      </c>
      <c r="Q12" s="21">
        <f t="shared" si="4"/>
        <v>554</v>
      </c>
      <c r="R12" s="21">
        <f t="shared" si="4"/>
        <v>634</v>
      </c>
      <c r="S12" s="21">
        <f t="shared" si="4"/>
        <v>714</v>
      </c>
      <c r="T12" s="21">
        <f t="shared" si="4"/>
        <v>794</v>
      </c>
      <c r="U12" s="21">
        <f t="shared" si="4"/>
        <v>919</v>
      </c>
      <c r="V12" s="21">
        <f t="shared" si="4"/>
        <v>1044</v>
      </c>
      <c r="W12" s="21">
        <f t="shared" si="4"/>
        <v>1169</v>
      </c>
      <c r="X12" s="21">
        <f t="shared" si="4"/>
        <v>1294</v>
      </c>
      <c r="Y12" s="21">
        <f t="shared" si="4"/>
        <v>1444</v>
      </c>
      <c r="Z12" s="21">
        <f t="shared" si="4"/>
        <v>1594</v>
      </c>
      <c r="AA12" s="21">
        <f t="shared" si="4"/>
        <v>1744</v>
      </c>
      <c r="AB12" s="21">
        <f t="shared" si="4"/>
        <v>1894</v>
      </c>
      <c r="AC12" s="21">
        <f t="shared" si="4"/>
        <v>2034</v>
      </c>
      <c r="AD12" s="21">
        <f t="shared" si="4"/>
        <v>2174</v>
      </c>
      <c r="AE12" s="21">
        <f t="shared" si="4"/>
        <v>2314</v>
      </c>
      <c r="AF12" s="21">
        <f t="shared" si="4"/>
        <v>2454</v>
      </c>
      <c r="AG12" s="21">
        <f t="shared" si="4"/>
        <v>2594</v>
      </c>
      <c r="AH12" s="21">
        <f t="shared" si="4"/>
        <v>2817</v>
      </c>
      <c r="AI12" s="21">
        <f t="shared" si="4"/>
        <v>3040</v>
      </c>
      <c r="AJ12" s="21">
        <f t="shared" si="4"/>
        <v>3263</v>
      </c>
      <c r="AK12" s="21">
        <f t="shared" si="4"/>
        <v>3486</v>
      </c>
      <c r="AL12" s="21">
        <f t="shared" si="4"/>
        <v>3736</v>
      </c>
      <c r="AM12" s="21">
        <f t="shared" si="4"/>
        <v>3986</v>
      </c>
      <c r="AN12" s="21">
        <f t="shared" si="4"/>
        <v>4236</v>
      </c>
      <c r="AO12" s="21">
        <f t="shared" si="4"/>
        <v>4486</v>
      </c>
      <c r="AP12" s="21">
        <f t="shared" si="4"/>
        <v>4666</v>
      </c>
      <c r="AQ12" s="21">
        <f t="shared" si="4"/>
        <v>4846</v>
      </c>
      <c r="AR12" s="21">
        <f t="shared" si="4"/>
        <v>5026</v>
      </c>
      <c r="AS12" s="21">
        <f t="shared" si="4"/>
        <v>5206</v>
      </c>
      <c r="AT12" s="21">
        <f t="shared" si="4"/>
        <v>5386</v>
      </c>
      <c r="AU12" s="21">
        <f t="shared" si="4"/>
        <v>5561</v>
      </c>
      <c r="AV12" s="21">
        <f t="shared" si="4"/>
        <v>5736</v>
      </c>
      <c r="AW12" s="21">
        <f t="shared" si="4"/>
        <v>5911</v>
      </c>
      <c r="AX12" s="21">
        <f t="shared" si="4"/>
        <v>6086</v>
      </c>
      <c r="AY12" s="21">
        <f t="shared" si="4"/>
        <v>6186</v>
      </c>
      <c r="AZ12" s="21">
        <f t="shared" si="4"/>
        <v>6286</v>
      </c>
      <c r="BA12" s="21">
        <f t="shared" si="4"/>
        <v>6386</v>
      </c>
      <c r="BB12" s="21">
        <f t="shared" si="4"/>
        <v>6486</v>
      </c>
      <c r="BC12" s="21">
        <f t="shared" si="4"/>
        <v>6496</v>
      </c>
      <c r="BD12" s="21">
        <f t="shared" si="4"/>
        <v>6506</v>
      </c>
      <c r="BE12" s="21">
        <f t="shared" si="4"/>
        <v>6516</v>
      </c>
      <c r="BF12" s="21">
        <f t="shared" si="4"/>
        <v>6526</v>
      </c>
      <c r="BG12" s="21">
        <f t="shared" si="4"/>
        <v>6536</v>
      </c>
    </row>
    <row r="13" spans="4:115" x14ac:dyDescent="0.15">
      <c r="E13" s="20"/>
      <c r="F13" s="20">
        <v>0</v>
      </c>
      <c r="G13" s="20">
        <v>1</v>
      </c>
      <c r="H13" s="20">
        <v>2</v>
      </c>
      <c r="I13" s="20">
        <v>3</v>
      </c>
      <c r="J13" s="20">
        <v>4</v>
      </c>
      <c r="K13" s="20">
        <v>5</v>
      </c>
      <c r="L13" s="20">
        <v>6</v>
      </c>
      <c r="M13" s="20">
        <v>7</v>
      </c>
      <c r="N13" s="20">
        <v>8</v>
      </c>
      <c r="O13" s="20">
        <v>9</v>
      </c>
      <c r="P13" s="20">
        <v>10</v>
      </c>
      <c r="Q13" s="20">
        <v>11</v>
      </c>
      <c r="R13" s="20">
        <v>12</v>
      </c>
      <c r="S13" s="20">
        <v>13</v>
      </c>
      <c r="T13" s="20">
        <v>14</v>
      </c>
      <c r="U13" s="20">
        <v>15</v>
      </c>
      <c r="V13" s="20">
        <v>16</v>
      </c>
      <c r="W13" s="20">
        <v>17</v>
      </c>
      <c r="X13" s="20">
        <v>18</v>
      </c>
      <c r="Y13" s="20">
        <v>19</v>
      </c>
      <c r="Z13" s="20">
        <v>20</v>
      </c>
      <c r="AA13" s="20">
        <v>21</v>
      </c>
      <c r="AB13" s="20">
        <v>22</v>
      </c>
      <c r="AC13" s="20">
        <v>23</v>
      </c>
      <c r="AD13" s="20">
        <v>24</v>
      </c>
      <c r="AE13" s="20">
        <v>25</v>
      </c>
      <c r="AF13" s="20">
        <v>26</v>
      </c>
      <c r="AG13" s="20">
        <v>27</v>
      </c>
      <c r="AH13" s="20">
        <v>28</v>
      </c>
      <c r="AI13" s="20">
        <v>29</v>
      </c>
      <c r="AJ13" s="20">
        <v>30</v>
      </c>
      <c r="AK13" s="20">
        <v>31</v>
      </c>
      <c r="AL13" s="20">
        <v>32</v>
      </c>
      <c r="AM13" s="20">
        <v>33</v>
      </c>
      <c r="AN13" s="20">
        <v>34</v>
      </c>
      <c r="AO13" s="20">
        <v>35</v>
      </c>
      <c r="AP13" s="20">
        <v>36</v>
      </c>
      <c r="AQ13" s="20">
        <v>37</v>
      </c>
      <c r="AR13" s="20">
        <v>38</v>
      </c>
      <c r="AS13" s="20">
        <v>39</v>
      </c>
      <c r="AT13" s="20">
        <v>40</v>
      </c>
      <c r="AU13" s="20">
        <v>41</v>
      </c>
      <c r="AV13" s="20">
        <v>42</v>
      </c>
      <c r="AW13" s="20">
        <v>43</v>
      </c>
      <c r="AX13" s="20">
        <v>44</v>
      </c>
      <c r="AY13" s="20">
        <v>45</v>
      </c>
      <c r="AZ13" s="20">
        <v>46</v>
      </c>
      <c r="BA13" s="20">
        <v>47</v>
      </c>
      <c r="BB13" s="20">
        <v>48</v>
      </c>
      <c r="BC13" s="20">
        <v>49</v>
      </c>
      <c r="BD13" s="20">
        <v>50</v>
      </c>
      <c r="BE13" s="20">
        <v>51</v>
      </c>
      <c r="BF13" s="20">
        <v>52</v>
      </c>
      <c r="BG13" s="20">
        <v>53</v>
      </c>
      <c r="BH13" s="20">
        <v>54</v>
      </c>
      <c r="BI13" s="20">
        <v>55</v>
      </c>
      <c r="BJ13" s="20">
        <v>56</v>
      </c>
      <c r="BK13" s="20">
        <v>57</v>
      </c>
      <c r="BL13" s="20">
        <v>58</v>
      </c>
      <c r="BM13" s="20">
        <v>59</v>
      </c>
      <c r="BN13" s="20">
        <v>60</v>
      </c>
      <c r="BO13" s="20">
        <v>61</v>
      </c>
      <c r="BP13" s="20">
        <v>62</v>
      </c>
      <c r="BQ13" s="20">
        <v>63</v>
      </c>
      <c r="BR13" s="20">
        <v>64</v>
      </c>
      <c r="BS13" s="20">
        <v>65</v>
      </c>
      <c r="BT13" s="20">
        <v>66</v>
      </c>
      <c r="BU13" s="20">
        <v>67</v>
      </c>
      <c r="BV13" s="20">
        <v>68</v>
      </c>
      <c r="BW13" s="20">
        <v>69</v>
      </c>
      <c r="BX13" s="20">
        <v>70</v>
      </c>
      <c r="BY13" s="20">
        <v>71</v>
      </c>
      <c r="BZ13" s="20">
        <v>72</v>
      </c>
      <c r="CA13" s="20">
        <v>73</v>
      </c>
      <c r="CB13" s="20">
        <v>74</v>
      </c>
      <c r="CC13" s="20">
        <v>75</v>
      </c>
      <c r="CD13" s="20">
        <v>76</v>
      </c>
      <c r="CE13" s="20">
        <v>77</v>
      </c>
      <c r="CF13" s="20">
        <v>78</v>
      </c>
      <c r="CG13" s="20">
        <v>79</v>
      </c>
      <c r="CH13" s="20">
        <v>80</v>
      </c>
      <c r="CI13" s="20">
        <v>81</v>
      </c>
      <c r="CJ13" s="20">
        <v>82</v>
      </c>
      <c r="CK13" s="20">
        <v>83</v>
      </c>
      <c r="CL13" s="20">
        <v>84</v>
      </c>
      <c r="CM13" s="20">
        <v>85</v>
      </c>
      <c r="CN13" s="20">
        <v>86</v>
      </c>
      <c r="CO13" s="20">
        <v>87</v>
      </c>
      <c r="CP13" s="20">
        <v>88</v>
      </c>
      <c r="CQ13" s="20">
        <v>89</v>
      </c>
      <c r="CR13" s="20">
        <v>90</v>
      </c>
      <c r="CS13" s="20">
        <v>91</v>
      </c>
      <c r="CT13" s="20">
        <v>92</v>
      </c>
      <c r="CU13" s="20">
        <v>93</v>
      </c>
      <c r="CV13" s="20">
        <v>94</v>
      </c>
      <c r="CW13" s="20">
        <v>95</v>
      </c>
      <c r="CX13" s="20">
        <v>96</v>
      </c>
      <c r="CY13" s="20">
        <v>97</v>
      </c>
      <c r="CZ13" s="20">
        <v>98</v>
      </c>
      <c r="DA13" s="20">
        <v>99</v>
      </c>
      <c r="DB13" s="20">
        <v>100</v>
      </c>
      <c r="DC13" s="20">
        <v>101</v>
      </c>
      <c r="DD13" s="20">
        <v>102</v>
      </c>
      <c r="DE13" s="20">
        <v>103</v>
      </c>
      <c r="DF13" s="20">
        <v>104</v>
      </c>
      <c r="DG13" s="20">
        <v>105</v>
      </c>
      <c r="DH13" s="20">
        <v>106</v>
      </c>
      <c r="DI13" s="20">
        <v>107</v>
      </c>
      <c r="DJ13" s="20">
        <v>108</v>
      </c>
      <c r="DK13" s="20">
        <v>109</v>
      </c>
    </row>
    <row r="14" spans="4:115" x14ac:dyDescent="0.15">
      <c r="E14" s="30" t="s">
        <v>65</v>
      </c>
      <c r="F14" s="1">
        <v>0</v>
      </c>
      <c r="G14" s="1">
        <f>F14</f>
        <v>0</v>
      </c>
      <c r="H14" s="30">
        <f>F14+1</f>
        <v>1</v>
      </c>
      <c r="I14" s="30">
        <f>H14</f>
        <v>1</v>
      </c>
      <c r="J14" s="30">
        <f>H14+1</f>
        <v>2</v>
      </c>
      <c r="K14" s="30">
        <f>J14</f>
        <v>2</v>
      </c>
      <c r="L14" s="30">
        <f>J14+1</f>
        <v>3</v>
      </c>
      <c r="M14" s="30">
        <f>L14</f>
        <v>3</v>
      </c>
      <c r="N14" s="30">
        <f>L14+1</f>
        <v>4</v>
      </c>
      <c r="O14" s="30">
        <f>N14</f>
        <v>4</v>
      </c>
      <c r="P14" s="30">
        <f>N14+1</f>
        <v>5</v>
      </c>
      <c r="Q14" s="30">
        <f>P14</f>
        <v>5</v>
      </c>
      <c r="R14" s="30">
        <f>P14+1</f>
        <v>6</v>
      </c>
      <c r="S14" s="30">
        <f>R14</f>
        <v>6</v>
      </c>
      <c r="T14" s="30">
        <f>R14+1</f>
        <v>7</v>
      </c>
      <c r="U14" s="30">
        <f>T14</f>
        <v>7</v>
      </c>
      <c r="V14" s="30">
        <f>T14+1</f>
        <v>8</v>
      </c>
      <c r="W14" s="30">
        <f>V14</f>
        <v>8</v>
      </c>
      <c r="X14" s="30">
        <f>V14+1</f>
        <v>9</v>
      </c>
      <c r="Y14" s="30">
        <f>X14</f>
        <v>9</v>
      </c>
      <c r="Z14" s="30">
        <f>X14+1</f>
        <v>10</v>
      </c>
      <c r="AA14" s="30">
        <f>Z14</f>
        <v>10</v>
      </c>
      <c r="AB14" s="30">
        <f>Z14+1</f>
        <v>11</v>
      </c>
      <c r="AC14" s="30">
        <f>AB14</f>
        <v>11</v>
      </c>
      <c r="AD14" s="30">
        <f>AB14+1</f>
        <v>12</v>
      </c>
      <c r="AE14" s="30">
        <f>AD14</f>
        <v>12</v>
      </c>
      <c r="AF14" s="30">
        <f>AD14+1</f>
        <v>13</v>
      </c>
      <c r="AG14" s="30">
        <f>AF14</f>
        <v>13</v>
      </c>
      <c r="AH14" s="30">
        <f>AF14+1</f>
        <v>14</v>
      </c>
      <c r="AI14" s="30">
        <f>AH14</f>
        <v>14</v>
      </c>
      <c r="AJ14" s="30">
        <f>AH14+1</f>
        <v>15</v>
      </c>
      <c r="AK14" s="30">
        <f>AJ14</f>
        <v>15</v>
      </c>
      <c r="AL14" s="30">
        <f>AJ14+1</f>
        <v>16</v>
      </c>
      <c r="AM14" s="30">
        <f>AL14</f>
        <v>16</v>
      </c>
      <c r="AN14" s="30">
        <f>AL14+1</f>
        <v>17</v>
      </c>
      <c r="AO14" s="30">
        <f>AN14</f>
        <v>17</v>
      </c>
      <c r="AP14" s="30">
        <f>AN14+1</f>
        <v>18</v>
      </c>
      <c r="AQ14" s="30">
        <f>AP14</f>
        <v>18</v>
      </c>
      <c r="AR14" s="30">
        <f>AP14+1</f>
        <v>19</v>
      </c>
      <c r="AS14" s="30">
        <f>AR14</f>
        <v>19</v>
      </c>
      <c r="AT14" s="30">
        <f>AR14+1</f>
        <v>20</v>
      </c>
      <c r="AU14" s="30">
        <f>AT14</f>
        <v>20</v>
      </c>
      <c r="AV14" s="30">
        <f>AT14+1</f>
        <v>21</v>
      </c>
      <c r="AW14" s="30">
        <f>AV14</f>
        <v>21</v>
      </c>
      <c r="AX14" s="30">
        <f>AV14+1</f>
        <v>22</v>
      </c>
      <c r="AY14" s="30">
        <f>AX14</f>
        <v>22</v>
      </c>
      <c r="AZ14" s="30">
        <f>AX14+1</f>
        <v>23</v>
      </c>
      <c r="BA14" s="30">
        <f>AZ14</f>
        <v>23</v>
      </c>
      <c r="BB14" s="30">
        <f>AZ14+1</f>
        <v>24</v>
      </c>
      <c r="BC14" s="30">
        <f>BB14</f>
        <v>24</v>
      </c>
      <c r="BD14" s="30">
        <f>BB14+1</f>
        <v>25</v>
      </c>
      <c r="BE14" s="30">
        <f>BD14</f>
        <v>25</v>
      </c>
      <c r="BF14" s="30">
        <f>BD14+1</f>
        <v>26</v>
      </c>
      <c r="BG14" s="30">
        <f>BF14</f>
        <v>26</v>
      </c>
      <c r="BH14" s="30">
        <f>BF14+1</f>
        <v>27</v>
      </c>
      <c r="BI14" s="30">
        <f>BH14</f>
        <v>27</v>
      </c>
      <c r="BJ14" s="30">
        <f>BH14+1</f>
        <v>28</v>
      </c>
      <c r="BK14" s="30">
        <f>BJ14</f>
        <v>28</v>
      </c>
      <c r="BL14" s="30">
        <f>BJ14+1</f>
        <v>29</v>
      </c>
      <c r="BM14" s="30">
        <f>BL14</f>
        <v>29</v>
      </c>
      <c r="BN14" s="30">
        <f>BL14+1</f>
        <v>30</v>
      </c>
      <c r="BO14" s="30">
        <f>BN14</f>
        <v>30</v>
      </c>
      <c r="BP14" s="30">
        <f>BN14+1</f>
        <v>31</v>
      </c>
      <c r="BQ14" s="30">
        <f>BP14</f>
        <v>31</v>
      </c>
      <c r="BR14" s="30">
        <f>BP14+1</f>
        <v>32</v>
      </c>
      <c r="BS14" s="30">
        <f>BR14</f>
        <v>32</v>
      </c>
      <c r="BT14" s="30">
        <f>BR14+1</f>
        <v>33</v>
      </c>
      <c r="BU14" s="30">
        <f>BT14</f>
        <v>33</v>
      </c>
      <c r="BV14" s="30">
        <f>BT14+1</f>
        <v>34</v>
      </c>
      <c r="BW14" s="30">
        <f>BV14</f>
        <v>34</v>
      </c>
      <c r="BX14" s="30">
        <f>BV14+1</f>
        <v>35</v>
      </c>
      <c r="BY14" s="30">
        <f>BX14</f>
        <v>35</v>
      </c>
      <c r="BZ14" s="30">
        <f>BX14+1</f>
        <v>36</v>
      </c>
      <c r="CA14" s="30">
        <f>BZ14</f>
        <v>36</v>
      </c>
      <c r="CB14" s="30">
        <f>BZ14+1</f>
        <v>37</v>
      </c>
      <c r="CC14" s="30">
        <f>CB14</f>
        <v>37</v>
      </c>
      <c r="CD14" s="30">
        <f>CB14+1</f>
        <v>38</v>
      </c>
      <c r="CE14" s="30">
        <f>CD14</f>
        <v>38</v>
      </c>
      <c r="CF14" s="30">
        <f>CD14+1</f>
        <v>39</v>
      </c>
      <c r="CG14" s="30">
        <f>CF14</f>
        <v>39</v>
      </c>
      <c r="CH14" s="30">
        <f>CF14+1</f>
        <v>40</v>
      </c>
      <c r="CI14" s="30">
        <f>CH14</f>
        <v>40</v>
      </c>
      <c r="CJ14" s="30">
        <f>CH14+1</f>
        <v>41</v>
      </c>
      <c r="CK14" s="30">
        <f>CJ14</f>
        <v>41</v>
      </c>
      <c r="CL14" s="30">
        <f>CJ14+1</f>
        <v>42</v>
      </c>
      <c r="CM14" s="30">
        <f>CL14</f>
        <v>42</v>
      </c>
      <c r="CN14" s="30">
        <f>CL14+1</f>
        <v>43</v>
      </c>
      <c r="CO14" s="30">
        <f>CN14</f>
        <v>43</v>
      </c>
      <c r="CP14" s="30">
        <f>CN14+1</f>
        <v>44</v>
      </c>
      <c r="CQ14" s="30">
        <f>CP14</f>
        <v>44</v>
      </c>
      <c r="CR14" s="30">
        <f>CP14+1</f>
        <v>45</v>
      </c>
      <c r="CS14" s="30">
        <f>CR14</f>
        <v>45</v>
      </c>
      <c r="CT14" s="30">
        <f>CR14+1</f>
        <v>46</v>
      </c>
      <c r="CU14" s="30">
        <f>CT14</f>
        <v>46</v>
      </c>
      <c r="CV14" s="30">
        <f>CT14+1</f>
        <v>47</v>
      </c>
      <c r="CW14" s="30">
        <f>CV14</f>
        <v>47</v>
      </c>
      <c r="CX14" s="30">
        <f>CV14+1</f>
        <v>48</v>
      </c>
      <c r="CY14" s="30">
        <f>CX14</f>
        <v>48</v>
      </c>
      <c r="CZ14" s="30">
        <f>CX14+1</f>
        <v>49</v>
      </c>
      <c r="DA14" s="30">
        <f>CZ14</f>
        <v>49</v>
      </c>
      <c r="DB14" s="30">
        <f>CZ14+1</f>
        <v>50</v>
      </c>
      <c r="DC14" s="30">
        <f>DB14</f>
        <v>50</v>
      </c>
      <c r="DD14" s="30">
        <f>DB14+1</f>
        <v>51</v>
      </c>
      <c r="DE14" s="30">
        <f>DD14</f>
        <v>51</v>
      </c>
      <c r="DF14" s="30">
        <f>DD14+1</f>
        <v>52</v>
      </c>
      <c r="DG14" s="30">
        <f>DF14</f>
        <v>52</v>
      </c>
      <c r="DH14" s="30">
        <f>DF14+1</f>
        <v>53</v>
      </c>
      <c r="DI14" s="30">
        <f>DH14</f>
        <v>53</v>
      </c>
      <c r="DJ14" s="30">
        <f>DH14+1</f>
        <v>54</v>
      </c>
      <c r="DK14" s="30">
        <f>DJ14</f>
        <v>54</v>
      </c>
    </row>
    <row r="15" spans="4:115" x14ac:dyDescent="0.15">
      <c r="E15" s="27" t="s">
        <v>63</v>
      </c>
      <c r="F15" s="12">
        <f>INDEX($F$12:$BG$12,0,F13/2+1)</f>
        <v>0</v>
      </c>
      <c r="G15" s="12">
        <f>F15</f>
        <v>0</v>
      </c>
      <c r="H15" s="12">
        <f>INDEX($F$12:$BG$12,0,H13/2+1)</f>
        <v>0</v>
      </c>
      <c r="I15" s="12">
        <f>H15</f>
        <v>0</v>
      </c>
      <c r="J15" s="12">
        <f>INDEX($F$12:$BG$12,0,J13/2+1)</f>
        <v>52</v>
      </c>
      <c r="K15" s="12">
        <f>J15</f>
        <v>52</v>
      </c>
      <c r="L15" s="12">
        <f>INDEX($F$12:$BG$12,0,L13/2+1)</f>
        <v>82</v>
      </c>
      <c r="M15" s="12">
        <f>L15</f>
        <v>82</v>
      </c>
      <c r="N15" s="12">
        <f>INDEX($F$12:$BG$12,0,N13/2+1)</f>
        <v>112</v>
      </c>
      <c r="O15" s="12">
        <f>N15</f>
        <v>112</v>
      </c>
      <c r="P15" s="12">
        <f>INDEX($F$12:$BG$12,0,P13/2+1)</f>
        <v>142</v>
      </c>
      <c r="Q15" s="12">
        <f>P15</f>
        <v>142</v>
      </c>
      <c r="R15" s="12">
        <f>INDEX($F$12:$BG$12,0,R13/2+1)</f>
        <v>205</v>
      </c>
      <c r="S15" s="12">
        <f>R15</f>
        <v>205</v>
      </c>
      <c r="T15" s="12">
        <f>INDEX($F$12:$BG$12,0,T13/2+1)</f>
        <v>268</v>
      </c>
      <c r="U15" s="12">
        <f>T15</f>
        <v>268</v>
      </c>
      <c r="V15" s="12">
        <f>INDEX($F$12:$BG$12,0,V13/2+1)</f>
        <v>331</v>
      </c>
      <c r="W15" s="12">
        <f>V15</f>
        <v>331</v>
      </c>
      <c r="X15" s="12">
        <f>INDEX($F$12:$BG$12,0,X13/2+1)</f>
        <v>394</v>
      </c>
      <c r="Y15" s="12">
        <f>X15</f>
        <v>394</v>
      </c>
      <c r="Z15" s="12">
        <f>INDEX($F$12:$BG$12,0,Z13/2+1)</f>
        <v>474</v>
      </c>
      <c r="AA15" s="12">
        <f>Z15</f>
        <v>474</v>
      </c>
      <c r="AB15" s="12">
        <f>INDEX($F$12:$BG$12,0,AB13/2+1)</f>
        <v>554</v>
      </c>
      <c r="AC15" s="12">
        <f>AB15</f>
        <v>554</v>
      </c>
      <c r="AD15" s="12">
        <f>INDEX($F$12:$BG$12,0,AD13/2+1)</f>
        <v>634</v>
      </c>
      <c r="AE15" s="12">
        <f>AD15</f>
        <v>634</v>
      </c>
      <c r="AF15" s="12">
        <f>INDEX($F$12:$BG$12,0,AF13/2+1)</f>
        <v>714</v>
      </c>
      <c r="AG15" s="12">
        <f>AF15</f>
        <v>714</v>
      </c>
      <c r="AH15" s="12">
        <f>INDEX($F$12:$BG$12,0,AH13/2+1)</f>
        <v>794</v>
      </c>
      <c r="AI15" s="12">
        <f>AH15</f>
        <v>794</v>
      </c>
      <c r="AJ15" s="12">
        <f>INDEX($F$12:$BG$12,0,AJ13/2+1)</f>
        <v>919</v>
      </c>
      <c r="AK15" s="12">
        <f>AJ15</f>
        <v>919</v>
      </c>
      <c r="AL15" s="12">
        <f>INDEX($F$12:$BG$12,0,AL13/2+1)</f>
        <v>1044</v>
      </c>
      <c r="AM15" s="12">
        <f>AL15</f>
        <v>1044</v>
      </c>
      <c r="AN15" s="12">
        <f>INDEX($F$12:$BG$12,0,AN13/2+1)</f>
        <v>1169</v>
      </c>
      <c r="AO15" s="12">
        <f>AN15</f>
        <v>1169</v>
      </c>
      <c r="AP15" s="12">
        <f>INDEX($F$12:$BG$12,0,AP13/2+1)</f>
        <v>1294</v>
      </c>
      <c r="AQ15" s="12">
        <f>AP15</f>
        <v>1294</v>
      </c>
      <c r="AR15" s="12">
        <f>INDEX($F$12:$BG$12,0,AR13/2+1)</f>
        <v>1444</v>
      </c>
      <c r="AS15" s="12">
        <f>AR15</f>
        <v>1444</v>
      </c>
      <c r="AT15" s="12">
        <f>INDEX($F$12:$BG$12,0,AT13/2+1)</f>
        <v>1594</v>
      </c>
      <c r="AU15" s="12">
        <f>AT15</f>
        <v>1594</v>
      </c>
      <c r="AV15" s="12">
        <f>INDEX($F$12:$BG$12,0,AV13/2+1)</f>
        <v>1744</v>
      </c>
      <c r="AW15" s="12">
        <f>AV15</f>
        <v>1744</v>
      </c>
      <c r="AX15" s="12">
        <f>INDEX($F$12:$BG$12,0,AX13/2+1)</f>
        <v>1894</v>
      </c>
      <c r="AY15" s="12">
        <f>AX15</f>
        <v>1894</v>
      </c>
      <c r="AZ15" s="12">
        <f>INDEX($F$12:$BG$12,0,AZ13/2+1)</f>
        <v>2034</v>
      </c>
      <c r="BA15" s="12">
        <f>AZ15</f>
        <v>2034</v>
      </c>
      <c r="BB15" s="12">
        <f>INDEX($F$12:$BG$12,0,BB13/2+1)</f>
        <v>2174</v>
      </c>
      <c r="BC15" s="12">
        <f>BB15</f>
        <v>2174</v>
      </c>
      <c r="BD15" s="12">
        <f>INDEX($F$12:$BG$12,0,BD13/2+1)</f>
        <v>2314</v>
      </c>
      <c r="BE15" s="12">
        <f>BD15</f>
        <v>2314</v>
      </c>
      <c r="BF15" s="12">
        <f>INDEX($F$12:$BG$12,0,BF13/2+1)</f>
        <v>2454</v>
      </c>
      <c r="BG15" s="12">
        <f>BF15</f>
        <v>2454</v>
      </c>
      <c r="BH15" s="12">
        <f>INDEX($F$12:$BG$12,0,BH13/2+1)</f>
        <v>2594</v>
      </c>
      <c r="BI15" s="12">
        <f>BH15</f>
        <v>2594</v>
      </c>
      <c r="BJ15" s="12">
        <f>INDEX($F$12:$BG$12,0,BJ13/2+1)</f>
        <v>2817</v>
      </c>
      <c r="BK15" s="12">
        <f>BJ15</f>
        <v>2817</v>
      </c>
      <c r="BL15" s="12">
        <f>INDEX($F$12:$BG$12,0,BL13/2+1)</f>
        <v>3040</v>
      </c>
      <c r="BM15" s="12">
        <f>BL15</f>
        <v>3040</v>
      </c>
      <c r="BN15" s="12">
        <f>INDEX($F$12:$BG$12,0,BN13/2+1)</f>
        <v>3263</v>
      </c>
      <c r="BO15" s="12">
        <f>BN15</f>
        <v>3263</v>
      </c>
      <c r="BP15" s="12">
        <f>INDEX($F$12:$BG$12,0,BP13/2+1)</f>
        <v>3486</v>
      </c>
      <c r="BQ15" s="12">
        <f>BP15</f>
        <v>3486</v>
      </c>
      <c r="BR15" s="12">
        <f>INDEX($F$12:$BG$12,0,BR13/2+1)</f>
        <v>3736</v>
      </c>
      <c r="BS15" s="12">
        <f>BR15</f>
        <v>3736</v>
      </c>
      <c r="BT15" s="12">
        <f>INDEX($F$12:$BG$12,0,BT13/2+1)</f>
        <v>3986</v>
      </c>
      <c r="BU15" s="12">
        <f>BT15</f>
        <v>3986</v>
      </c>
      <c r="BV15" s="12">
        <f>INDEX($F$12:$BG$12,0,BV13/2+1)</f>
        <v>4236</v>
      </c>
      <c r="BW15" s="12">
        <f>BV15</f>
        <v>4236</v>
      </c>
      <c r="BX15" s="12">
        <f>INDEX($F$12:$BG$12,0,BX13/2+1)</f>
        <v>4486</v>
      </c>
      <c r="BY15" s="12">
        <f>BX15</f>
        <v>4486</v>
      </c>
      <c r="BZ15" s="12">
        <f>INDEX($F$12:$BG$12,0,BZ13/2+1)</f>
        <v>4666</v>
      </c>
      <c r="CA15" s="12">
        <f>BZ15</f>
        <v>4666</v>
      </c>
      <c r="CB15" s="12">
        <f>INDEX($F$12:$BG$12,0,CB13/2+1)</f>
        <v>4846</v>
      </c>
      <c r="CC15" s="12">
        <f>CB15</f>
        <v>4846</v>
      </c>
      <c r="CD15" s="12">
        <f>INDEX($F$12:$BG$12,0,CD13/2+1)</f>
        <v>5026</v>
      </c>
      <c r="CE15" s="12">
        <f>CD15</f>
        <v>5026</v>
      </c>
      <c r="CF15" s="12">
        <f>INDEX($F$12:$BG$12,0,CF13/2+1)</f>
        <v>5206</v>
      </c>
      <c r="CG15" s="12">
        <f>CF15</f>
        <v>5206</v>
      </c>
      <c r="CH15" s="12">
        <f>INDEX($F$12:$BG$12,0,CH13/2+1)</f>
        <v>5386</v>
      </c>
      <c r="CI15" s="12">
        <f>CH15</f>
        <v>5386</v>
      </c>
      <c r="CJ15" s="12">
        <f>INDEX($F$12:$BG$12,0,CJ13/2+1)</f>
        <v>5561</v>
      </c>
      <c r="CK15" s="12">
        <f>CJ15</f>
        <v>5561</v>
      </c>
      <c r="CL15" s="12">
        <f>INDEX($F$12:$BG$12,0,CL13/2+1)</f>
        <v>5736</v>
      </c>
      <c r="CM15" s="12">
        <f>CL15</f>
        <v>5736</v>
      </c>
      <c r="CN15" s="12">
        <f>INDEX($F$12:$BG$12,0,CN13/2+1)</f>
        <v>5911</v>
      </c>
      <c r="CO15" s="12">
        <f>CN15</f>
        <v>5911</v>
      </c>
      <c r="CP15" s="12">
        <f>INDEX($F$12:$BG$12,0,CP13/2+1)</f>
        <v>6086</v>
      </c>
      <c r="CQ15" s="12">
        <f>CP15</f>
        <v>6086</v>
      </c>
      <c r="CR15" s="12">
        <f>INDEX($F$12:$BG$12,0,CR13/2+1)</f>
        <v>6186</v>
      </c>
      <c r="CS15" s="12">
        <f>CR15</f>
        <v>6186</v>
      </c>
      <c r="CT15" s="12">
        <f>INDEX($F$12:$BG$12,0,CT13/2+1)</f>
        <v>6286</v>
      </c>
      <c r="CU15" s="12">
        <f>CT15</f>
        <v>6286</v>
      </c>
      <c r="CV15" s="12">
        <f>INDEX($F$12:$BG$12,0,CV13/2+1)</f>
        <v>6386</v>
      </c>
      <c r="CW15" s="12">
        <f>CV15</f>
        <v>6386</v>
      </c>
      <c r="CX15" s="12">
        <f>INDEX($F$12:$BG$12,0,CX13/2+1)</f>
        <v>6486</v>
      </c>
      <c r="CY15" s="12">
        <f>CX15</f>
        <v>6486</v>
      </c>
      <c r="CZ15" s="12">
        <f>INDEX($F$12:$BG$12,0,CZ13/2+1)</f>
        <v>6496</v>
      </c>
      <c r="DA15" s="12">
        <f>CZ15</f>
        <v>6496</v>
      </c>
      <c r="DB15" s="12">
        <f>INDEX($F$12:$BG$12,0,DB13/2+1)</f>
        <v>6506</v>
      </c>
      <c r="DC15" s="12">
        <f>DB15</f>
        <v>6506</v>
      </c>
      <c r="DD15" s="12">
        <f>INDEX($F$12:$BG$12,0,DD13/2+1)</f>
        <v>6516</v>
      </c>
      <c r="DE15" s="12">
        <f>DD15</f>
        <v>6516</v>
      </c>
      <c r="DF15" s="12">
        <f>INDEX($F$12:$BG$12,0,DF13/2+1)</f>
        <v>6526</v>
      </c>
      <c r="DG15" s="12">
        <f>DF15</f>
        <v>6526</v>
      </c>
      <c r="DH15" s="12">
        <f>INDEX($F$12:$BG$12,0,DH13/2+1)</f>
        <v>6536</v>
      </c>
      <c r="DI15" s="12">
        <f>DH15</f>
        <v>6536</v>
      </c>
      <c r="DJ15" s="12" t="e">
        <f>INDEX($F$12:$BG$12,0,DJ13/2+1)</f>
        <v>#REF!</v>
      </c>
      <c r="DK15" s="12" t="e">
        <f>DJ15</f>
        <v>#REF!</v>
      </c>
    </row>
    <row r="16" spans="4:115" x14ac:dyDescent="0.15">
      <c r="E16" s="27" t="s">
        <v>66</v>
      </c>
      <c r="F16" s="23"/>
      <c r="G16" s="23">
        <f>INDEX($F$2:$BG$5,2,(G13+1)/2)</f>
        <v>0</v>
      </c>
      <c r="H16" s="23"/>
      <c r="I16" s="23">
        <f>INDEX($F$2:$BG$5,2,(I13+1)/2)</f>
        <v>2</v>
      </c>
      <c r="J16" s="23"/>
      <c r="K16" s="23">
        <f>INDEX($F$2:$BG$5,2,(K13+1)/2)</f>
        <v>0</v>
      </c>
      <c r="L16" s="23"/>
      <c r="M16" s="23">
        <f>INDEX($F$2:$BG$5,2,(M13+1)/2)</f>
        <v>0</v>
      </c>
      <c r="N16" s="23"/>
      <c r="O16" s="23">
        <f>INDEX($F$2:$BG$5,2,(O13+1)/2)</f>
        <v>0</v>
      </c>
      <c r="P16" s="23"/>
      <c r="Q16" s="23">
        <f>INDEX($F$2:$BG$5,2,(Q13+1)/2)</f>
        <v>0</v>
      </c>
      <c r="R16" s="23"/>
      <c r="S16" s="23">
        <f>INDEX($F$2:$BG$5,2,(S13+1)/2)</f>
        <v>0</v>
      </c>
      <c r="T16" s="23"/>
      <c r="U16" s="23">
        <f>INDEX($F$2:$BG$5,2,(U13+1)/2)</f>
        <v>0</v>
      </c>
      <c r="V16" s="23"/>
      <c r="W16" s="23">
        <f>INDEX($F$2:$BG$5,2,(W13+1)/2)</f>
        <v>0</v>
      </c>
      <c r="X16" s="23"/>
      <c r="Y16" s="23">
        <f>INDEX($F$2:$BG$5,2,(Y13+1)/2)</f>
        <v>0</v>
      </c>
      <c r="Z16" s="23"/>
      <c r="AA16" s="23">
        <f>INDEX($F$2:$BG$5,2,(AA13+1)/2)</f>
        <v>0</v>
      </c>
      <c r="AB16" s="23"/>
      <c r="AC16" s="23">
        <f>INDEX($F$2:$BG$5,2,(AC13+1)/2)</f>
        <v>0</v>
      </c>
      <c r="AD16" s="23"/>
      <c r="AE16" s="23">
        <f>INDEX($F$2:$BG$5,2,(AE13+1)/2)</f>
        <v>0</v>
      </c>
      <c r="AF16" s="23"/>
      <c r="AG16" s="23">
        <f>INDEX($F$2:$BG$5,2,(AG13+1)/2)</f>
        <v>0</v>
      </c>
      <c r="AH16" s="23"/>
      <c r="AI16" s="23">
        <f>INDEX($F$2:$BG$5,2,(AI13+1)/2)</f>
        <v>0</v>
      </c>
      <c r="AJ16" s="23"/>
      <c r="AK16" s="23">
        <f>INDEX($F$2:$BG$5,2,(AK13+1)/2)</f>
        <v>0</v>
      </c>
      <c r="AL16" s="23"/>
      <c r="AM16" s="23">
        <f>INDEX($F$2:$BG$5,2,(AM13+1)/2)</f>
        <v>0</v>
      </c>
      <c r="AN16" s="23"/>
      <c r="AO16" s="23">
        <f>INDEX($F$2:$BG$5,2,(AO13+1)/2)</f>
        <v>0</v>
      </c>
      <c r="AP16" s="23"/>
      <c r="AQ16" s="23">
        <f>INDEX($F$2:$BG$5,2,(AQ13+1)/2)</f>
        <v>0</v>
      </c>
      <c r="AR16" s="23"/>
      <c r="AS16" s="23">
        <f>INDEX($F$2:$BG$5,2,(AS13+1)/2)</f>
        <v>0</v>
      </c>
      <c r="AT16" s="23"/>
      <c r="AU16" s="23">
        <f>INDEX($F$2:$BG$5,2,(AU13+1)/2)</f>
        <v>0</v>
      </c>
      <c r="AV16" s="23"/>
      <c r="AW16" s="23">
        <f>INDEX($F$2:$BG$5,2,(AW13+1)/2)</f>
        <v>0</v>
      </c>
      <c r="AX16" s="23"/>
      <c r="AY16" s="23">
        <f>INDEX($F$2:$BG$5,2,(AY13+1)/2)</f>
        <v>0</v>
      </c>
      <c r="AZ16" s="23"/>
      <c r="BA16" s="23">
        <f>INDEX($F$2:$BG$5,2,(BA13+1)/2)</f>
        <v>0</v>
      </c>
      <c r="BB16" s="23"/>
      <c r="BC16" s="23">
        <f>INDEX($F$2:$BG$5,2,(BC13+1)/2)</f>
        <v>0</v>
      </c>
      <c r="BD16" s="23"/>
      <c r="BE16" s="23">
        <f>INDEX($F$2:$BG$5,2,(BE13+1)/2)</f>
        <v>0</v>
      </c>
      <c r="BF16" s="23"/>
      <c r="BG16" s="23">
        <f>INDEX($F$2:$BG$5,2,(BG13+1)/2)</f>
        <v>0</v>
      </c>
      <c r="BH16" s="23"/>
      <c r="BI16" s="23">
        <f>INDEX($F$2:$BG$5,2,(BI13+1)/2)</f>
        <v>0</v>
      </c>
      <c r="BJ16" s="23"/>
      <c r="BK16" s="23">
        <f>INDEX($F$2:$BG$5,2,(BK13+1)/2)</f>
        <v>0</v>
      </c>
      <c r="BL16" s="23"/>
      <c r="BM16" s="23">
        <f>INDEX($F$2:$BG$5,2,(BM13+1)/2)</f>
        <v>0</v>
      </c>
      <c r="BN16" s="23"/>
      <c r="BO16" s="23">
        <f>INDEX($F$2:$BG$5,2,(BO13+1)/2)</f>
        <v>0</v>
      </c>
      <c r="BP16" s="23"/>
      <c r="BQ16" s="23">
        <f>INDEX($F$2:$BG$5,2,(BQ13+1)/2)</f>
        <v>0</v>
      </c>
      <c r="BR16" s="23"/>
      <c r="BS16" s="23">
        <f>INDEX($F$2:$BG$5,2,(BS13+1)/2)</f>
        <v>0</v>
      </c>
      <c r="BT16" s="23"/>
      <c r="BU16" s="23">
        <f>INDEX($F$2:$BG$5,2,(BU13+1)/2)</f>
        <v>0</v>
      </c>
      <c r="BV16" s="23"/>
      <c r="BW16" s="23">
        <f>INDEX($F$2:$BG$5,2,(BW13+1)/2)</f>
        <v>0</v>
      </c>
      <c r="BX16" s="23"/>
      <c r="BY16" s="23">
        <f>INDEX($F$2:$BG$5,2,(BY13+1)/2)</f>
        <v>0</v>
      </c>
      <c r="BZ16" s="23"/>
      <c r="CA16" s="23">
        <f>INDEX($F$2:$BG$5,2,(CA13+1)/2)</f>
        <v>0</v>
      </c>
      <c r="CB16" s="23"/>
      <c r="CC16" s="23">
        <f>INDEX($F$2:$BG$5,2,(CC13+1)/2)</f>
        <v>0</v>
      </c>
      <c r="CD16" s="23"/>
      <c r="CE16" s="23">
        <f>INDEX($F$2:$BG$5,2,(CE13+1)/2)</f>
        <v>0</v>
      </c>
      <c r="CF16" s="23"/>
      <c r="CG16" s="23">
        <f>INDEX($F$2:$BG$5,2,(CG13+1)/2)</f>
        <v>0</v>
      </c>
      <c r="CH16" s="23"/>
      <c r="CI16" s="23">
        <f>INDEX($F$2:$BG$5,2,(CI13+1)/2)</f>
        <v>0</v>
      </c>
      <c r="CJ16" s="23"/>
      <c r="CK16" s="23">
        <f>INDEX($F$2:$BG$5,2,(CK13+1)/2)</f>
        <v>0</v>
      </c>
      <c r="CL16" s="23"/>
      <c r="CM16" s="23">
        <f>INDEX($F$2:$BG$5,2,(CM13+1)/2)</f>
        <v>0</v>
      </c>
      <c r="CN16" s="23"/>
      <c r="CO16" s="23">
        <f>INDEX($F$2:$BG$5,2,(CO13+1)/2)</f>
        <v>0</v>
      </c>
      <c r="CP16" s="23"/>
      <c r="CQ16" s="23">
        <f>INDEX($F$2:$BG$5,2,(CQ13+1)/2)</f>
        <v>0</v>
      </c>
      <c r="CR16" s="23"/>
      <c r="CS16" s="23">
        <f>INDEX($F$2:$BG$5,2,(CS13+1)/2)</f>
        <v>0</v>
      </c>
      <c r="CT16" s="23"/>
      <c r="CU16" s="23">
        <f>INDEX($F$2:$BG$5,2,(CU13+1)/2)</f>
        <v>0</v>
      </c>
      <c r="CV16" s="23"/>
      <c r="CW16" s="23">
        <f>INDEX($F$2:$BG$5,2,(CW13+1)/2)</f>
        <v>0</v>
      </c>
      <c r="CX16" s="23"/>
      <c r="CY16" s="23">
        <f>INDEX($F$2:$BG$5,2,(CY13+1)/2)</f>
        <v>0</v>
      </c>
      <c r="CZ16" s="23"/>
      <c r="DA16" s="23">
        <f>INDEX($F$2:$BG$5,2,(DA13+1)/2)</f>
        <v>0</v>
      </c>
      <c r="DB16" s="23"/>
      <c r="DC16" s="23">
        <f>INDEX($F$2:$BG$5,2,(DC13+1)/2)</f>
        <v>0</v>
      </c>
      <c r="DD16" s="23"/>
      <c r="DE16" s="23">
        <f>INDEX($F$2:$BG$5,2,(DE13+1)/2)</f>
        <v>0</v>
      </c>
      <c r="DF16" s="23"/>
      <c r="DG16" s="23">
        <f>INDEX($F$2:$BG$5,2,(DG13+1)/2)</f>
        <v>0</v>
      </c>
      <c r="DH16" s="23"/>
      <c r="DI16" s="23">
        <f>INDEX($F$2:$BG$5,2,(DI13+1)/2)</f>
        <v>0</v>
      </c>
    </row>
    <row r="17" spans="5:113" x14ac:dyDescent="0.15">
      <c r="E17" s="27" t="s">
        <v>8</v>
      </c>
      <c r="F17" s="23"/>
      <c r="G17" s="23">
        <f>INDEX($F$2:$BG$5,1,(G13+1)/2)</f>
        <v>2</v>
      </c>
      <c r="H17" s="23"/>
      <c r="I17" s="23">
        <f>INDEX($F$2:$BG$5,1,(I13+1)/2)</f>
        <v>50</v>
      </c>
      <c r="J17" s="23"/>
      <c r="K17" s="23">
        <f>INDEX($F$2:$BG$5,1,(K13+1)/2)</f>
        <v>30</v>
      </c>
      <c r="L17" s="23"/>
      <c r="M17" s="23">
        <f>INDEX($F$2:$BG$5,1,(M13+1)/2)</f>
        <v>30</v>
      </c>
      <c r="N17" s="23"/>
      <c r="O17" s="23">
        <f>INDEX($F$2:$BG$5,1,(O13+1)/2)</f>
        <v>30</v>
      </c>
      <c r="P17" s="23"/>
      <c r="Q17" s="23">
        <f>INDEX($F$2:$BG$5,1,(Q13+1)/2)</f>
        <v>63</v>
      </c>
      <c r="R17" s="23"/>
      <c r="S17" s="23">
        <f>INDEX($F$2:$BG$5,1,(S13+1)/2)</f>
        <v>63</v>
      </c>
      <c r="T17" s="23"/>
      <c r="U17" s="23">
        <f>INDEX($F$2:$BG$5,1,(U13+1)/2)</f>
        <v>63</v>
      </c>
      <c r="V17" s="23"/>
      <c r="W17" s="23">
        <f>INDEX($F$2:$BG$5,1,(W13+1)/2)</f>
        <v>63</v>
      </c>
      <c r="X17" s="23"/>
      <c r="Y17" s="23">
        <f>INDEX($F$2:$BG$5,1,(Y13+1)/2)</f>
        <v>80</v>
      </c>
      <c r="Z17" s="23"/>
      <c r="AA17" s="23">
        <f>INDEX($F$2:$BG$5,1,(AA13+1)/2)</f>
        <v>80</v>
      </c>
      <c r="AB17" s="23"/>
      <c r="AC17" s="23">
        <f>INDEX($F$2:$BG$5,1,(AC13+1)/2)</f>
        <v>80</v>
      </c>
      <c r="AD17" s="23"/>
      <c r="AE17" s="23">
        <f>INDEX($F$2:$BG$5,1,(AE13+1)/2)</f>
        <v>80</v>
      </c>
      <c r="AF17" s="23"/>
      <c r="AG17" s="23">
        <f>INDEX($F$2:$BG$5,1,(AG13+1)/2)</f>
        <v>80</v>
      </c>
      <c r="AH17" s="23"/>
      <c r="AI17" s="23">
        <f>INDEX($F$2:$BG$5,1,(AI13+1)/2)</f>
        <v>125</v>
      </c>
      <c r="AJ17" s="23"/>
      <c r="AK17" s="23">
        <f>INDEX($F$2:$BG$5,1,(AK13+1)/2)</f>
        <v>125</v>
      </c>
      <c r="AL17" s="23"/>
      <c r="AM17" s="23">
        <f>INDEX($F$2:$BG$5,1,(AM13+1)/2)</f>
        <v>125</v>
      </c>
      <c r="AN17" s="23"/>
      <c r="AO17" s="23">
        <f>INDEX($F$2:$BG$5,1,(AO13+1)/2)</f>
        <v>125</v>
      </c>
      <c r="AP17" s="23"/>
      <c r="AQ17" s="23">
        <f>INDEX($F$2:$BG$5,1,(AQ13+1)/2)</f>
        <v>150</v>
      </c>
      <c r="AR17" s="23"/>
      <c r="AS17" s="23">
        <f>INDEX($F$2:$BG$5,1,(AS13+1)/2)</f>
        <v>150</v>
      </c>
      <c r="AT17" s="23"/>
      <c r="AU17" s="23">
        <f>INDEX($F$2:$BG$5,1,(AU13+1)/2)</f>
        <v>150</v>
      </c>
      <c r="AV17" s="23"/>
      <c r="AW17" s="23">
        <f>INDEX($F$2:$BG$5,1,(AW13+1)/2)</f>
        <v>150</v>
      </c>
      <c r="AX17" s="23"/>
      <c r="AY17" s="23">
        <f>INDEX($F$2:$BG$5,1,(AY13+1)/2)</f>
        <v>140</v>
      </c>
      <c r="AZ17" s="23"/>
      <c r="BA17" s="23">
        <f>INDEX($F$2:$BG$5,1,(BA13+1)/2)</f>
        <v>140</v>
      </c>
      <c r="BB17" s="23"/>
      <c r="BC17" s="23">
        <f>INDEX($F$2:$BG$5,1,(BC13+1)/2)</f>
        <v>140</v>
      </c>
      <c r="BD17" s="23"/>
      <c r="BE17" s="23">
        <f>INDEX($F$2:$BG$5,1,(BE13+1)/2)</f>
        <v>140</v>
      </c>
      <c r="BF17" s="23"/>
      <c r="BG17" s="23">
        <f>INDEX($F$2:$BG$5,1,(BG13+1)/2)</f>
        <v>140</v>
      </c>
      <c r="BH17" s="23"/>
      <c r="BI17" s="23">
        <f>INDEX($F$2:$BG$5,1,(BI13+1)/2)</f>
        <v>223</v>
      </c>
      <c r="BJ17" s="23"/>
      <c r="BK17" s="23">
        <f>INDEX($F$2:$BG$5,1,(BK13+1)/2)</f>
        <v>223</v>
      </c>
      <c r="BL17" s="23"/>
      <c r="BM17" s="23">
        <f>INDEX($F$2:$BG$5,1,(BM13+1)/2)</f>
        <v>223</v>
      </c>
      <c r="BN17" s="23"/>
      <c r="BO17" s="23">
        <f>INDEX($F$2:$BG$5,1,(BO13+1)/2)</f>
        <v>223</v>
      </c>
      <c r="BP17" s="23"/>
      <c r="BQ17" s="23">
        <f>INDEX($F$2:$BG$5,1,(BQ13+1)/2)</f>
        <v>250</v>
      </c>
      <c r="BR17" s="23"/>
      <c r="BS17" s="23">
        <f>INDEX($F$2:$BG$5,1,(BS13+1)/2)</f>
        <v>250</v>
      </c>
      <c r="BT17" s="23"/>
      <c r="BU17" s="23">
        <f>INDEX($F$2:$BG$5,1,(BU13+1)/2)</f>
        <v>250</v>
      </c>
      <c r="BV17" s="23"/>
      <c r="BW17" s="23">
        <f>INDEX($F$2:$BG$5,1,(BW13+1)/2)</f>
        <v>250</v>
      </c>
      <c r="BX17" s="23"/>
      <c r="BY17" s="23">
        <f>INDEX($F$2:$BG$5,1,(BY13+1)/2)</f>
        <v>180</v>
      </c>
      <c r="BZ17" s="23"/>
      <c r="CA17" s="23">
        <f>INDEX($F$2:$BG$5,1,(CA13+1)/2)</f>
        <v>180</v>
      </c>
      <c r="CB17" s="23"/>
      <c r="CC17" s="23">
        <f>INDEX($F$2:$BG$5,1,(CC13+1)/2)</f>
        <v>180</v>
      </c>
      <c r="CD17" s="23"/>
      <c r="CE17" s="23">
        <f>INDEX($F$2:$BG$5,1,(CE13+1)/2)</f>
        <v>180</v>
      </c>
      <c r="CF17" s="23"/>
      <c r="CG17" s="23">
        <f>INDEX($F$2:$BG$5,1,(CG13+1)/2)</f>
        <v>180</v>
      </c>
      <c r="CH17" s="23"/>
      <c r="CI17" s="23">
        <f>INDEX($F$2:$BG$5,1,(CI13+1)/2)</f>
        <v>175</v>
      </c>
      <c r="CJ17" s="23"/>
      <c r="CK17" s="23">
        <f>INDEX($F$2:$BG$5,1,(CK13+1)/2)</f>
        <v>175</v>
      </c>
      <c r="CL17" s="23"/>
      <c r="CM17" s="23">
        <f>INDEX($F$2:$BG$5,1,(CM13+1)/2)</f>
        <v>175</v>
      </c>
      <c r="CN17" s="23"/>
      <c r="CO17" s="23">
        <f>INDEX($F$2:$BG$5,1,(CO13+1)/2)</f>
        <v>175</v>
      </c>
      <c r="CP17" s="23"/>
      <c r="CQ17" s="23">
        <f>INDEX($F$2:$BG$5,1,(CQ13+1)/2)</f>
        <v>100</v>
      </c>
      <c r="CR17" s="23"/>
      <c r="CS17" s="23">
        <f>INDEX($F$2:$BG$5,1,(CS13+1)/2)</f>
        <v>100</v>
      </c>
      <c r="CT17" s="23"/>
      <c r="CU17" s="23">
        <f>INDEX($F$2:$BG$5,1,(CU13+1)/2)</f>
        <v>100</v>
      </c>
      <c r="CV17" s="23"/>
      <c r="CW17" s="23">
        <f>INDEX($F$2:$BG$5,1,(CW13+1)/2)</f>
        <v>100</v>
      </c>
      <c r="CX17" s="23"/>
      <c r="CY17" s="23">
        <f>INDEX($F$2:$BG$5,1,(CY13+1)/2)</f>
        <v>10</v>
      </c>
      <c r="CZ17" s="23"/>
      <c r="DA17" s="23">
        <f>INDEX($F$2:$BG$5,1,(DA13+1)/2)</f>
        <v>10</v>
      </c>
      <c r="DB17" s="23"/>
      <c r="DC17" s="23">
        <f>INDEX($F$2:$BG$5,1,(DC13+1)/2)</f>
        <v>10</v>
      </c>
      <c r="DD17" s="23"/>
      <c r="DE17" s="23">
        <f>INDEX($F$2:$BG$5,1,(DE13+1)/2)</f>
        <v>10</v>
      </c>
      <c r="DF17" s="23"/>
      <c r="DG17" s="23">
        <f>INDEX($F$2:$BG$5,1,(DG13+1)/2)</f>
        <v>10</v>
      </c>
      <c r="DH17" s="23"/>
      <c r="DI17" s="23">
        <f>INDEX($F$2:$BG$5,1,(DI13+1)/2)</f>
        <v>10</v>
      </c>
    </row>
    <row r="18" spans="5:113" x14ac:dyDescent="0.15">
      <c r="E18" s="27" t="s">
        <v>9</v>
      </c>
      <c r="F18" s="23">
        <f>INDEX($F$2:$BG$5,3,F13/2+1)</f>
        <v>0</v>
      </c>
      <c r="G18" s="23"/>
      <c r="H18" s="23">
        <f>INDEX($F$2:$BG$5,3,H13/2+1)</f>
        <v>0</v>
      </c>
      <c r="I18" s="23"/>
      <c r="J18" s="23">
        <f>INDEX($F$2:$BG$5,3,J13/2+1)</f>
        <v>248</v>
      </c>
      <c r="K18" s="23"/>
      <c r="L18" s="23">
        <f>INDEX($F$2:$BG$5,3,L13/2+1)</f>
        <v>248</v>
      </c>
      <c r="M18" s="23"/>
      <c r="N18" s="23">
        <f>INDEX($F$2:$BG$5,3,N13/2+1)</f>
        <v>368</v>
      </c>
      <c r="O18" s="23"/>
      <c r="P18" s="23">
        <f>INDEX($F$2:$BG$5,3,P13/2+1)</f>
        <v>398</v>
      </c>
      <c r="Q18" s="23"/>
      <c r="R18" s="23">
        <f>INDEX($F$2:$BG$5,3,R13/2+1)</f>
        <v>575</v>
      </c>
      <c r="S18" s="23"/>
      <c r="T18" s="23">
        <f>INDEX($F$2:$BG$5,3,T13/2+1)</f>
        <v>542</v>
      </c>
      <c r="U18" s="23"/>
      <c r="V18" s="23">
        <f>INDEX($F$2:$BG$5,3,V13/2+1)</f>
        <v>479</v>
      </c>
      <c r="W18" s="23"/>
      <c r="X18" s="23">
        <f>INDEX($F$2:$BG$5,3,X13/2+1)</f>
        <v>416</v>
      </c>
      <c r="Y18" s="23"/>
      <c r="Z18" s="23">
        <f>INDEX($F$2:$BG$5,3,Z13/2+1)</f>
        <v>546</v>
      </c>
      <c r="AA18" s="23"/>
      <c r="AB18" s="23">
        <f>INDEX($F$2:$BG$5,3,AB13/2+1)</f>
        <v>496</v>
      </c>
      <c r="AC18" s="23"/>
      <c r="AD18" s="23">
        <f>INDEX($F$2:$BG$5,3,AD13/2+1)</f>
        <v>506</v>
      </c>
      <c r="AE18" s="23"/>
      <c r="AF18" s="23">
        <f>INDEX($F$2:$BG$5,3,AF13/2+1)</f>
        <v>426</v>
      </c>
      <c r="AG18" s="23"/>
      <c r="AH18" s="23">
        <f>INDEX($F$2:$BG$5,3,AH13/2+1)</f>
        <v>406</v>
      </c>
      <c r="AI18" s="23"/>
      <c r="AJ18" s="23">
        <f>INDEX($F$2:$BG$5,3,AJ13/2+1)</f>
        <v>551</v>
      </c>
      <c r="AK18" s="23"/>
      <c r="AL18" s="23">
        <f>INDEX($F$2:$BG$5,3,AL13/2+1)</f>
        <v>516</v>
      </c>
      <c r="AM18" s="23"/>
      <c r="AN18" s="23">
        <f>INDEX($F$2:$BG$5,3,AN13/2+1)</f>
        <v>451</v>
      </c>
      <c r="AO18" s="23"/>
      <c r="AP18" s="23">
        <f>INDEX($F$2:$BG$5,3,AP13/2+1)</f>
        <v>416</v>
      </c>
      <c r="AQ18" s="23"/>
      <c r="AR18" s="23">
        <f>INDEX($F$2:$BG$5,3,AR13/2+1)</f>
        <v>266</v>
      </c>
      <c r="AS18" s="23"/>
      <c r="AT18" s="23">
        <f>INDEX($F$2:$BG$5,3,AT13/2+1)</f>
        <v>536</v>
      </c>
      <c r="AU18" s="23"/>
      <c r="AV18" s="23">
        <f>INDEX($F$2:$BG$5,3,AV13/2+1)</f>
        <v>476</v>
      </c>
      <c r="AW18" s="23"/>
      <c r="AX18" s="23">
        <f>INDEX($F$2:$BG$5,3,AX13/2+1)</f>
        <v>416</v>
      </c>
      <c r="AY18" s="23"/>
      <c r="AZ18" s="23">
        <f>INDEX($F$2:$BG$5,3,AZ13/2+1)</f>
        <v>726</v>
      </c>
      <c r="BA18" s="23"/>
      <c r="BB18" s="23">
        <f>INDEX($F$2:$BG$5,3,BB13/2+1)</f>
        <v>706</v>
      </c>
      <c r="BC18" s="23"/>
      <c r="BD18" s="23">
        <f>INDEX($F$2:$BG$5,3,BD13/2+1)</f>
        <v>626</v>
      </c>
      <c r="BE18" s="23"/>
      <c r="BF18" s="23">
        <f>INDEX($F$2:$BG$5,3,BF13/2+1)</f>
        <v>546</v>
      </c>
      <c r="BG18" s="23"/>
      <c r="BH18" s="23">
        <f>INDEX($F$2:$BG$5,3,BH13/2+1)</f>
        <v>406</v>
      </c>
      <c r="BI18" s="23"/>
      <c r="BJ18" s="23">
        <f>INDEX($F$2:$BG$5,3,BJ13/2+1)</f>
        <v>753</v>
      </c>
      <c r="BK18" s="23"/>
      <c r="BL18" s="23">
        <f>INDEX($F$2:$BG$5,3,BL13/2+1)</f>
        <v>560</v>
      </c>
      <c r="BM18" s="23"/>
      <c r="BN18" s="23">
        <f>INDEX($F$2:$BG$5,3,BN13/2+1)</f>
        <v>577</v>
      </c>
      <c r="BO18" s="23"/>
      <c r="BP18" s="23">
        <f>INDEX($F$2:$BG$5,3,BP13/2+1)</f>
        <v>474</v>
      </c>
      <c r="BQ18" s="23"/>
      <c r="BR18" s="23">
        <f>INDEX($F$2:$BG$5,3,BR13/2+1)</f>
        <v>1004</v>
      </c>
      <c r="BS18" s="23"/>
      <c r="BT18" s="23">
        <f>INDEX($F$2:$BG$5,3,BT13/2+1)</f>
        <v>754</v>
      </c>
      <c r="BU18" s="23"/>
      <c r="BV18" s="23">
        <f>INDEX($F$2:$BG$5,3,BV13/2+1)</f>
        <v>624</v>
      </c>
      <c r="BW18" s="23"/>
      <c r="BX18" s="23">
        <f>INDEX($F$2:$BG$5,3,BX13/2+1)</f>
        <v>464</v>
      </c>
      <c r="BY18" s="23"/>
      <c r="BZ18" s="23">
        <f>INDEX($F$2:$BG$5,3,BZ13/2+1)</f>
        <v>764</v>
      </c>
      <c r="CA18" s="23"/>
      <c r="CB18" s="23">
        <f>INDEX($F$2:$BG$5,3,CB13/2+1)</f>
        <v>644</v>
      </c>
      <c r="CC18" s="23"/>
      <c r="CD18" s="23">
        <f>INDEX($F$2:$BG$5,3,CD13/2+1)</f>
        <v>494</v>
      </c>
      <c r="CE18" s="23"/>
      <c r="CF18" s="23">
        <f>INDEX($F$2:$BG$5,3,CF13/2+1)</f>
        <v>404</v>
      </c>
      <c r="CG18" s="23"/>
      <c r="CH18" s="23">
        <f>INDEX($F$2:$BG$5,3,CH13/2+1)</f>
        <v>224</v>
      </c>
      <c r="CI18" s="23"/>
      <c r="CJ18" s="23">
        <f>INDEX($F$2:$BG$5,3,CJ13/2+1)</f>
        <v>349</v>
      </c>
      <c r="CK18" s="23"/>
      <c r="CL18" s="23">
        <f>INDEX($F$2:$BG$5,3,CL13/2+1)</f>
        <v>294</v>
      </c>
      <c r="CM18" s="23"/>
      <c r="CN18" s="23">
        <f>INDEX($F$2:$BG$5,3,CN13/2+1)</f>
        <v>449</v>
      </c>
      <c r="CO18" s="23"/>
      <c r="CP18" s="23">
        <f>INDEX($F$2:$BG$5,3,CP13/2+1)</f>
        <v>454</v>
      </c>
      <c r="CQ18" s="23"/>
      <c r="CR18" s="23">
        <f>INDEX($F$2:$BG$5,3,CR13/2+1)</f>
        <v>354</v>
      </c>
      <c r="CS18" s="23"/>
      <c r="CT18" s="23">
        <f>INDEX($F$2:$BG$5,3,CT13/2+1)</f>
        <v>254</v>
      </c>
      <c r="CU18" s="23"/>
      <c r="CV18" s="23">
        <f>INDEX($F$2:$BG$5,3,CV13/2+1)</f>
        <v>154</v>
      </c>
      <c r="CW18" s="23"/>
      <c r="CX18" s="23">
        <f>INDEX($F$2:$BG$5,3,CX13/2+1)</f>
        <v>84</v>
      </c>
      <c r="CY18" s="23"/>
      <c r="CZ18" s="23">
        <f>INDEX($F$2:$BG$5,3,CZ13/2+1)</f>
        <v>104</v>
      </c>
      <c r="DA18" s="23"/>
      <c r="DB18" s="23">
        <f>INDEX($F$2:$BG$5,3,DB13/2+1)</f>
        <v>94</v>
      </c>
      <c r="DC18" s="23"/>
      <c r="DD18" s="23">
        <f>INDEX($F$2:$BG$5,3,DD13/2+1)</f>
        <v>84</v>
      </c>
      <c r="DE18" s="23"/>
      <c r="DF18" s="23">
        <f>INDEX($F$2:$BG$5,3,DF13/2+1)</f>
        <v>74</v>
      </c>
      <c r="DG18" s="23"/>
      <c r="DH18" s="23">
        <f>INDEX($F$2:$BG$5,3,DH13/2+1)</f>
        <v>64</v>
      </c>
      <c r="DI18" s="23"/>
    </row>
    <row r="19" spans="5:113" x14ac:dyDescent="0.15">
      <c r="E19" s="27" t="s">
        <v>56</v>
      </c>
      <c r="F19" s="23">
        <f>INDEX($F$2:$BG$5,4,F13/2+1)</f>
        <v>0</v>
      </c>
      <c r="G19" s="23"/>
      <c r="H19" s="23">
        <f>INDEX($F$2:$BG$5,4,H13/2+1)</f>
        <v>300</v>
      </c>
      <c r="I19" s="23"/>
      <c r="J19" s="23">
        <f>INDEX($F$2:$BG$5,4,J13/2+1)</f>
        <v>30</v>
      </c>
      <c r="K19" s="23"/>
      <c r="L19" s="23">
        <f>INDEX($F$2:$BG$5,4,L13/2+1)</f>
        <v>150</v>
      </c>
      <c r="M19" s="23"/>
      <c r="N19" s="23">
        <f>INDEX($F$2:$BG$5,4,N13/2+1)</f>
        <v>60</v>
      </c>
      <c r="O19" s="23"/>
      <c r="P19" s="23">
        <f>INDEX($F$2:$BG$5,4,P13/2+1)</f>
        <v>240</v>
      </c>
      <c r="Q19" s="23"/>
      <c r="R19" s="23">
        <f>INDEX($F$2:$BG$5,4,R13/2+1)</f>
        <v>30</v>
      </c>
      <c r="S19" s="23"/>
      <c r="T19" s="23">
        <f>INDEX($F$2:$BG$5,4,T13/2+1)</f>
        <v>0</v>
      </c>
      <c r="U19" s="23"/>
      <c r="V19" s="23">
        <f>INDEX($F$2:$BG$5,4,V13/2+1)</f>
        <v>0</v>
      </c>
      <c r="W19" s="23"/>
      <c r="X19" s="23">
        <f>INDEX($F$2:$BG$5,4,X13/2+1)</f>
        <v>210</v>
      </c>
      <c r="Y19" s="23"/>
      <c r="Z19" s="23">
        <f>INDEX($F$2:$BG$5,4,Z13/2+1)</f>
        <v>30</v>
      </c>
      <c r="AA19" s="23"/>
      <c r="AB19" s="23">
        <f>INDEX($F$2:$BG$5,4,AB13/2+1)</f>
        <v>90</v>
      </c>
      <c r="AC19" s="23"/>
      <c r="AD19" s="23">
        <f>INDEX($F$2:$BG$5,4,AD13/2+1)</f>
        <v>0</v>
      </c>
      <c r="AE19" s="23"/>
      <c r="AF19" s="23">
        <f>INDEX($F$2:$BG$5,4,AF13/2+1)</f>
        <v>60</v>
      </c>
      <c r="AG19" s="23"/>
      <c r="AH19" s="23">
        <f>INDEX($F$2:$BG$5,4,AH13/2+1)</f>
        <v>270</v>
      </c>
      <c r="AI19" s="23"/>
      <c r="AJ19" s="23">
        <f>INDEX($F$2:$BG$5,4,AJ13/2+1)</f>
        <v>90</v>
      </c>
      <c r="AK19" s="23"/>
      <c r="AL19" s="23">
        <f>INDEX($F$2:$BG$5,4,AL13/2+1)</f>
        <v>60</v>
      </c>
      <c r="AM19" s="23"/>
      <c r="AN19" s="23">
        <f>INDEX($F$2:$BG$5,4,AN13/2+1)</f>
        <v>90</v>
      </c>
      <c r="AO19" s="23"/>
      <c r="AP19" s="23">
        <f>INDEX($F$2:$BG$5,4,AP13/2+1)</f>
        <v>0</v>
      </c>
      <c r="AQ19" s="23"/>
      <c r="AR19" s="23">
        <f>INDEX($F$2:$BG$5,4,AR13/2+1)</f>
        <v>420</v>
      </c>
      <c r="AS19" s="23"/>
      <c r="AT19" s="23">
        <f>INDEX($F$2:$BG$5,4,AT13/2+1)</f>
        <v>90</v>
      </c>
      <c r="AU19" s="23"/>
      <c r="AV19" s="23">
        <f>INDEX($F$2:$BG$5,4,AV13/2+1)</f>
        <v>90</v>
      </c>
      <c r="AW19" s="23"/>
      <c r="AX19" s="23">
        <f>INDEX($F$2:$BG$5,4,AX13/2+1)</f>
        <v>450</v>
      </c>
      <c r="AY19" s="23"/>
      <c r="AZ19" s="23">
        <f>INDEX($F$2:$BG$5,4,AZ13/2+1)</f>
        <v>120</v>
      </c>
      <c r="BA19" s="23"/>
      <c r="BB19" s="23">
        <f>INDEX($F$2:$BG$5,4,BB13/2+1)</f>
        <v>60</v>
      </c>
      <c r="BC19" s="23"/>
      <c r="BD19" s="23">
        <f>INDEX($F$2:$BG$5,4,BD13/2+1)</f>
        <v>60</v>
      </c>
      <c r="BE19" s="23"/>
      <c r="BF19" s="23">
        <f>INDEX($F$2:$BG$5,4,BF13/2+1)</f>
        <v>0</v>
      </c>
      <c r="BG19" s="23"/>
      <c r="BH19" s="23">
        <f>INDEX($F$2:$BG$5,4,BH13/2+1)</f>
        <v>570</v>
      </c>
      <c r="BI19" s="23"/>
      <c r="BJ19" s="23">
        <f>INDEX($F$2:$BG$5,4,BJ13/2+1)</f>
        <v>30</v>
      </c>
      <c r="BK19" s="23"/>
      <c r="BL19" s="23">
        <f>INDEX($F$2:$BG$5,4,BL13/2+1)</f>
        <v>240</v>
      </c>
      <c r="BM19" s="23"/>
      <c r="BN19" s="23">
        <f>INDEX($F$2:$BG$5,4,BN13/2+1)</f>
        <v>120</v>
      </c>
      <c r="BO19" s="23"/>
      <c r="BP19" s="23">
        <f>INDEX($F$2:$BG$5,4,BP13/2+1)</f>
        <v>780</v>
      </c>
      <c r="BQ19" s="23"/>
      <c r="BR19" s="23">
        <f>INDEX($F$2:$BG$5,4,BR13/2+1)</f>
        <v>0</v>
      </c>
      <c r="BS19" s="23"/>
      <c r="BT19" s="23">
        <f>INDEX($F$2:$BG$5,4,BT13/2+1)</f>
        <v>120</v>
      </c>
      <c r="BU19" s="23"/>
      <c r="BV19" s="23">
        <f>INDEX($F$2:$BG$5,4,BV13/2+1)</f>
        <v>90</v>
      </c>
      <c r="BW19" s="23"/>
      <c r="BX19" s="23">
        <f>INDEX($F$2:$BG$5,4,BX13/2+1)</f>
        <v>480</v>
      </c>
      <c r="BY19" s="23"/>
      <c r="BZ19" s="23">
        <f>INDEX($F$2:$BG$5,4,BZ13/2+1)</f>
        <v>60</v>
      </c>
      <c r="CA19" s="23"/>
      <c r="CB19" s="23">
        <f>INDEX($F$2:$BG$5,4,CB13/2+1)</f>
        <v>30</v>
      </c>
      <c r="CC19" s="23"/>
      <c r="CD19" s="23">
        <f>INDEX($F$2:$BG$5,4,CD13/2+1)</f>
        <v>90</v>
      </c>
      <c r="CE19" s="23"/>
      <c r="CF19" s="23">
        <f>INDEX($F$2:$BG$5,4,CF13/2+1)</f>
        <v>0</v>
      </c>
      <c r="CG19" s="23"/>
      <c r="CH19" s="23">
        <f>INDEX($F$2:$BG$5,4,CH13/2+1)</f>
        <v>300</v>
      </c>
      <c r="CI19" s="23"/>
      <c r="CJ19" s="23">
        <f>INDEX($F$2:$BG$5,4,CJ13/2+1)</f>
        <v>120</v>
      </c>
      <c r="CK19" s="23"/>
      <c r="CL19" s="23">
        <f>INDEX($F$2:$BG$5,4,CL13/2+1)</f>
        <v>330</v>
      </c>
      <c r="CM19" s="23"/>
      <c r="CN19" s="23">
        <f>INDEX($F$2:$BG$5,4,CN13/2+1)</f>
        <v>180</v>
      </c>
      <c r="CO19" s="23"/>
      <c r="CP19" s="23">
        <f>INDEX($F$2:$BG$5,4,CP13/2+1)</f>
        <v>0</v>
      </c>
      <c r="CQ19" s="23"/>
      <c r="CR19" s="23">
        <f>INDEX($F$2:$BG$5,4,CR13/2+1)</f>
        <v>0</v>
      </c>
      <c r="CS19" s="23"/>
      <c r="CT19" s="23">
        <f>INDEX($F$2:$BG$5,4,CT13/2+1)</f>
        <v>0</v>
      </c>
      <c r="CU19" s="23"/>
      <c r="CV19" s="23">
        <f>INDEX($F$2:$BG$5,4,CV13/2+1)</f>
        <v>30</v>
      </c>
      <c r="CW19" s="23"/>
      <c r="CX19" s="23">
        <f>INDEX($F$2:$BG$5,4,CX13/2+1)</f>
        <v>30</v>
      </c>
      <c r="CY19" s="23"/>
      <c r="CZ19" s="23">
        <f>INDEX($F$2:$BG$5,4,CZ13/2+1)</f>
        <v>0</v>
      </c>
      <c r="DA19" s="23"/>
      <c r="DB19" s="23">
        <f>INDEX($F$2:$BG$5,4,DB13/2+1)</f>
        <v>0</v>
      </c>
      <c r="DC19" s="23"/>
      <c r="DD19" s="23">
        <f>INDEX($F$2:$BG$5,4,DD13/2+1)</f>
        <v>0</v>
      </c>
      <c r="DE19" s="23"/>
      <c r="DF19" s="23">
        <f>INDEX($F$2:$BG$5,4,DF13/2+1)</f>
        <v>0</v>
      </c>
      <c r="DG19" s="23"/>
      <c r="DH19" s="23">
        <f>INDEX($F$2:$BG$5,4,DH13/2+1)</f>
        <v>0</v>
      </c>
      <c r="DI19" s="2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PySI moniter</vt:lpstr>
      <vt:lpstr>Product Profile</vt:lpstr>
      <vt:lpstr>view data 3 evaluation</vt:lpstr>
      <vt:lpstr>PSI data IO</vt:lpstr>
      <vt:lpstr>view data 1 PSI</vt:lpstr>
      <vt:lpstr>view data 2 accume PSI</vt:lpstr>
      <vt:lpstr>eval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anyone</dc:creator>
  <cp:lastModifiedBy>ohsug</cp:lastModifiedBy>
  <dcterms:created xsi:type="dcterms:W3CDTF">2021-08-10T07:43:23Z</dcterms:created>
  <dcterms:modified xsi:type="dcterms:W3CDTF">2022-06-03T08:39:55Z</dcterms:modified>
</cp:coreProperties>
</file>