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TAX_simulation\data_FLAGs_PySI_TAX_simulation\"/>
    </mc:Choice>
  </mc:AlternateContent>
  <xr:revisionPtr revIDLastSave="0" documentId="13_ncr:9_{E5499EB9-AC63-4ED5-B496-F839E95D1C21}" xr6:coauthVersionLast="47" xr6:coauthVersionMax="47" xr10:uidLastSave="{00000000-0000-0000-0000-000000000000}"/>
  <bookViews>
    <workbookView xWindow="-120" yWindow="-120" windowWidth="20730" windowHeight="11040" xr2:uid="{DCF281A9-E0D0-448D-8973-FC5F5061DD16}"/>
  </bookViews>
  <sheets>
    <sheet name="node_cost_table_outbound_SIM" sheetId="1" r:id="rId1"/>
    <sheet name="node_cost_table_outbound_BASE" sheetId="2" r:id="rId2"/>
  </sheets>
  <calcPr calcId="0"/>
</workbook>
</file>

<file path=xl/calcChain.xml><?xml version="1.0" encoding="utf-8"?>
<calcChain xmlns="http://schemas.openxmlformats.org/spreadsheetml/2006/main">
  <c r="Q13" i="2" l="1"/>
  <c r="Q15" i="2" s="1"/>
  <c r="M13" i="2"/>
  <c r="M15" i="2"/>
  <c r="Q7" i="2"/>
  <c r="M7" i="2"/>
  <c r="Q10" i="2"/>
  <c r="Q8" i="2"/>
  <c r="M10" i="2"/>
  <c r="M8" i="2"/>
  <c r="Q11" i="2"/>
  <c r="M11" i="2"/>
  <c r="M9" i="2"/>
  <c r="Q9" i="2"/>
  <c r="Q24" i="2" l="1"/>
  <c r="Q17" i="2"/>
  <c r="Q15" i="1"/>
  <c r="M24" i="2"/>
  <c r="M15" i="1" s="1"/>
  <c r="M17" i="2"/>
  <c r="M14" i="1"/>
  <c r="M9" i="1"/>
  <c r="Q3" i="2"/>
  <c r="Q2" i="2" s="1"/>
  <c r="Q14" i="1"/>
  <c r="M3" i="2"/>
  <c r="M2" i="2" s="1"/>
  <c r="Q11" i="1"/>
  <c r="Q16" i="1"/>
  <c r="Q9" i="1"/>
  <c r="Q21" i="1"/>
  <c r="Q20" i="1"/>
  <c r="Q19" i="1"/>
  <c r="Q18" i="1"/>
  <c r="Q22" i="1" s="1"/>
  <c r="Q12" i="1"/>
  <c r="Q6" i="1"/>
  <c r="Q17" i="1" l="1"/>
  <c r="Q5" i="1"/>
  <c r="M11" i="1"/>
  <c r="M12" i="1"/>
  <c r="M5" i="1"/>
  <c r="M16" i="1"/>
  <c r="M17" i="1" s="1"/>
  <c r="M6" i="1"/>
  <c r="M20" i="1"/>
  <c r="M19" i="1"/>
  <c r="M18" i="1"/>
  <c r="M21" i="1"/>
  <c r="M22" i="1"/>
  <c r="Q7" i="1" l="1"/>
  <c r="Q3" i="1" s="1"/>
  <c r="Q4" i="1" s="1"/>
  <c r="Q24" i="1"/>
  <c r="M7" i="1"/>
  <c r="M3" i="1" l="1"/>
  <c r="M4" i="1"/>
  <c r="M24" i="1" s="1"/>
</calcChain>
</file>

<file path=xl/sharedStrings.xml><?xml version="1.0" encoding="utf-8"?>
<sst xmlns="http://schemas.openxmlformats.org/spreadsheetml/2006/main" count="100" uniqueCount="54">
  <si>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</si>
  <si>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</si>
  <si>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</si>
  <si>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</si>
  <si>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</si>
  <si>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</si>
  <si>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</si>
  <si>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</si>
  <si>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</si>
  <si>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</si>
  <si>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</si>
  <si>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</si>
  <si>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</si>
  <si>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</si>
  <si>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</si>
  <si>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</si>
  <si>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</si>
  <si>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</si>
  <si>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</si>
  <si>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</si>
  <si>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</si>
  <si>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</si>
  <si>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</si>
  <si>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</si>
  <si>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</si>
  <si>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</si>
  <si>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</si>
  <si>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</si>
  <si>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</si>
  <si>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</si>
  <si>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</si>
  <si>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</si>
  <si>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</si>
  <si>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</si>
  <si>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</si>
  <si>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</si>
  <si>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</si>
  <si>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</si>
  <si>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</si>
  <si>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</si>
  <si>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</si>
  <si>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</si>
  <si>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</si>
  <si>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</si>
  <si>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TAX_applied_cost_base</t>
    <phoneticPr fontId="18"/>
  </si>
  <si>
    <t>BASE_COST</t>
    <phoneticPr fontId="18"/>
  </si>
  <si>
    <t>custom_tax</t>
    <phoneticPr fontId="18"/>
  </si>
  <si>
    <t>warehouse_cost</t>
    <phoneticPr fontId="18"/>
  </si>
  <si>
    <t>marketing_promotion</t>
    <phoneticPr fontId="18"/>
  </si>
  <si>
    <t>carbon_tax</t>
    <phoneticPr fontId="18"/>
  </si>
  <si>
    <t>carbon cost</t>
    <phoneticPr fontId="18"/>
  </si>
  <si>
    <t>warehouse_stock_weeks</t>
    <phoneticPr fontId="18"/>
  </si>
  <si>
    <t>warehouse_cost_base</t>
    <phoneticPr fontId="18"/>
  </si>
  <si>
    <t>warehouse_cost_BASE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</si>
</sst>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3" formatCode="0.0000_ "/>
    <numFmt numFmtId="185" formatCode="#,##0.000;[Red]\-#,##0.000"/>
    <numFmt numFmtId="187" formatCode="0.0000"/>
    <numFmt numFmtId="188" formatCode="#,##0.0000;[Red]\-#,##0.0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0" fontId="0" fillId="33" borderId="0" xfId="1" applyNumberFormat="1" applyFont="1" applyFill="1">
      <alignment vertical="center"/>
    </xf>
    <xf numFmtId="40" fontId="0" fillId="35" borderId="0" xfId="1" applyNumberFormat="1" applyFont="1" applyFill="1">
      <alignment vertical="center"/>
    </xf>
    <xf numFmtId="40" fontId="19" fillId="36" borderId="0" xfId="1" applyNumberFormat="1" applyFont="1" applyFill="1">
      <alignment vertical="center"/>
    </xf>
    <xf numFmtId="0" fontId="0" fillId="37" borderId="0" xfId="0" applyFill="1">
      <alignment vertical="center"/>
    </xf>
    <xf numFmtId="40" fontId="0" fillId="37" borderId="0" xfId="1" applyNumberFormat="1" applyFont="1" applyFill="1">
      <alignment vertical="center"/>
    </xf>
    <xf numFmtId="9" fontId="19" fillId="36" borderId="0" xfId="2" applyFont="1" applyFill="1">
      <alignment vertical="center"/>
    </xf>
    <xf numFmtId="9" fontId="19" fillId="36" borderId="0" xfId="2" applyNumberFormat="1" applyFont="1" applyFill="1">
      <alignment vertical="center"/>
    </xf>
    <xf numFmtId="0" fontId="0" fillId="0" borderId="0" xfId="0" applyFill="1">
      <alignment vertical="center"/>
    </xf>
    <xf numFmtId="40" fontId="0" fillId="0" borderId="0" xfId="1" applyNumberFormat="1" applyFont="1" applyFill="1">
      <alignment vertical="center"/>
    </xf>
    <xf numFmtId="0" fontId="19" fillId="36" borderId="0" xfId="0" applyFont="1" applyFill="1">
      <alignment vertical="center"/>
    </xf>
    <xf numFmtId="183" fontId="0" fillId="33" borderId="0" xfId="0" applyNumberFormat="1" applyFill="1">
      <alignment vertical="center"/>
    </xf>
    <xf numFmtId="0" fontId="0" fillId="39" borderId="0" xfId="0" applyFill="1">
      <alignment vertical="center"/>
    </xf>
    <xf numFmtId="40" fontId="0" fillId="39" borderId="0" xfId="1" applyNumberFormat="1" applyFont="1" applyFill="1">
      <alignment vertical="center"/>
    </xf>
    <xf numFmtId="0" fontId="0" fillId="41" borderId="0" xfId="0" applyFill="1">
      <alignment vertical="center"/>
    </xf>
    <xf numFmtId="40" fontId="0" fillId="41" borderId="0" xfId="1" applyNumberFormat="1" applyFont="1" applyFill="1">
      <alignment vertical="center"/>
    </xf>
    <xf numFmtId="2" fontId="0" fillId="33" borderId="0" xfId="0" applyNumberFormat="1" applyFill="1">
      <alignment vertical="center"/>
    </xf>
    <xf numFmtId="187" fontId="0" fillId="34" borderId="0" xfId="0" applyNumberFormat="1" applyFill="1">
      <alignment vertical="center"/>
    </xf>
    <xf numFmtId="188" fontId="0" fillId="34" borderId="0" xfId="1" applyNumberFormat="1" applyFont="1" applyFill="1">
      <alignment vertical="center"/>
    </xf>
    <xf numFmtId="185" fontId="0" fillId="33" borderId="0" xfId="1" applyNumberFormat="1" applyFont="1" applyFill="1">
      <alignment vertical="center"/>
    </xf>
    <xf numFmtId="185" fontId="0" fillId="40" borderId="0" xfId="0" applyNumberFormat="1" applyFill="1">
      <alignment vertical="center"/>
    </xf>
    <xf numFmtId="185" fontId="0" fillId="33" borderId="0" xfId="0" applyNumberFormat="1" applyFill="1">
      <alignment vertical="center"/>
    </xf>
    <xf numFmtId="185" fontId="0" fillId="38" borderId="0" xfId="1" applyNumberFormat="1" applyFont="1" applyFill="1">
      <alignment vertical="center"/>
    </xf>
    <xf numFmtId="185" fontId="0" fillId="35" borderId="0" xfId="1" applyNumberFormat="1" applyFont="1" applyFill="1">
      <alignment vertical="center"/>
    </xf>
    <xf numFmtId="185" fontId="0" fillId="41" borderId="0" xfId="1" applyNumberFormat="1" applyFont="1" applyFill="1">
      <alignment vertical="center"/>
    </xf>
    <xf numFmtId="185" fontId="0" fillId="42" borderId="0" xfId="1" applyNumberFormat="1" applyFont="1" applyFill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38100</xdr:rowOff>
    </xdr:from>
    <xdr:to>
      <xdr:col>11</xdr:col>
      <xdr:colOff>476250</xdr:colOff>
      <xdr:row>5</xdr:row>
      <xdr:rowOff>123826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F62FCFA-9B9D-5320-CD29-7FBB6CECFA04}"/>
            </a:ext>
          </a:extLst>
        </xdr:cNvPr>
        <xdr:cNvSpPr/>
      </xdr:nvSpPr>
      <xdr:spPr>
        <a:xfrm>
          <a:off x="7324725" y="752475"/>
          <a:ext cx="1847850" cy="5619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関税</a:t>
          </a:r>
          <a:r>
            <a:rPr kumimoji="1" lang="en-US" altLang="ja-JP" sz="1100" kern="1200"/>
            <a:t>10%</a:t>
          </a:r>
          <a:r>
            <a:rPr kumimoji="1" lang="ja-JP" altLang="en-US" sz="1100" kern="1200" baseline="0"/>
            <a:t> </a:t>
          </a:r>
          <a:r>
            <a:rPr kumimoji="1" lang="en-US" altLang="ja-JP" sz="1100" kern="1200" baseline="0"/>
            <a:t>Carbon TAX8%</a:t>
          </a:r>
          <a:r>
            <a:rPr kumimoji="1" lang="ja-JP" altLang="en-US" sz="1100" kern="1200"/>
            <a:t>時</a:t>
          </a:r>
          <a:endParaRPr kumimoji="1" lang="en-US" altLang="ja-JP" sz="1100" kern="1200"/>
        </a:p>
        <a:p>
          <a:pPr algn="l"/>
          <a:r>
            <a:rPr kumimoji="1" lang="en-US" altLang="ja-JP" sz="1100" kern="1200"/>
            <a:t>15%</a:t>
          </a:r>
          <a:r>
            <a:rPr kumimoji="1" lang="ja-JP" altLang="en-US" sz="1100" kern="1200"/>
            <a:t>の利益が出る設計</a:t>
          </a:r>
        </a:p>
      </xdr:txBody>
    </xdr:sp>
    <xdr:clientData/>
  </xdr:twoCellAnchor>
  <xdr:twoCellAnchor>
    <xdr:from>
      <xdr:col>8</xdr:col>
      <xdr:colOff>676275</xdr:colOff>
      <xdr:row>1</xdr:row>
      <xdr:rowOff>76200</xdr:rowOff>
    </xdr:from>
    <xdr:to>
      <xdr:col>11</xdr:col>
      <xdr:colOff>466725</xdr:colOff>
      <xdr:row>2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27D6716-3FF0-0A02-AE2D-63B96AE46A82}"/>
            </a:ext>
          </a:extLst>
        </xdr:cNvPr>
        <xdr:cNvSpPr/>
      </xdr:nvSpPr>
      <xdr:spPr>
        <a:xfrm>
          <a:off x="7315200" y="314325"/>
          <a:ext cx="1847850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価格増加分で販売数量減</a:t>
          </a:r>
        </a:p>
      </xdr:txBody>
    </xdr:sp>
    <xdr:clientData/>
  </xdr:twoCellAnchor>
  <xdr:twoCellAnchor>
    <xdr:from>
      <xdr:col>9</xdr:col>
      <xdr:colOff>95250</xdr:colOff>
      <xdr:row>12</xdr:row>
      <xdr:rowOff>28575</xdr:rowOff>
    </xdr:from>
    <xdr:to>
      <xdr:col>11</xdr:col>
      <xdr:colOff>571500</xdr:colOff>
      <xdr:row>13</xdr:row>
      <xdr:rowOff>47625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025BA7-6CF2-8735-C7F6-DDA03668F4DD}"/>
            </a:ext>
          </a:extLst>
        </xdr:cNvPr>
        <xdr:cNvSpPr/>
      </xdr:nvSpPr>
      <xdr:spPr>
        <a:xfrm>
          <a:off x="7419975" y="2886075"/>
          <a:ext cx="1847850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年</a:t>
          </a:r>
          <a:r>
            <a:rPr kumimoji="1" lang="en-US" altLang="ja-JP" sz="1100" kern="1200"/>
            <a:t>52</a:t>
          </a:r>
          <a:r>
            <a:rPr kumimoji="1" lang="ja-JP" altLang="en-US" sz="1100" kern="1200"/>
            <a:t>週　平均</a:t>
          </a:r>
          <a:r>
            <a:rPr kumimoji="1" lang="en-US" altLang="ja-JP" sz="1100" kern="1200"/>
            <a:t>1</a:t>
          </a:r>
          <a:r>
            <a:rPr kumimoji="1" lang="ja-JP" altLang="en-US" sz="1100" kern="1200"/>
            <a:t>週間の在庫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EF0D-A302-404A-95AD-44A8ECDBC454}">
  <dimension ref="A1:AB63"/>
  <sheetViews>
    <sheetView tabSelected="1" workbookViewId="0">
      <pane xSplit="1" ySplit="1" topLeftCell="H7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8.75" x14ac:dyDescent="0.4"/>
  <cols>
    <col min="1" max="1" width="24.125" bestFit="1" customWidth="1"/>
    <col min="13" max="13" width="9" style="11"/>
    <col min="17" max="17" width="9" style="10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21">
        <v>1</v>
      </c>
      <c r="N2">
        <v>1</v>
      </c>
      <c r="O2">
        <v>1</v>
      </c>
      <c r="P2">
        <v>1</v>
      </c>
      <c r="Q2" s="21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24">
        <f>M7+M17+M22</f>
        <v>0.90679611650485448</v>
      </c>
      <c r="N3">
        <v>0.8</v>
      </c>
      <c r="O3">
        <v>0.83</v>
      </c>
      <c r="P3">
        <v>0.86</v>
      </c>
      <c r="Q3" s="24">
        <f>Q7+Q17+Q22</f>
        <v>0.90679611650485448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24">
        <f>M2-M3</f>
        <v>9.3203883495145523E-2</v>
      </c>
      <c r="N4">
        <v>0.2</v>
      </c>
      <c r="O4">
        <v>0.17</v>
      </c>
      <c r="P4">
        <v>0.14000000000000001</v>
      </c>
      <c r="Q4" s="24">
        <f>Q2-Q3</f>
        <v>9.3203883495145523E-2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s="12" t="s">
        <v>48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25">
        <f>node_cost_table_outbound_BASE!M5/node_cost_table_outbound_BASE!M$24</f>
        <v>6.4724919093851141E-2</v>
      </c>
      <c r="N5">
        <v>0.01</v>
      </c>
      <c r="O5">
        <v>0.05</v>
      </c>
      <c r="P5">
        <v>0.05</v>
      </c>
      <c r="Q5" s="25">
        <f>node_cost_table_outbound_BASE!Q5/node_cost_table_outbound_BASE!Q$24</f>
        <v>6.4724919093851141E-2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25">
        <f>node_cost_table_outbound_BASE!M6/node_cost_table_outbound_BASE!M$24</f>
        <v>2.6537216828478968E-2</v>
      </c>
      <c r="N6">
        <v>0.01</v>
      </c>
      <c r="O6">
        <v>0.05</v>
      </c>
      <c r="P6">
        <v>0.08</v>
      </c>
      <c r="Q6" s="25">
        <f>node_cost_table_outbound_BASE!Q6/node_cost_table_outbound_BASE!Q$24</f>
        <v>2.6537216828478968E-2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s="16" customFormat="1" x14ac:dyDescent="0.4">
      <c r="A7" s="16" t="s">
        <v>33</v>
      </c>
      <c r="B7" s="16">
        <v>0.02</v>
      </c>
      <c r="C7" s="16">
        <v>0.1</v>
      </c>
      <c r="D7" s="16">
        <v>0.13</v>
      </c>
      <c r="E7" s="16">
        <v>0.14000000000000001</v>
      </c>
      <c r="F7" s="16">
        <v>0.02</v>
      </c>
      <c r="G7" s="16">
        <v>0.1</v>
      </c>
      <c r="H7" s="16">
        <v>0.13</v>
      </c>
      <c r="I7" s="16">
        <v>0.2</v>
      </c>
      <c r="J7" s="16">
        <v>0.02</v>
      </c>
      <c r="K7" s="16">
        <v>0.1</v>
      </c>
      <c r="L7" s="16">
        <v>0.13</v>
      </c>
      <c r="M7" s="26">
        <f>M5+M6</f>
        <v>9.1262135922330109E-2</v>
      </c>
      <c r="N7" s="16">
        <v>0.02</v>
      </c>
      <c r="O7" s="16">
        <v>0.1</v>
      </c>
      <c r="P7" s="16">
        <v>0.13</v>
      </c>
      <c r="Q7" s="26">
        <f>Q5+Q6</f>
        <v>9.1262135922330109E-2</v>
      </c>
      <c r="R7" s="16">
        <v>0.02</v>
      </c>
      <c r="S7" s="16">
        <v>0.1</v>
      </c>
      <c r="T7" s="16">
        <v>0.13</v>
      </c>
      <c r="U7" s="16">
        <v>0.14000000000000001</v>
      </c>
      <c r="V7" s="16">
        <v>0.1</v>
      </c>
      <c r="W7" s="16">
        <v>0.02</v>
      </c>
      <c r="X7" s="16">
        <v>7.0000000000000007E-2</v>
      </c>
      <c r="Y7" s="16">
        <v>0.13</v>
      </c>
      <c r="Z7" s="16">
        <v>0.14000000000000001</v>
      </c>
      <c r="AA7" s="16">
        <v>0</v>
      </c>
      <c r="AB7" s="16">
        <v>0</v>
      </c>
    </row>
    <row r="8" spans="1:28" s="2" customFormat="1" x14ac:dyDescent="0.4">
      <c r="A8" s="12" t="s">
        <v>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9">
        <v>1</v>
      </c>
      <c r="N8" s="2">
        <v>0</v>
      </c>
      <c r="O8" s="2">
        <v>0</v>
      </c>
      <c r="P8" s="2">
        <v>0</v>
      </c>
      <c r="Q8" s="9"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">
        <f>node_cost_table_outbound_BASE!M9/node_cost_table_outbound_BASE!M$24</f>
        <v>0.35598705501618128</v>
      </c>
      <c r="N9" s="2">
        <v>0</v>
      </c>
      <c r="O9" s="2">
        <v>0</v>
      </c>
      <c r="P9" s="2">
        <v>0</v>
      </c>
      <c r="Q9" s="4">
        <f>node_cost_table_outbound_BASE!Q9/node_cost_table_outbound_BASE!Q$24</f>
        <v>0.35598705501618128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s="2" customFormat="1" x14ac:dyDescent="0.4">
      <c r="A10" s="12" t="s">
        <v>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9">
        <v>0.08</v>
      </c>
      <c r="N10" s="2">
        <v>0</v>
      </c>
      <c r="O10" s="2">
        <v>0</v>
      </c>
      <c r="P10" s="2">
        <v>0</v>
      </c>
      <c r="Q10" s="9">
        <v>0.08</v>
      </c>
      <c r="R10" s="2">
        <v>0</v>
      </c>
      <c r="S10" s="2">
        <v>0</v>
      </c>
      <c r="T10" s="2">
        <v>0</v>
      </c>
      <c r="U10" s="2">
        <v>0.15</v>
      </c>
      <c r="V10" s="2">
        <v>0</v>
      </c>
      <c r="W10" s="2">
        <v>0</v>
      </c>
      <c r="X10" s="2">
        <v>0</v>
      </c>
      <c r="Y10" s="2">
        <v>0</v>
      </c>
      <c r="Z10" s="2">
        <v>0.3</v>
      </c>
      <c r="AA10" s="2">
        <v>0</v>
      </c>
      <c r="AB10" s="2">
        <v>0</v>
      </c>
    </row>
    <row r="11" spans="1:28" s="2" customFormat="1" x14ac:dyDescent="0.4">
      <c r="A11" s="2" t="s">
        <v>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">
        <f>node_cost_table_outbound_BASE!M14/node_cost_table_outbound_BASE!M$24</f>
        <v>3.236245954692557E-2</v>
      </c>
      <c r="N11" s="2">
        <v>0</v>
      </c>
      <c r="O11" s="2">
        <v>0</v>
      </c>
      <c r="P11" s="2">
        <v>0</v>
      </c>
      <c r="Q11" s="4">
        <f>node_cost_table_outbound_BASE!Q14/node_cost_table_outbound_BASE!Q$24</f>
        <v>3.236245954692557E-2</v>
      </c>
      <c r="R11" s="2">
        <v>0</v>
      </c>
      <c r="S11" s="2">
        <v>0</v>
      </c>
      <c r="T11" s="2">
        <v>0</v>
      </c>
      <c r="U11" s="2">
        <v>0.09</v>
      </c>
      <c r="V11" s="2">
        <v>0</v>
      </c>
      <c r="W11" s="2">
        <v>0</v>
      </c>
      <c r="X11" s="2">
        <v>0</v>
      </c>
      <c r="Y11" s="2">
        <v>0</v>
      </c>
      <c r="Z11" s="2">
        <v>0.09</v>
      </c>
      <c r="AA11" s="2">
        <v>0</v>
      </c>
      <c r="AB11" s="2">
        <v>0</v>
      </c>
    </row>
    <row r="12" spans="1:28" x14ac:dyDescent="0.4">
      <c r="A12" t="s">
        <v>35</v>
      </c>
      <c r="B12">
        <v>0.03</v>
      </c>
      <c r="C12">
        <v>0.03</v>
      </c>
      <c r="D12">
        <v>0.03</v>
      </c>
      <c r="E12">
        <v>0.03</v>
      </c>
      <c r="F12">
        <v>0.08</v>
      </c>
      <c r="G12">
        <v>0.03</v>
      </c>
      <c r="H12">
        <v>0.03</v>
      </c>
      <c r="I12">
        <v>0.01</v>
      </c>
      <c r="J12">
        <v>0.08</v>
      </c>
      <c r="K12">
        <v>0.03</v>
      </c>
      <c r="L12">
        <v>0.03</v>
      </c>
      <c r="M12" s="4">
        <f>node_cost_table_outbound_BASE!M12/node_cost_table_outbound_BASE!M$24</f>
        <v>6.4724919093851136E-3</v>
      </c>
      <c r="N12">
        <v>0.08</v>
      </c>
      <c r="O12">
        <v>0.03</v>
      </c>
      <c r="P12">
        <v>0.03</v>
      </c>
      <c r="Q12" s="4">
        <f>node_cost_table_outbound_BASE!Q12/node_cost_table_outbound_BASE!Q$24</f>
        <v>6.4724919093851136E-3</v>
      </c>
      <c r="R12">
        <v>0.03</v>
      </c>
      <c r="S12">
        <v>0.03</v>
      </c>
      <c r="T12">
        <v>0.03</v>
      </c>
      <c r="U12">
        <v>0.08</v>
      </c>
      <c r="V12">
        <v>0.05</v>
      </c>
      <c r="W12">
        <v>0.03</v>
      </c>
      <c r="X12">
        <v>0.03</v>
      </c>
      <c r="Y12">
        <v>0.03</v>
      </c>
      <c r="Z12">
        <v>0.08</v>
      </c>
      <c r="AA12">
        <v>0.05</v>
      </c>
      <c r="AB12">
        <v>0.05</v>
      </c>
    </row>
    <row r="13" spans="1:28" x14ac:dyDescent="0.4">
      <c r="A13" s="12" t="s">
        <v>51</v>
      </c>
      <c r="B13">
        <v>0</v>
      </c>
      <c r="C13">
        <v>0</v>
      </c>
      <c r="D13">
        <v>0</v>
      </c>
      <c r="E13">
        <v>0.04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 s="5">
        <v>104</v>
      </c>
      <c r="N13">
        <v>0</v>
      </c>
      <c r="O13">
        <v>0</v>
      </c>
      <c r="P13">
        <v>0</v>
      </c>
      <c r="Q13" s="5">
        <v>104</v>
      </c>
      <c r="R13">
        <v>0</v>
      </c>
      <c r="S13">
        <v>0</v>
      </c>
      <c r="T13">
        <v>0</v>
      </c>
      <c r="U13">
        <v>0.04</v>
      </c>
      <c r="V13">
        <v>0</v>
      </c>
      <c r="W13">
        <v>0</v>
      </c>
      <c r="X13">
        <v>0</v>
      </c>
      <c r="Y13">
        <v>0</v>
      </c>
      <c r="Z13">
        <v>0.04</v>
      </c>
      <c r="AA13">
        <v>0</v>
      </c>
      <c r="AB13">
        <v>0</v>
      </c>
    </row>
    <row r="14" spans="1:28" s="2" customFormat="1" x14ac:dyDescent="0.4">
      <c r="A14" s="2" t="s">
        <v>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4">
        <f>node_cost_table_outbound_BASE!M14/node_cost_table_outbound_BASE!M$24</f>
        <v>3.236245954692557E-2</v>
      </c>
      <c r="N14" s="2">
        <v>0</v>
      </c>
      <c r="O14" s="2">
        <v>0</v>
      </c>
      <c r="P14" s="2">
        <v>0</v>
      </c>
      <c r="Q14" s="4">
        <f>node_cost_table_outbound_BASE!Q14/node_cost_table_outbound_BASE!Q$24</f>
        <v>3.236245954692557E-2</v>
      </c>
      <c r="R14" s="2">
        <v>0</v>
      </c>
      <c r="S14" s="2">
        <v>0</v>
      </c>
      <c r="T14" s="2">
        <v>0</v>
      </c>
      <c r="U14" s="2">
        <v>0.09</v>
      </c>
      <c r="V14" s="2">
        <v>0</v>
      </c>
      <c r="W14" s="2">
        <v>0</v>
      </c>
      <c r="X14" s="2">
        <v>0</v>
      </c>
      <c r="Y14" s="2">
        <v>0</v>
      </c>
      <c r="Z14" s="2">
        <v>0.09</v>
      </c>
      <c r="AA14" s="2">
        <v>0</v>
      </c>
      <c r="AB14" s="2">
        <v>0</v>
      </c>
    </row>
    <row r="15" spans="1:28" s="2" customFormat="1" x14ac:dyDescent="0.4">
      <c r="A15" s="2" t="s">
        <v>47</v>
      </c>
      <c r="M15" s="4">
        <f>node_cost_table_outbound_BASE!M15/node_cost_table_outbound_BASE!M$24</f>
        <v>6.4724919093851141E-2</v>
      </c>
      <c r="Q15" s="4">
        <f>node_cost_table_outbound_BASE!Q15/node_cost_table_outbound_BASE!Q$24</f>
        <v>6.4724919093851141E-2</v>
      </c>
    </row>
    <row r="16" spans="1:28" s="6" customFormat="1" x14ac:dyDescent="0.4">
      <c r="A16" s="6" t="s">
        <v>37</v>
      </c>
      <c r="B16" s="6">
        <v>0.7</v>
      </c>
      <c r="C16" s="6">
        <v>0.7</v>
      </c>
      <c r="D16" s="6">
        <v>0.7</v>
      </c>
      <c r="E16" s="6">
        <v>0.6</v>
      </c>
      <c r="F16" s="6">
        <v>0.7</v>
      </c>
      <c r="G16" s="6">
        <v>0.7</v>
      </c>
      <c r="H16" s="6">
        <v>0.7</v>
      </c>
      <c r="I16" s="6">
        <v>0.55000000000000004</v>
      </c>
      <c r="J16" s="6">
        <v>0.7</v>
      </c>
      <c r="K16" s="6">
        <v>0.7</v>
      </c>
      <c r="L16" s="6">
        <v>0.7</v>
      </c>
      <c r="M16" s="7">
        <f>node_cost_table_outbound_BASE!M16/node_cost_table_outbound_BASE!M$24</f>
        <v>0.35598705501618128</v>
      </c>
      <c r="N16" s="6">
        <v>0.7</v>
      </c>
      <c r="O16" s="6">
        <v>0.7</v>
      </c>
      <c r="P16" s="6">
        <v>0.7</v>
      </c>
      <c r="Q16" s="7">
        <f>node_cost_table_outbound_BASE!Q16/node_cost_table_outbound_BASE!Q$24</f>
        <v>0.35598705501618128</v>
      </c>
      <c r="R16" s="6">
        <v>0.7</v>
      </c>
      <c r="S16" s="6">
        <v>0.7</v>
      </c>
      <c r="T16" s="6">
        <v>0.7</v>
      </c>
      <c r="U16" s="6">
        <v>0.6</v>
      </c>
      <c r="V16" s="6">
        <v>0.7</v>
      </c>
      <c r="W16" s="6">
        <v>0.7</v>
      </c>
      <c r="X16" s="6">
        <v>0.7</v>
      </c>
      <c r="Y16" s="6">
        <v>0.7</v>
      </c>
      <c r="Z16" s="6">
        <v>0.6</v>
      </c>
      <c r="AA16" s="6">
        <v>0.4</v>
      </c>
      <c r="AB16" s="6">
        <v>0.4</v>
      </c>
    </row>
    <row r="17" spans="1:28" s="16" customFormat="1" x14ac:dyDescent="0.4">
      <c r="A17" s="16" t="s">
        <v>38</v>
      </c>
      <c r="B17" s="16">
        <v>0.73</v>
      </c>
      <c r="C17" s="16">
        <v>0.73</v>
      </c>
      <c r="D17" s="16">
        <v>0.73</v>
      </c>
      <c r="E17" s="16">
        <v>0.67</v>
      </c>
      <c r="F17" s="16">
        <v>0.78</v>
      </c>
      <c r="G17" s="16">
        <v>0.73</v>
      </c>
      <c r="H17" s="16">
        <v>0.73</v>
      </c>
      <c r="I17" s="16">
        <v>0.61</v>
      </c>
      <c r="J17" s="16">
        <v>0.78</v>
      </c>
      <c r="K17" s="16">
        <v>0.73</v>
      </c>
      <c r="L17" s="16">
        <v>0.73</v>
      </c>
      <c r="M17" s="15">
        <f>SUM(M15:M16)+M9+M12+M11</f>
        <v>0.81553398058252435</v>
      </c>
      <c r="N17" s="16">
        <v>0.78</v>
      </c>
      <c r="O17" s="16">
        <v>0.73</v>
      </c>
      <c r="P17" s="16">
        <v>0.73</v>
      </c>
      <c r="Q17" s="15">
        <f>SUM(Q15:Q16)+Q9+Q12+Q11</f>
        <v>0.81553398058252435</v>
      </c>
      <c r="R17" s="16">
        <v>0.73</v>
      </c>
      <c r="S17" s="16">
        <v>0.73</v>
      </c>
      <c r="T17" s="16">
        <v>0.73</v>
      </c>
      <c r="U17" s="16">
        <v>0.81</v>
      </c>
      <c r="V17" s="16">
        <v>0.75</v>
      </c>
      <c r="W17" s="16">
        <v>0.73</v>
      </c>
      <c r="X17" s="16">
        <v>0.73</v>
      </c>
      <c r="Y17" s="16">
        <v>0.73</v>
      </c>
      <c r="Z17" s="16">
        <v>0.81</v>
      </c>
      <c r="AA17" s="16">
        <v>0.45</v>
      </c>
      <c r="AB17" s="16">
        <v>0.45</v>
      </c>
    </row>
    <row r="18" spans="1:28" x14ac:dyDescent="0.4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>node_cost_table_outbound_BASE!M18/node_cost_table_outbound_BASE!M$24</f>
        <v>0</v>
      </c>
      <c r="N18">
        <v>0</v>
      </c>
      <c r="O18">
        <v>0</v>
      </c>
      <c r="P18">
        <v>0</v>
      </c>
      <c r="Q18" s="4">
        <f>node_cost_table_outbound_BASE!Q18/node_cost_table_outbound_BASE!Q$24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0.03</v>
      </c>
      <c r="AB18">
        <v>0.03</v>
      </c>
    </row>
    <row r="19" spans="1:28" x14ac:dyDescent="0.4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f>node_cost_table_outbound_BASE!M19/node_cost_table_outbound_BASE!M$24</f>
        <v>0</v>
      </c>
      <c r="N19">
        <v>0</v>
      </c>
      <c r="O19">
        <v>0</v>
      </c>
      <c r="P19">
        <v>0</v>
      </c>
      <c r="Q19" s="4">
        <f>node_cost_table_outbound_BASE!Q19/node_cost_table_outbound_BASE!Q$24</f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4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4">
        <f>node_cost_table_outbound_BASE!M20/node_cost_table_outbound_BASE!M$24</f>
        <v>0</v>
      </c>
      <c r="N20">
        <v>0</v>
      </c>
      <c r="O20">
        <v>0</v>
      </c>
      <c r="P20">
        <v>0</v>
      </c>
      <c r="Q20" s="4">
        <f>node_cost_table_outbound_BASE!Q20/node_cost_table_outbound_BASE!Q$24</f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0.27</v>
      </c>
      <c r="AB20">
        <v>0.27</v>
      </c>
    </row>
    <row r="21" spans="1:28" x14ac:dyDescent="0.4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">
        <f>node_cost_table_outbound_BASE!M21/node_cost_table_outbound_BASE!M$24</f>
        <v>0</v>
      </c>
      <c r="N21">
        <v>0</v>
      </c>
      <c r="O21">
        <v>0</v>
      </c>
      <c r="P21">
        <v>0</v>
      </c>
      <c r="Q21" s="4">
        <f>node_cost_table_outbound_BASE!Q21/node_cost_table_outbound_BASE!Q$24</f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</row>
    <row r="22" spans="1:28" s="16" customFormat="1" x14ac:dyDescent="0.4">
      <c r="A22" s="16" t="s">
        <v>43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7">
        <f>SUM(M18:M21)</f>
        <v>0</v>
      </c>
      <c r="N22" s="16">
        <v>0</v>
      </c>
      <c r="O22" s="16">
        <v>0</v>
      </c>
      <c r="P22" s="16">
        <v>0</v>
      </c>
      <c r="Q22" s="17">
        <f>SUM(Q18:Q21)</f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0.5</v>
      </c>
      <c r="AB22" s="16">
        <v>0.5</v>
      </c>
    </row>
    <row r="23" spans="1:28" x14ac:dyDescent="0.4">
      <c r="L23" s="10"/>
      <c r="N23" s="10"/>
      <c r="O23" s="10"/>
      <c r="P23" s="10"/>
      <c r="Q23" s="11"/>
      <c r="R23" s="10"/>
    </row>
    <row r="24" spans="1:28" x14ac:dyDescent="0.4">
      <c r="A24" t="s">
        <v>45</v>
      </c>
      <c r="M24" s="4">
        <f>M21+M20+M19+M18+M16+M15+M12+M9+M6+M5+M4+M11</f>
        <v>1</v>
      </c>
      <c r="Q24" s="4">
        <f>Q21+Q20+Q19+Q18+Q16+Q15+Q12+Q9+Q6+Q5+Q4+Q11</f>
        <v>1</v>
      </c>
    </row>
    <row r="25" spans="1:28" s="10" customFormat="1" x14ac:dyDescent="0.4">
      <c r="M25" s="11"/>
    </row>
    <row r="26" spans="1:28" s="10" customFormat="1" x14ac:dyDescent="0.4">
      <c r="M26" s="11"/>
    </row>
    <row r="27" spans="1:28" s="10" customFormat="1" x14ac:dyDescent="0.4">
      <c r="M27" s="11"/>
    </row>
    <row r="28" spans="1:28" s="10" customFormat="1" x14ac:dyDescent="0.4">
      <c r="M28" s="11"/>
    </row>
    <row r="29" spans="1:28" s="10" customFormat="1" x14ac:dyDescent="0.4">
      <c r="M29" s="11"/>
    </row>
    <row r="30" spans="1:28" s="10" customFormat="1" x14ac:dyDescent="0.4">
      <c r="M30" s="11"/>
    </row>
    <row r="31" spans="1:28" s="10" customFormat="1" x14ac:dyDescent="0.4">
      <c r="M31" s="11"/>
    </row>
    <row r="32" spans="1:28" s="10" customFormat="1" x14ac:dyDescent="0.4">
      <c r="M32" s="11"/>
    </row>
    <row r="33" spans="13:13" s="10" customFormat="1" x14ac:dyDescent="0.4">
      <c r="M33" s="11"/>
    </row>
    <row r="34" spans="13:13" s="10" customFormat="1" x14ac:dyDescent="0.4">
      <c r="M34" s="11"/>
    </row>
    <row r="35" spans="13:13" s="10" customFormat="1" x14ac:dyDescent="0.4">
      <c r="M35" s="11"/>
    </row>
    <row r="36" spans="13:13" s="10" customFormat="1" x14ac:dyDescent="0.4">
      <c r="M36" s="11"/>
    </row>
    <row r="37" spans="13:13" s="10" customFormat="1" x14ac:dyDescent="0.4">
      <c r="M37" s="11"/>
    </row>
    <row r="38" spans="13:13" s="10" customFormat="1" x14ac:dyDescent="0.4">
      <c r="M38" s="11"/>
    </row>
    <row r="39" spans="13:13" s="10" customFormat="1" x14ac:dyDescent="0.4">
      <c r="M39" s="11"/>
    </row>
    <row r="40" spans="13:13" s="10" customFormat="1" x14ac:dyDescent="0.4">
      <c r="M40" s="11"/>
    </row>
    <row r="41" spans="13:13" s="10" customFormat="1" x14ac:dyDescent="0.4">
      <c r="M41" s="11"/>
    </row>
    <row r="42" spans="13:13" s="10" customFormat="1" x14ac:dyDescent="0.4">
      <c r="M42" s="11"/>
    </row>
    <row r="43" spans="13:13" s="10" customFormat="1" x14ac:dyDescent="0.4">
      <c r="M43" s="11"/>
    </row>
    <row r="44" spans="13:13" s="10" customFormat="1" x14ac:dyDescent="0.4">
      <c r="M44" s="11"/>
    </row>
    <row r="45" spans="13:13" s="10" customFormat="1" x14ac:dyDescent="0.4">
      <c r="M45" s="11"/>
    </row>
    <row r="46" spans="13:13" s="10" customFormat="1" x14ac:dyDescent="0.4">
      <c r="M46" s="11"/>
    </row>
    <row r="47" spans="13:13" s="10" customFormat="1" x14ac:dyDescent="0.4">
      <c r="M47" s="11"/>
    </row>
    <row r="48" spans="13:13" s="10" customFormat="1" x14ac:dyDescent="0.4">
      <c r="M48" s="11"/>
    </row>
    <row r="49" spans="13:13" s="10" customFormat="1" x14ac:dyDescent="0.4">
      <c r="M49" s="11"/>
    </row>
    <row r="50" spans="13:13" s="10" customFormat="1" x14ac:dyDescent="0.4">
      <c r="M50" s="11"/>
    </row>
    <row r="51" spans="13:13" s="10" customFormat="1" x14ac:dyDescent="0.4">
      <c r="M51" s="11"/>
    </row>
    <row r="52" spans="13:13" s="10" customFormat="1" x14ac:dyDescent="0.4">
      <c r="M52" s="11"/>
    </row>
    <row r="53" spans="13:13" s="10" customFormat="1" x14ac:dyDescent="0.4">
      <c r="M53" s="11"/>
    </row>
    <row r="54" spans="13:13" s="10" customFormat="1" x14ac:dyDescent="0.4">
      <c r="M54" s="11"/>
    </row>
    <row r="55" spans="13:13" s="10" customFormat="1" x14ac:dyDescent="0.4">
      <c r="M55" s="11"/>
    </row>
    <row r="56" spans="13:13" s="10" customFormat="1" x14ac:dyDescent="0.4">
      <c r="M56" s="11"/>
    </row>
    <row r="57" spans="13:13" s="10" customFormat="1" x14ac:dyDescent="0.4">
      <c r="M57" s="11"/>
    </row>
    <row r="58" spans="13:13" s="10" customFormat="1" x14ac:dyDescent="0.4">
      <c r="M58" s="11"/>
    </row>
    <row r="59" spans="13:13" s="10" customFormat="1" x14ac:dyDescent="0.4">
      <c r="M59" s="11"/>
    </row>
    <row r="60" spans="13:13" s="10" customFormat="1" x14ac:dyDescent="0.4">
      <c r="M60" s="11"/>
    </row>
    <row r="61" spans="13:13" s="10" customFormat="1" x14ac:dyDescent="0.4">
      <c r="M61" s="11"/>
    </row>
    <row r="62" spans="13:13" s="10" customFormat="1" x14ac:dyDescent="0.4">
      <c r="M62" s="11"/>
    </row>
    <row r="63" spans="13:13" s="10" customFormat="1" x14ac:dyDescent="0.4">
      <c r="M63" s="1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B651-8881-4AFE-821A-EA3D6DEB607E}">
  <sheetPr>
    <tabColor rgb="FF00B0F0"/>
  </sheetPr>
  <dimension ref="A1:AB24"/>
  <sheetViews>
    <sheetView workbookViewId="0">
      <pane xSplit="1" ySplit="1" topLeftCell="D11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8.75" x14ac:dyDescent="0.4"/>
  <cols>
    <col min="1" max="1" width="24.125" bestFit="1" customWidth="1"/>
    <col min="13" max="13" width="9" style="1"/>
    <col min="17" max="17" width="9" style="1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27">
        <f>M3+M4</f>
        <v>1.5450000000000002</v>
      </c>
      <c r="N2">
        <v>1</v>
      </c>
      <c r="O2">
        <v>1</v>
      </c>
      <c r="P2">
        <v>1</v>
      </c>
      <c r="Q2" s="27">
        <f>Q3+Q4</f>
        <v>1.5450000000000002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21">
        <f>M7+M17+M22</f>
        <v>1.3950000000000002</v>
      </c>
      <c r="N3">
        <v>0.8</v>
      </c>
      <c r="O3">
        <v>0.83</v>
      </c>
      <c r="P3">
        <v>0.86</v>
      </c>
      <c r="Q3" s="21">
        <f>Q7+Q17+Q22</f>
        <v>1.3950000000000002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22">
        <v>0.15</v>
      </c>
      <c r="N4">
        <v>0.2</v>
      </c>
      <c r="O4">
        <v>0.17</v>
      </c>
      <c r="P4">
        <v>0.14000000000000001</v>
      </c>
      <c r="Q4" s="22">
        <v>0.15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23">
        <v>0.1</v>
      </c>
      <c r="N5">
        <v>0.01</v>
      </c>
      <c r="O5">
        <v>0.05</v>
      </c>
      <c r="P5">
        <v>0.05</v>
      </c>
      <c r="Q5" s="23">
        <v>0.1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1">
        <v>4.1000000000000002E-2</v>
      </c>
      <c r="N6">
        <v>0.01</v>
      </c>
      <c r="O6">
        <v>0.05</v>
      </c>
      <c r="P6">
        <v>0.08</v>
      </c>
      <c r="Q6" s="1">
        <v>4.1000000000000002E-2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s="14" customFormat="1" x14ac:dyDescent="0.4">
      <c r="A7" s="14" t="s">
        <v>33</v>
      </c>
      <c r="B7" s="14">
        <v>0.02</v>
      </c>
      <c r="C7" s="14">
        <v>0.1</v>
      </c>
      <c r="D7" s="14">
        <v>0.13</v>
      </c>
      <c r="E7" s="14">
        <v>0.14000000000000001</v>
      </c>
      <c r="F7" s="14">
        <v>0.02</v>
      </c>
      <c r="G7" s="14">
        <v>0.1</v>
      </c>
      <c r="H7" s="14">
        <v>0.13</v>
      </c>
      <c r="I7" s="14">
        <v>0.2</v>
      </c>
      <c r="J7" s="14">
        <v>0.02</v>
      </c>
      <c r="K7" s="14">
        <v>0.1</v>
      </c>
      <c r="L7" s="14">
        <v>0.13</v>
      </c>
      <c r="M7" s="14">
        <f>M5+M6</f>
        <v>0.14100000000000001</v>
      </c>
      <c r="N7" s="14">
        <v>0.02</v>
      </c>
      <c r="O7" s="14">
        <v>0.1</v>
      </c>
      <c r="P7" s="14">
        <v>0.13</v>
      </c>
      <c r="Q7" s="14">
        <f>Q5+Q6</f>
        <v>0.14100000000000001</v>
      </c>
      <c r="R7" s="14">
        <v>0.02</v>
      </c>
      <c r="S7" s="14">
        <v>0.1</v>
      </c>
      <c r="T7" s="14">
        <v>0.13</v>
      </c>
      <c r="U7" s="14">
        <v>0.14000000000000001</v>
      </c>
      <c r="V7" s="14">
        <v>0.1</v>
      </c>
      <c r="W7" s="14">
        <v>0.02</v>
      </c>
      <c r="X7" s="14">
        <v>7.0000000000000007E-2</v>
      </c>
      <c r="Y7" s="14">
        <v>0.13</v>
      </c>
      <c r="Z7" s="14">
        <v>0.14000000000000001</v>
      </c>
      <c r="AA7" s="14">
        <v>0</v>
      </c>
      <c r="AB7" s="14">
        <v>0</v>
      </c>
    </row>
    <row r="8" spans="1:28" s="2" customFormat="1" x14ac:dyDescent="0.4">
      <c r="A8" s="12" t="s">
        <v>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f>node_cost_table_outbound_SIM!M8</f>
        <v>1</v>
      </c>
      <c r="N8" s="2">
        <v>0</v>
      </c>
      <c r="O8" s="2">
        <v>0</v>
      </c>
      <c r="P8" s="2">
        <v>0</v>
      </c>
      <c r="Q8" s="8">
        <f>node_cost_table_outbound_SIM!Q8</f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9">
        <f>M16*M8</f>
        <v>0.55000000000000004</v>
      </c>
      <c r="N9" s="2">
        <v>0</v>
      </c>
      <c r="O9" s="2">
        <v>0</v>
      </c>
      <c r="P9" s="2">
        <v>0</v>
      </c>
      <c r="Q9" s="19">
        <f>Q16*Q8</f>
        <v>0.55000000000000004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s="2" customFormat="1" x14ac:dyDescent="0.4">
      <c r="A10" s="12" t="s">
        <v>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8">
        <f>node_cost_table_outbound_SIM!M10</f>
        <v>0.08</v>
      </c>
      <c r="N10" s="2">
        <v>0</v>
      </c>
      <c r="O10" s="2">
        <v>0</v>
      </c>
      <c r="P10" s="2">
        <v>0</v>
      </c>
      <c r="Q10" s="8">
        <f>node_cost_table_outbound_SIM!Q10</f>
        <v>0.08</v>
      </c>
      <c r="R10" s="2">
        <v>0</v>
      </c>
      <c r="S10" s="2">
        <v>0</v>
      </c>
      <c r="T10" s="2">
        <v>0</v>
      </c>
      <c r="U10" s="2">
        <v>0.15</v>
      </c>
      <c r="V10" s="2">
        <v>0</v>
      </c>
      <c r="W10" s="2">
        <v>0</v>
      </c>
      <c r="X10" s="2">
        <v>0</v>
      </c>
      <c r="Y10" s="2">
        <v>0</v>
      </c>
      <c r="Z10" s="2">
        <v>0.3</v>
      </c>
      <c r="AA10" s="2">
        <v>0</v>
      </c>
      <c r="AB10" s="2">
        <v>0</v>
      </c>
    </row>
    <row r="11" spans="1:28" s="2" customFormat="1" x14ac:dyDescent="0.4">
      <c r="A11" s="2" t="s">
        <v>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0">
        <f>M16*M10</f>
        <v>4.4000000000000004E-2</v>
      </c>
      <c r="N11" s="2">
        <v>0</v>
      </c>
      <c r="O11" s="2">
        <v>0</v>
      </c>
      <c r="P11" s="2">
        <v>0</v>
      </c>
      <c r="Q11" s="20">
        <f>Q16*Q10</f>
        <v>4.4000000000000004E-2</v>
      </c>
      <c r="R11" s="2">
        <v>0</v>
      </c>
      <c r="S11" s="2">
        <v>0</v>
      </c>
      <c r="T11" s="2">
        <v>0</v>
      </c>
      <c r="U11" s="2">
        <v>0.09</v>
      </c>
      <c r="V11" s="2">
        <v>0</v>
      </c>
      <c r="W11" s="2">
        <v>0</v>
      </c>
      <c r="X11" s="2">
        <v>0</v>
      </c>
      <c r="Y11" s="2">
        <v>0</v>
      </c>
      <c r="Z11" s="2">
        <v>0.09</v>
      </c>
      <c r="AA11" s="2">
        <v>0</v>
      </c>
      <c r="AB11" s="2">
        <v>0</v>
      </c>
    </row>
    <row r="12" spans="1:28" x14ac:dyDescent="0.4">
      <c r="A12" t="s">
        <v>35</v>
      </c>
      <c r="B12">
        <v>0.03</v>
      </c>
      <c r="C12">
        <v>0.03</v>
      </c>
      <c r="D12">
        <v>0.03</v>
      </c>
      <c r="E12">
        <v>0.03</v>
      </c>
      <c r="F12">
        <v>0.08</v>
      </c>
      <c r="G12">
        <v>0.03</v>
      </c>
      <c r="H12">
        <v>0.03</v>
      </c>
      <c r="I12">
        <v>0.01</v>
      </c>
      <c r="J12">
        <v>0.08</v>
      </c>
      <c r="K12">
        <v>0.03</v>
      </c>
      <c r="L12">
        <v>0.03</v>
      </c>
      <c r="M12" s="1">
        <v>0.01</v>
      </c>
      <c r="N12">
        <v>0.08</v>
      </c>
      <c r="O12">
        <v>0.03</v>
      </c>
      <c r="P12">
        <v>0.03</v>
      </c>
      <c r="Q12" s="1">
        <v>0.01</v>
      </c>
      <c r="R12">
        <v>0.03</v>
      </c>
      <c r="S12">
        <v>0.03</v>
      </c>
      <c r="T12">
        <v>0.03</v>
      </c>
      <c r="U12">
        <v>0.08</v>
      </c>
      <c r="V12">
        <v>0.05</v>
      </c>
      <c r="W12">
        <v>0.03</v>
      </c>
      <c r="X12">
        <v>0.03</v>
      </c>
      <c r="Y12">
        <v>0.03</v>
      </c>
      <c r="Z12">
        <v>0.08</v>
      </c>
      <c r="AA12">
        <v>0.05</v>
      </c>
      <c r="AB12">
        <v>0.05</v>
      </c>
    </row>
    <row r="13" spans="1:28" x14ac:dyDescent="0.4">
      <c r="A13" s="12" t="s">
        <v>51</v>
      </c>
      <c r="B13">
        <v>0</v>
      </c>
      <c r="C13">
        <v>0</v>
      </c>
      <c r="D13">
        <v>0</v>
      </c>
      <c r="E13">
        <v>0.04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 s="5">
        <f>node_cost_table_outbound_SIM!M13</f>
        <v>104</v>
      </c>
      <c r="N13">
        <v>0</v>
      </c>
      <c r="O13">
        <v>0</v>
      </c>
      <c r="P13">
        <v>0</v>
      </c>
      <c r="Q13" s="5">
        <f>node_cost_table_outbound_SIM!Q13</f>
        <v>104</v>
      </c>
      <c r="R13">
        <v>0</v>
      </c>
      <c r="S13">
        <v>0</v>
      </c>
      <c r="T13">
        <v>0</v>
      </c>
      <c r="U13">
        <v>0.04</v>
      </c>
      <c r="V13">
        <v>0</v>
      </c>
      <c r="W13">
        <v>0</v>
      </c>
      <c r="X13">
        <v>0</v>
      </c>
      <c r="Y13">
        <v>0</v>
      </c>
      <c r="Z13">
        <v>0.04</v>
      </c>
      <c r="AA13">
        <v>0</v>
      </c>
      <c r="AB13">
        <v>0</v>
      </c>
    </row>
    <row r="14" spans="1:28" x14ac:dyDescent="0.4">
      <c r="A14" t="s">
        <v>52</v>
      </c>
      <c r="B14">
        <v>0</v>
      </c>
      <c r="C14">
        <v>0</v>
      </c>
      <c r="D14">
        <v>0</v>
      </c>
      <c r="E14">
        <v>0.04</v>
      </c>
      <c r="F14">
        <v>0</v>
      </c>
      <c r="G14">
        <v>0</v>
      </c>
      <c r="H14">
        <v>0</v>
      </c>
      <c r="I14">
        <v>0.05</v>
      </c>
      <c r="J14">
        <v>0</v>
      </c>
      <c r="K14">
        <v>0</v>
      </c>
      <c r="L14">
        <v>0</v>
      </c>
      <c r="M14" s="1">
        <v>0.05</v>
      </c>
      <c r="N14">
        <v>0</v>
      </c>
      <c r="O14">
        <v>0</v>
      </c>
      <c r="P14">
        <v>0</v>
      </c>
      <c r="Q14" s="1">
        <v>0.05</v>
      </c>
      <c r="R14">
        <v>0</v>
      </c>
      <c r="S14">
        <v>0</v>
      </c>
      <c r="T14">
        <v>0</v>
      </c>
      <c r="U14">
        <v>0.04</v>
      </c>
      <c r="V14">
        <v>0</v>
      </c>
      <c r="W14">
        <v>0</v>
      </c>
      <c r="X14">
        <v>0</v>
      </c>
      <c r="Y14">
        <v>0</v>
      </c>
      <c r="Z14">
        <v>0.04</v>
      </c>
      <c r="AA14">
        <v>0</v>
      </c>
      <c r="AB14">
        <v>0</v>
      </c>
    </row>
    <row r="15" spans="1:28" x14ac:dyDescent="0.4">
      <c r="A15" t="s">
        <v>36</v>
      </c>
      <c r="M15" s="18">
        <f>M14*M13/52</f>
        <v>0.1</v>
      </c>
      <c r="Q15" s="18">
        <f>Q14*Q13/52</f>
        <v>0.1</v>
      </c>
    </row>
    <row r="16" spans="1:28" s="2" customFormat="1" x14ac:dyDescent="0.4">
      <c r="A16" s="2" t="s">
        <v>37</v>
      </c>
      <c r="B16" s="2">
        <v>0.7</v>
      </c>
      <c r="C16" s="2">
        <v>0.7</v>
      </c>
      <c r="D16" s="2">
        <v>0.7</v>
      </c>
      <c r="E16" s="2">
        <v>0.6</v>
      </c>
      <c r="F16" s="2">
        <v>0.7</v>
      </c>
      <c r="G16" s="2">
        <v>0.7</v>
      </c>
      <c r="H16" s="2">
        <v>0.7</v>
      </c>
      <c r="I16" s="2">
        <v>0.55000000000000004</v>
      </c>
      <c r="J16" s="2">
        <v>0.7</v>
      </c>
      <c r="K16" s="2">
        <v>0.7</v>
      </c>
      <c r="L16" s="2">
        <v>0.7</v>
      </c>
      <c r="M16" s="2">
        <v>0.55000000000000004</v>
      </c>
      <c r="N16" s="2">
        <v>0.7</v>
      </c>
      <c r="O16" s="2">
        <v>0.7</v>
      </c>
      <c r="P16" s="2">
        <v>0.7</v>
      </c>
      <c r="Q16" s="2">
        <v>0.55000000000000004</v>
      </c>
      <c r="R16" s="2">
        <v>0.7</v>
      </c>
      <c r="S16" s="2">
        <v>0.7</v>
      </c>
      <c r="T16" s="2">
        <v>0.7</v>
      </c>
      <c r="U16" s="2">
        <v>0.6</v>
      </c>
      <c r="V16" s="2">
        <v>0.7</v>
      </c>
      <c r="W16" s="2">
        <v>0.7</v>
      </c>
      <c r="X16" s="2">
        <v>0.7</v>
      </c>
      <c r="Y16" s="2">
        <v>0.7</v>
      </c>
      <c r="Z16" s="2">
        <v>0.6</v>
      </c>
      <c r="AA16" s="2">
        <v>0.4</v>
      </c>
      <c r="AB16" s="2">
        <v>0.4</v>
      </c>
    </row>
    <row r="17" spans="1:28" s="14" customFormat="1" x14ac:dyDescent="0.4">
      <c r="A17" s="14" t="s">
        <v>38</v>
      </c>
      <c r="B17" s="14">
        <v>0.73</v>
      </c>
      <c r="C17" s="14">
        <v>0.73</v>
      </c>
      <c r="D17" s="14">
        <v>0.73</v>
      </c>
      <c r="E17" s="14">
        <v>0.67</v>
      </c>
      <c r="F17" s="14">
        <v>0.78</v>
      </c>
      <c r="G17" s="14">
        <v>0.73</v>
      </c>
      <c r="H17" s="14">
        <v>0.73</v>
      </c>
      <c r="I17" s="14">
        <v>0.61</v>
      </c>
      <c r="J17" s="14">
        <v>0.78</v>
      </c>
      <c r="K17" s="14">
        <v>0.73</v>
      </c>
      <c r="L17" s="14">
        <v>0.73</v>
      </c>
      <c r="M17" s="15">
        <f>SUM(M15:M16)+M9+M12+M11</f>
        <v>1.2540000000000002</v>
      </c>
      <c r="N17" s="14">
        <v>0.78</v>
      </c>
      <c r="O17" s="14">
        <v>0.73</v>
      </c>
      <c r="P17" s="14">
        <v>0.73</v>
      </c>
      <c r="Q17" s="15">
        <f>SUM(Q15:Q16)+Q9+Q12+Q11</f>
        <v>1.2540000000000002</v>
      </c>
      <c r="R17" s="14">
        <v>0.73</v>
      </c>
      <c r="S17" s="14">
        <v>0.73</v>
      </c>
      <c r="T17" s="14">
        <v>0.73</v>
      </c>
      <c r="U17" s="14">
        <v>0.81</v>
      </c>
      <c r="V17" s="14">
        <v>0.75</v>
      </c>
      <c r="W17" s="14">
        <v>0.73</v>
      </c>
      <c r="X17" s="14">
        <v>0.73</v>
      </c>
      <c r="Y17" s="14">
        <v>0.73</v>
      </c>
      <c r="Z17" s="14">
        <v>0.81</v>
      </c>
      <c r="AA17" s="14">
        <v>0.45</v>
      </c>
      <c r="AB17" s="14">
        <v>0.45</v>
      </c>
    </row>
    <row r="18" spans="1:28" x14ac:dyDescent="0.4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0.03</v>
      </c>
      <c r="AB18">
        <v>0.03</v>
      </c>
    </row>
    <row r="19" spans="1:28" x14ac:dyDescent="0.4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>
        <v>0</v>
      </c>
      <c r="Q19" s="1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4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>
        <v>0</v>
      </c>
      <c r="Q20" s="1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0.27</v>
      </c>
      <c r="AB20">
        <v>0.27</v>
      </c>
    </row>
    <row r="21" spans="1:28" x14ac:dyDescent="0.4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 s="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</row>
    <row r="22" spans="1:28" s="14" customFormat="1" x14ac:dyDescent="0.4">
      <c r="A22" s="14" t="s">
        <v>43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0.5</v>
      </c>
      <c r="AB22" s="14">
        <v>0.5</v>
      </c>
    </row>
    <row r="24" spans="1:28" x14ac:dyDescent="0.4">
      <c r="A24" t="s">
        <v>44</v>
      </c>
      <c r="M24" s="13">
        <f>M21+M20+M19+M18+M16+M15+M12+M9+M6+M5+M4+M11</f>
        <v>1.5449999999999999</v>
      </c>
      <c r="Q24" s="13">
        <f>Q21+Q20+Q19+Q18+Q16+Q15+Q12+Q9+Q6+Q5+Q4+Q11</f>
        <v>1.5449999999999999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node_cost_table_outbound_SIM</vt:lpstr>
      <vt:lpstr>node_cost_table_outbound_BASE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2024-12-18T23:46:43Z</dcterms:created>
  <dcterms:modified xsi:type="dcterms:W3CDTF">2024-12-19T12:56:02Z</dcterms:modified>
</cp:coreProperties>
</file>