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sug\@@@matplotlib_test\@TAX_simulation\data_FLAGs_PySI_TAX_simulation\"/>
    </mc:Choice>
  </mc:AlternateContent>
  <xr:revisionPtr revIDLastSave="0" documentId="13_ncr:9_{46B95962-1F42-4B90-A8C8-8360FC1380DA}" xr6:coauthVersionLast="47" xr6:coauthVersionMax="47" xr10:uidLastSave="{00000000-0000-0000-0000-000000000000}"/>
  <bookViews>
    <workbookView xWindow="-120" yWindow="-120" windowWidth="20730" windowHeight="11040" activeTab="1" xr2:uid="{DCF281A9-E0D0-448D-8973-FC5F5061DD16}"/>
  </bookViews>
  <sheets>
    <sheet name="node_cost_table_outbound_SIM" sheetId="1" r:id="rId1"/>
    <sheet name="node_cost_table_outbound_BASE" sheetId="2" r:id="rId2"/>
  </sheets>
  <calcPr calcId="0"/>
</workbook>
</file>

<file path=xl/calcChain.xml><?xml version="1.0" encoding="utf-8"?>
<calcChain xmlns="http://schemas.openxmlformats.org/spreadsheetml/2006/main">
  <c r="B24" i="2" l="1"/>
  <c r="B11" i="2"/>
  <c r="C13" i="2"/>
  <c r="C15" i="2" s="1"/>
  <c r="B13" i="2"/>
  <c r="B15" i="2"/>
  <c r="C7" i="2"/>
  <c r="B7" i="2"/>
  <c r="C10" i="2"/>
  <c r="C8" i="2"/>
  <c r="B10" i="2"/>
  <c r="B8" i="2"/>
  <c r="C11" i="2"/>
  <c r="B9" i="2"/>
  <c r="C9" i="2"/>
  <c r="C24" i="2" l="1"/>
  <c r="C17" i="2"/>
  <c r="C15" i="1"/>
  <c r="B15" i="1"/>
  <c r="B17" i="2"/>
  <c r="B14" i="1"/>
  <c r="B9" i="1"/>
  <c r="C3" i="2"/>
  <c r="C2" i="2" s="1"/>
  <c r="C14" i="1"/>
  <c r="B3" i="2"/>
  <c r="B2" i="2" s="1"/>
  <c r="C11" i="1"/>
  <c r="C16" i="1"/>
  <c r="C9" i="1"/>
  <c r="C21" i="1"/>
  <c r="C20" i="1"/>
  <c r="C19" i="1"/>
  <c r="C18" i="1"/>
  <c r="C22" i="1" s="1"/>
  <c r="C12" i="1"/>
  <c r="C6" i="1"/>
  <c r="C17" i="1" l="1"/>
  <c r="C5" i="1"/>
  <c r="B11" i="1"/>
  <c r="B12" i="1"/>
  <c r="B5" i="1"/>
  <c r="B16" i="1"/>
  <c r="B17" i="1" s="1"/>
  <c r="B6" i="1"/>
  <c r="B20" i="1"/>
  <c r="B19" i="1"/>
  <c r="B18" i="1"/>
  <c r="B21" i="1"/>
  <c r="B22" i="1"/>
  <c r="C7" i="1" l="1"/>
  <c r="C3" i="1" s="1"/>
  <c r="C4" i="1" s="1"/>
  <c r="C24" i="1"/>
  <c r="B7" i="1"/>
  <c r="B3" i="1" l="1"/>
  <c r="B4" i="1"/>
  <c r="B24" i="1" s="1"/>
</calcChain>
</file>

<file path=xl/sharedStrings.xml><?xml version="1.0" encoding="utf-8"?>
<sst xmlns="http://schemas.openxmlformats.org/spreadsheetml/2006/main" count="50" uniqueCount="29">
  <si>
    <t>node_name</t>
  </si>
  <si>
    <t>NYC</t>
  </si>
  <si>
    <t>LAX</t>
  </si>
  <si>
    <t>price_sales_shipped</t>
  </si>
  <si>
    <t>cost_total</t>
  </si>
  <si>
    <t>profit</t>
  </si>
  <si>
    <t>marketing_promotion</t>
  </si>
  <si>
    <t>sales_admin_cost</t>
  </si>
  <si>
    <t>SGA_total</t>
  </si>
  <si>
    <t>tax portion</t>
  </si>
  <si>
    <t>logistics_costs</t>
  </si>
  <si>
    <t>warehouse_cost</t>
  </si>
  <si>
    <t>direct_materials_costs</t>
  </si>
  <si>
    <t>purchase_total_cost</t>
  </si>
  <si>
    <t>prod_indirect_labor</t>
  </si>
  <si>
    <t>prod_indirect_others</t>
  </si>
  <si>
    <t>direct_labor_costs</t>
  </si>
  <si>
    <t>depreciation_others</t>
  </si>
  <si>
    <t>manufacturing_overhead</t>
  </si>
  <si>
    <t>TAX_applied_cost_base</t>
    <phoneticPr fontId="18"/>
  </si>
  <si>
    <t>BASE_COST</t>
    <phoneticPr fontId="18"/>
  </si>
  <si>
    <t>warehouse_cost</t>
    <phoneticPr fontId="18"/>
  </si>
  <si>
    <t>marketing_promotion</t>
    <phoneticPr fontId="18"/>
  </si>
  <si>
    <t>carbon cost</t>
    <phoneticPr fontId="18"/>
  </si>
  <si>
    <t>warehouse_stock_weeks</t>
    <phoneticPr fontId="18"/>
  </si>
  <si>
    <t>warehouse_cost_BASE</t>
    <phoneticPr fontId="18"/>
  </si>
  <si>
    <t>direct_materials_costs</t>
    <phoneticPr fontId="18"/>
  </si>
  <si>
    <t>custom_tax_rate</t>
    <phoneticPr fontId="18"/>
  </si>
  <si>
    <t>carbon_tax_rate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</si>
</sst>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3" formatCode="0.0000_ "/>
    <numFmt numFmtId="185" formatCode="#,##0.000;[Red]\-#,##0.000"/>
    <numFmt numFmtId="187" formatCode="0.0000"/>
    <numFmt numFmtId="188" formatCode="#,##0.0000;[Red]\-#,##0.0000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0" fontId="0" fillId="33" borderId="0" xfId="1" applyNumberFormat="1" applyFont="1" applyFill="1">
      <alignment vertical="center"/>
    </xf>
    <xf numFmtId="40" fontId="0" fillId="35" borderId="0" xfId="1" applyNumberFormat="1" applyFont="1" applyFill="1">
      <alignment vertical="center"/>
    </xf>
    <xf numFmtId="40" fontId="19" fillId="36" borderId="0" xfId="1" applyNumberFormat="1" applyFont="1" applyFill="1">
      <alignment vertical="center"/>
    </xf>
    <xf numFmtId="0" fontId="0" fillId="37" borderId="0" xfId="0" applyFill="1">
      <alignment vertical="center"/>
    </xf>
    <xf numFmtId="40" fontId="0" fillId="37" borderId="0" xfId="1" applyNumberFormat="1" applyFont="1" applyFill="1">
      <alignment vertical="center"/>
    </xf>
    <xf numFmtId="9" fontId="19" fillId="36" borderId="0" xfId="2" applyFont="1" applyFill="1">
      <alignment vertical="center"/>
    </xf>
    <xf numFmtId="9" fontId="19" fillId="36" borderId="0" xfId="2" applyNumberFormat="1" applyFont="1" applyFill="1">
      <alignment vertical="center"/>
    </xf>
    <xf numFmtId="0" fontId="0" fillId="0" borderId="0" xfId="0" applyFill="1">
      <alignment vertical="center"/>
    </xf>
    <xf numFmtId="40" fontId="0" fillId="0" borderId="0" xfId="1" applyNumberFormat="1" applyFont="1" applyFill="1">
      <alignment vertical="center"/>
    </xf>
    <xf numFmtId="0" fontId="19" fillId="36" borderId="0" xfId="0" applyFont="1" applyFill="1">
      <alignment vertical="center"/>
    </xf>
    <xf numFmtId="183" fontId="0" fillId="33" borderId="0" xfId="0" applyNumberFormat="1" applyFill="1">
      <alignment vertical="center"/>
    </xf>
    <xf numFmtId="0" fontId="0" fillId="39" borderId="0" xfId="0" applyFill="1">
      <alignment vertical="center"/>
    </xf>
    <xf numFmtId="40" fontId="0" fillId="39" borderId="0" xfId="1" applyNumberFormat="1" applyFont="1" applyFill="1">
      <alignment vertical="center"/>
    </xf>
    <xf numFmtId="0" fontId="0" fillId="41" borderId="0" xfId="0" applyFill="1">
      <alignment vertical="center"/>
    </xf>
    <xf numFmtId="40" fontId="0" fillId="41" borderId="0" xfId="1" applyNumberFormat="1" applyFont="1" applyFill="1">
      <alignment vertical="center"/>
    </xf>
    <xf numFmtId="2" fontId="0" fillId="33" borderId="0" xfId="0" applyNumberFormat="1" applyFill="1">
      <alignment vertical="center"/>
    </xf>
    <xf numFmtId="187" fontId="0" fillId="34" borderId="0" xfId="0" applyNumberFormat="1" applyFill="1">
      <alignment vertical="center"/>
    </xf>
    <xf numFmtId="188" fontId="0" fillId="34" borderId="0" xfId="1" applyNumberFormat="1" applyFont="1" applyFill="1">
      <alignment vertical="center"/>
    </xf>
    <xf numFmtId="185" fontId="0" fillId="33" borderId="0" xfId="1" applyNumberFormat="1" applyFont="1" applyFill="1">
      <alignment vertical="center"/>
    </xf>
    <xf numFmtId="185" fontId="0" fillId="40" borderId="0" xfId="0" applyNumberFormat="1" applyFill="1">
      <alignment vertical="center"/>
    </xf>
    <xf numFmtId="185" fontId="0" fillId="33" borderId="0" xfId="0" applyNumberFormat="1" applyFill="1">
      <alignment vertical="center"/>
    </xf>
    <xf numFmtId="185" fontId="0" fillId="38" borderId="0" xfId="1" applyNumberFormat="1" applyFont="1" applyFill="1">
      <alignment vertical="center"/>
    </xf>
    <xf numFmtId="185" fontId="0" fillId="35" borderId="0" xfId="1" applyNumberFormat="1" applyFont="1" applyFill="1">
      <alignment vertical="center"/>
    </xf>
    <xf numFmtId="185" fontId="0" fillId="41" borderId="0" xfId="1" applyNumberFormat="1" applyFont="1" applyFill="1">
      <alignment vertical="center"/>
    </xf>
    <xf numFmtId="185" fontId="0" fillId="42" borderId="0" xfId="1" applyNumberFormat="1" applyFont="1" applyFill="1">
      <alignment vertical="center"/>
    </xf>
  </cellXfs>
  <cellStyles count="44">
    <cellStyle name="20% - アクセント 1" xfId="21" builtinId="30" customBuiltin="1"/>
    <cellStyle name="20% - アクセント 2" xfId="25" builtinId="34" customBuiltin="1"/>
    <cellStyle name="20% - アクセント 3" xfId="29" builtinId="38" customBuiltin="1"/>
    <cellStyle name="20% - アクセント 4" xfId="33" builtinId="42" customBuiltin="1"/>
    <cellStyle name="20% - アクセント 5" xfId="37" builtinId="46" customBuiltin="1"/>
    <cellStyle name="20% - アクセント 6" xfId="41" builtinId="50" customBuiltin="1"/>
    <cellStyle name="40% - アクセント 1" xfId="22" builtinId="31" customBuiltin="1"/>
    <cellStyle name="40% - アクセント 2" xfId="26" builtinId="35" customBuiltin="1"/>
    <cellStyle name="40% - アクセント 3" xfId="30" builtinId="39" customBuiltin="1"/>
    <cellStyle name="40% - アクセント 4" xfId="34" builtinId="43" customBuiltin="1"/>
    <cellStyle name="40% - アクセント 5" xfId="38" builtinId="47" customBuiltin="1"/>
    <cellStyle name="40% - アクセント 6" xfId="42" builtinId="51" customBuiltin="1"/>
    <cellStyle name="60% - アクセント 1" xfId="23" builtinId="32" customBuiltin="1"/>
    <cellStyle name="60% - アクセント 2" xfId="27" builtinId="36" customBuiltin="1"/>
    <cellStyle name="60% - アクセント 3" xfId="31" builtinId="40" customBuiltin="1"/>
    <cellStyle name="60% - アクセント 4" xfId="35" builtinId="44" customBuiltin="1"/>
    <cellStyle name="60% - アクセント 5" xfId="39" builtinId="48" customBuiltin="1"/>
    <cellStyle name="60% - アクセント 6" xfId="43" builtinId="52" customBuiltin="1"/>
    <cellStyle name="アクセント 1" xfId="20" builtinId="29" customBuiltin="1"/>
    <cellStyle name="アクセント 2" xfId="24" builtinId="33" customBuiltin="1"/>
    <cellStyle name="アクセント 3" xfId="28" builtinId="37" customBuiltin="1"/>
    <cellStyle name="アクセント 4" xfId="32" builtinId="41" customBuiltin="1"/>
    <cellStyle name="アクセント 5" xfId="36" builtinId="45" customBuiltin="1"/>
    <cellStyle name="アクセント 6" xfId="40" builtinId="49" customBuiltin="1"/>
    <cellStyle name="タイトル" xfId="3" builtinId="15" customBuiltin="1"/>
    <cellStyle name="チェック セル" xfId="15" builtinId="23" customBuiltin="1"/>
    <cellStyle name="どちらでもない" xfId="10" builtinId="28" customBuiltin="1"/>
    <cellStyle name="パーセント" xfId="2" builtinId="5"/>
    <cellStyle name="メモ" xfId="17" builtinId="10" customBuiltin="1"/>
    <cellStyle name="リンク セル" xfId="14" builtinId="24" customBuiltin="1"/>
    <cellStyle name="悪い" xfId="9" builtinId="27" customBuiltin="1"/>
    <cellStyle name="計算" xfId="13" builtinId="22" customBuiltin="1"/>
    <cellStyle name="警告文" xfId="16" builtinId="11" customBuiltin="1"/>
    <cellStyle name="桁区切り" xfId="1" builtinId="6"/>
    <cellStyle name="見出し 1" xfId="4" builtinId="16" customBuiltin="1"/>
    <cellStyle name="見出し 2" xfId="5" builtinId="17" customBuiltin="1"/>
    <cellStyle name="見出し 3" xfId="6" builtinId="18" customBuiltin="1"/>
    <cellStyle name="見出し 4" xfId="7" builtinId="19" customBuiltin="1"/>
    <cellStyle name="集計" xfId="19" builtinId="25" customBuiltin="1"/>
    <cellStyle name="出力" xfId="12" builtinId="21" customBuiltin="1"/>
    <cellStyle name="説明文" xfId="18" builtinId="53" customBuiltin="1"/>
    <cellStyle name="入力" xfId="11" builtinId="20" customBuiltin="1"/>
    <cellStyle name="標準" xfId="0" builtinId="0"/>
    <cellStyle name="良い" xfId="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5</xdr:row>
      <xdr:rowOff>180975</xdr:rowOff>
    </xdr:from>
    <xdr:to>
      <xdr:col>5</xdr:col>
      <xdr:colOff>619125</xdr:colOff>
      <xdr:row>8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F62FCFA-9B9D-5320-CD29-7FBB6CECFA04}"/>
            </a:ext>
          </a:extLst>
        </xdr:cNvPr>
        <xdr:cNvSpPr/>
      </xdr:nvSpPr>
      <xdr:spPr>
        <a:xfrm>
          <a:off x="3352800" y="1371600"/>
          <a:ext cx="1847850" cy="5619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関税</a:t>
          </a:r>
          <a:r>
            <a:rPr kumimoji="1" lang="en-US" altLang="ja-JP" sz="1100" kern="1200"/>
            <a:t>10%</a:t>
          </a:r>
          <a:r>
            <a:rPr kumimoji="1" lang="ja-JP" altLang="en-US" sz="1100" kern="1200" baseline="0"/>
            <a:t> </a:t>
          </a:r>
          <a:r>
            <a:rPr kumimoji="1" lang="en-US" altLang="ja-JP" sz="1100" kern="1200" baseline="0"/>
            <a:t>Carbon TAX8%</a:t>
          </a:r>
          <a:r>
            <a:rPr kumimoji="1" lang="ja-JP" altLang="en-US" sz="1100" kern="1200"/>
            <a:t>時</a:t>
          </a:r>
          <a:endParaRPr kumimoji="1" lang="en-US" altLang="ja-JP" sz="1100" kern="1200"/>
        </a:p>
        <a:p>
          <a:pPr algn="l"/>
          <a:r>
            <a:rPr kumimoji="1" lang="en-US" altLang="ja-JP" sz="1100" kern="1200"/>
            <a:t>15%</a:t>
          </a:r>
          <a:r>
            <a:rPr kumimoji="1" lang="ja-JP" altLang="en-US" sz="1100" kern="1200"/>
            <a:t>の利益が出る設計</a:t>
          </a:r>
        </a:p>
      </xdr:txBody>
    </xdr:sp>
    <xdr:clientData/>
  </xdr:twoCellAnchor>
  <xdr:twoCellAnchor>
    <xdr:from>
      <xdr:col>3</xdr:col>
      <xdr:colOff>123825</xdr:colOff>
      <xdr:row>0</xdr:row>
      <xdr:rowOff>209550</xdr:rowOff>
    </xdr:from>
    <xdr:to>
      <xdr:col>5</xdr:col>
      <xdr:colOff>600075</xdr:colOff>
      <xdr:row>1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7D6716-3FF0-0A02-AE2D-63B96AE46A82}"/>
            </a:ext>
          </a:extLst>
        </xdr:cNvPr>
        <xdr:cNvSpPr/>
      </xdr:nvSpPr>
      <xdr:spPr>
        <a:xfrm>
          <a:off x="3333750" y="209550"/>
          <a:ext cx="1847850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価格増加分で販売数量減</a:t>
          </a:r>
        </a:p>
      </xdr:txBody>
    </xdr:sp>
    <xdr:clientData/>
  </xdr:twoCellAnchor>
  <xdr:twoCellAnchor>
    <xdr:from>
      <xdr:col>3</xdr:col>
      <xdr:colOff>42517</xdr:colOff>
      <xdr:row>11</xdr:row>
      <xdr:rowOff>158612</xdr:rowOff>
    </xdr:from>
    <xdr:to>
      <xdr:col>5</xdr:col>
      <xdr:colOff>523184</xdr:colOff>
      <xdr:row>12</xdr:row>
      <xdr:rowOff>177662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E025BA7-6CF2-8735-C7F6-DDA03668F4DD}"/>
            </a:ext>
          </a:extLst>
        </xdr:cNvPr>
        <xdr:cNvSpPr/>
      </xdr:nvSpPr>
      <xdr:spPr>
        <a:xfrm>
          <a:off x="3258930" y="2740025"/>
          <a:ext cx="1861102" cy="2537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年</a:t>
          </a:r>
          <a:r>
            <a:rPr kumimoji="1" lang="en-US" altLang="ja-JP" sz="1100" kern="1200"/>
            <a:t>52</a:t>
          </a:r>
          <a:r>
            <a:rPr kumimoji="1" lang="ja-JP" altLang="en-US" sz="1100" kern="1200"/>
            <a:t>週　平均</a:t>
          </a:r>
          <a:r>
            <a:rPr kumimoji="1" lang="en-US" altLang="ja-JP" sz="1100" kern="1200"/>
            <a:t>1</a:t>
          </a:r>
          <a:r>
            <a:rPr kumimoji="1" lang="ja-JP" altLang="en-US" sz="1100" kern="1200"/>
            <a:t>週間の在庫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EF0D-A302-404A-95AD-44A8ECDBC454}">
  <dimension ref="A1:C63"/>
  <sheetViews>
    <sheetView zoomScale="93" zoomScaleNormal="9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8.75" x14ac:dyDescent="0.4"/>
  <cols>
    <col min="1" max="1" width="24.125" bestFit="1" customWidth="1"/>
    <col min="2" max="2" width="9" style="11"/>
    <col min="3" max="3" width="9" style="10"/>
  </cols>
  <sheetData>
    <row r="1" spans="1:3" x14ac:dyDescent="0.4">
      <c r="A1" t="s">
        <v>0</v>
      </c>
      <c r="B1" s="3" t="s">
        <v>1</v>
      </c>
      <c r="C1" s="1" t="s">
        <v>2</v>
      </c>
    </row>
    <row r="2" spans="1:3" x14ac:dyDescent="0.4">
      <c r="A2" t="s">
        <v>3</v>
      </c>
      <c r="B2" s="21">
        <v>1</v>
      </c>
      <c r="C2" s="21">
        <v>1</v>
      </c>
    </row>
    <row r="3" spans="1:3" x14ac:dyDescent="0.4">
      <c r="A3" t="s">
        <v>4</v>
      </c>
      <c r="B3" s="24">
        <f>B7+B17+B22</f>
        <v>0.90679611650485448</v>
      </c>
      <c r="C3" s="24">
        <f>C7+C17+C22</f>
        <v>0.90679611650485448</v>
      </c>
    </row>
    <row r="4" spans="1:3" x14ac:dyDescent="0.4">
      <c r="A4" t="s">
        <v>5</v>
      </c>
      <c r="B4" s="24">
        <f>B2-B3</f>
        <v>9.3203883495145523E-2</v>
      </c>
      <c r="C4" s="24">
        <f>C2-C3</f>
        <v>9.3203883495145523E-2</v>
      </c>
    </row>
    <row r="5" spans="1:3" x14ac:dyDescent="0.4">
      <c r="A5" s="12" t="s">
        <v>22</v>
      </c>
      <c r="B5" s="25">
        <f>node_cost_table_outbound_BASE!B5/node_cost_table_outbound_BASE!B$24</f>
        <v>6.4724919093851141E-2</v>
      </c>
      <c r="C5" s="25">
        <f>node_cost_table_outbound_BASE!C5/node_cost_table_outbound_BASE!C$24</f>
        <v>6.4724919093851141E-2</v>
      </c>
    </row>
    <row r="6" spans="1:3" x14ac:dyDescent="0.4">
      <c r="A6" t="s">
        <v>7</v>
      </c>
      <c r="B6" s="25">
        <f>node_cost_table_outbound_BASE!B6/node_cost_table_outbound_BASE!B$24</f>
        <v>2.6537216828478968E-2</v>
      </c>
      <c r="C6" s="25">
        <f>node_cost_table_outbound_BASE!C6/node_cost_table_outbound_BASE!C$24</f>
        <v>2.6537216828478968E-2</v>
      </c>
    </row>
    <row r="7" spans="1:3" s="16" customFormat="1" x14ac:dyDescent="0.4">
      <c r="A7" s="16" t="s">
        <v>8</v>
      </c>
      <c r="B7" s="26">
        <f>B5+B6</f>
        <v>9.1262135922330109E-2</v>
      </c>
      <c r="C7" s="26">
        <f>C5+C6</f>
        <v>9.1262135922330109E-2</v>
      </c>
    </row>
    <row r="8" spans="1:3" s="2" customFormat="1" x14ac:dyDescent="0.4">
      <c r="A8" s="12" t="s">
        <v>27</v>
      </c>
      <c r="B8" s="9">
        <v>1</v>
      </c>
      <c r="C8" s="9">
        <v>1</v>
      </c>
    </row>
    <row r="9" spans="1:3" s="2" customFormat="1" x14ac:dyDescent="0.4">
      <c r="A9" s="2" t="s">
        <v>9</v>
      </c>
      <c r="B9" s="4">
        <f>node_cost_table_outbound_BASE!B9/node_cost_table_outbound_BASE!B$24</f>
        <v>0.35598705501618128</v>
      </c>
      <c r="C9" s="4">
        <f>node_cost_table_outbound_BASE!C9/node_cost_table_outbound_BASE!C$24</f>
        <v>0.35598705501618128</v>
      </c>
    </row>
    <row r="10" spans="1:3" s="2" customFormat="1" x14ac:dyDescent="0.4">
      <c r="A10" s="12" t="s">
        <v>28</v>
      </c>
      <c r="B10" s="9">
        <v>0.08</v>
      </c>
      <c r="C10" s="9">
        <v>0.08</v>
      </c>
    </row>
    <row r="11" spans="1:3" s="2" customFormat="1" x14ac:dyDescent="0.4">
      <c r="A11" s="2" t="s">
        <v>23</v>
      </c>
      <c r="B11" s="4">
        <f>node_cost_table_outbound_BASE!B14/node_cost_table_outbound_BASE!B$24</f>
        <v>3.236245954692557E-2</v>
      </c>
      <c r="C11" s="4">
        <f>node_cost_table_outbound_BASE!C14/node_cost_table_outbound_BASE!C$24</f>
        <v>3.236245954692557E-2</v>
      </c>
    </row>
    <row r="12" spans="1:3" x14ac:dyDescent="0.4">
      <c r="A12" t="s">
        <v>10</v>
      </c>
      <c r="B12" s="4">
        <f>node_cost_table_outbound_BASE!B12/node_cost_table_outbound_BASE!B$24</f>
        <v>6.4724919093851136E-3</v>
      </c>
      <c r="C12" s="4">
        <f>node_cost_table_outbound_BASE!C12/node_cost_table_outbound_BASE!C$24</f>
        <v>6.4724919093851136E-3</v>
      </c>
    </row>
    <row r="13" spans="1:3" x14ac:dyDescent="0.4">
      <c r="A13" s="12" t="s">
        <v>24</v>
      </c>
      <c r="B13" s="5">
        <v>104</v>
      </c>
      <c r="C13" s="5">
        <v>104</v>
      </c>
    </row>
    <row r="14" spans="1:3" s="2" customFormat="1" x14ac:dyDescent="0.4">
      <c r="A14" s="2" t="s">
        <v>25</v>
      </c>
      <c r="B14" s="4">
        <f>node_cost_table_outbound_BASE!B14/node_cost_table_outbound_BASE!B$24</f>
        <v>3.236245954692557E-2</v>
      </c>
      <c r="C14" s="4">
        <f>node_cost_table_outbound_BASE!C14/node_cost_table_outbound_BASE!C$24</f>
        <v>3.236245954692557E-2</v>
      </c>
    </row>
    <row r="15" spans="1:3" s="2" customFormat="1" x14ac:dyDescent="0.4">
      <c r="A15" s="2" t="s">
        <v>21</v>
      </c>
      <c r="B15" s="4">
        <f>node_cost_table_outbound_BASE!B15/node_cost_table_outbound_BASE!B$24</f>
        <v>6.4724919093851141E-2</v>
      </c>
      <c r="C15" s="4">
        <f>node_cost_table_outbound_BASE!C15/node_cost_table_outbound_BASE!C$24</f>
        <v>6.4724919093851141E-2</v>
      </c>
    </row>
    <row r="16" spans="1:3" s="6" customFormat="1" x14ac:dyDescent="0.4">
      <c r="A16" s="6" t="s">
        <v>12</v>
      </c>
      <c r="B16" s="7">
        <f>node_cost_table_outbound_BASE!B16/node_cost_table_outbound_BASE!B$24</f>
        <v>0.35598705501618128</v>
      </c>
      <c r="C16" s="7">
        <f>node_cost_table_outbound_BASE!C16/node_cost_table_outbound_BASE!C$24</f>
        <v>0.35598705501618128</v>
      </c>
    </row>
    <row r="17" spans="1:3" s="16" customFormat="1" x14ac:dyDescent="0.4">
      <c r="A17" s="16" t="s">
        <v>13</v>
      </c>
      <c r="B17" s="15">
        <f>SUM(B15:B16)+B9+B12+B11</f>
        <v>0.81553398058252435</v>
      </c>
      <c r="C17" s="15">
        <f>SUM(C15:C16)+C9+C12+C11</f>
        <v>0.81553398058252435</v>
      </c>
    </row>
    <row r="18" spans="1:3" x14ac:dyDescent="0.4">
      <c r="A18" t="s">
        <v>14</v>
      </c>
      <c r="B18" s="4">
        <f>node_cost_table_outbound_BASE!B18/node_cost_table_outbound_BASE!B$24</f>
        <v>0</v>
      </c>
      <c r="C18" s="4">
        <f>node_cost_table_outbound_BASE!C18/node_cost_table_outbound_BASE!C$24</f>
        <v>0</v>
      </c>
    </row>
    <row r="19" spans="1:3" x14ac:dyDescent="0.4">
      <c r="A19" t="s">
        <v>15</v>
      </c>
      <c r="B19" s="4">
        <f>node_cost_table_outbound_BASE!B19/node_cost_table_outbound_BASE!B$24</f>
        <v>0</v>
      </c>
      <c r="C19" s="4">
        <f>node_cost_table_outbound_BASE!C19/node_cost_table_outbound_BASE!C$24</f>
        <v>0</v>
      </c>
    </row>
    <row r="20" spans="1:3" x14ac:dyDescent="0.4">
      <c r="A20" t="s">
        <v>16</v>
      </c>
      <c r="B20" s="4">
        <f>node_cost_table_outbound_BASE!B20/node_cost_table_outbound_BASE!B$24</f>
        <v>0</v>
      </c>
      <c r="C20" s="4">
        <f>node_cost_table_outbound_BASE!C20/node_cost_table_outbound_BASE!C$24</f>
        <v>0</v>
      </c>
    </row>
    <row r="21" spans="1:3" x14ac:dyDescent="0.4">
      <c r="A21" t="s">
        <v>17</v>
      </c>
      <c r="B21" s="4">
        <f>node_cost_table_outbound_BASE!B21/node_cost_table_outbound_BASE!B$24</f>
        <v>0</v>
      </c>
      <c r="C21" s="4">
        <f>node_cost_table_outbound_BASE!C21/node_cost_table_outbound_BASE!C$24</f>
        <v>0</v>
      </c>
    </row>
    <row r="22" spans="1:3" s="16" customFormat="1" x14ac:dyDescent="0.4">
      <c r="A22" s="16" t="s">
        <v>18</v>
      </c>
      <c r="B22" s="17">
        <f>SUM(B18:B21)</f>
        <v>0</v>
      </c>
      <c r="C22" s="17">
        <f>SUM(C18:C21)</f>
        <v>0</v>
      </c>
    </row>
    <row r="23" spans="1:3" x14ac:dyDescent="0.4">
      <c r="C23" s="11"/>
    </row>
    <row r="24" spans="1:3" x14ac:dyDescent="0.4">
      <c r="A24" t="s">
        <v>20</v>
      </c>
      <c r="B24" s="4">
        <f>B21+B20+B19+B18+B16+B15+B12+B9+B6+B5+B4+B11</f>
        <v>1</v>
      </c>
      <c r="C24" s="4">
        <f>C21+C20+C19+C18+C16+C15+C12+C9+C6+C5+C4+C11</f>
        <v>1</v>
      </c>
    </row>
    <row r="25" spans="1:3" s="10" customFormat="1" x14ac:dyDescent="0.4">
      <c r="B25" s="11"/>
    </row>
    <row r="26" spans="1:3" s="10" customFormat="1" x14ac:dyDescent="0.4">
      <c r="B26" s="11"/>
    </row>
    <row r="27" spans="1:3" s="10" customFormat="1" x14ac:dyDescent="0.4">
      <c r="B27" s="11"/>
    </row>
    <row r="28" spans="1:3" s="10" customFormat="1" x14ac:dyDescent="0.4">
      <c r="B28" s="11"/>
    </row>
    <row r="29" spans="1:3" s="10" customFormat="1" x14ac:dyDescent="0.4">
      <c r="B29" s="11"/>
    </row>
    <row r="30" spans="1:3" s="10" customFormat="1" x14ac:dyDescent="0.4">
      <c r="B30" s="11"/>
    </row>
    <row r="31" spans="1:3" s="10" customFormat="1" x14ac:dyDescent="0.4">
      <c r="B31" s="11"/>
    </row>
    <row r="32" spans="1:3" s="10" customFormat="1" x14ac:dyDescent="0.4">
      <c r="B32" s="11"/>
    </row>
    <row r="33" spans="2:2" s="10" customFormat="1" x14ac:dyDescent="0.4">
      <c r="B33" s="11"/>
    </row>
    <row r="34" spans="2:2" s="10" customFormat="1" x14ac:dyDescent="0.4">
      <c r="B34" s="11"/>
    </row>
    <row r="35" spans="2:2" s="10" customFormat="1" x14ac:dyDescent="0.4">
      <c r="B35" s="11"/>
    </row>
    <row r="36" spans="2:2" s="10" customFormat="1" x14ac:dyDescent="0.4">
      <c r="B36" s="11"/>
    </row>
    <row r="37" spans="2:2" s="10" customFormat="1" x14ac:dyDescent="0.4">
      <c r="B37" s="11"/>
    </row>
    <row r="38" spans="2:2" s="10" customFormat="1" x14ac:dyDescent="0.4">
      <c r="B38" s="11"/>
    </row>
    <row r="39" spans="2:2" s="10" customFormat="1" x14ac:dyDescent="0.4">
      <c r="B39" s="11"/>
    </row>
    <row r="40" spans="2:2" s="10" customFormat="1" x14ac:dyDescent="0.4">
      <c r="B40" s="11"/>
    </row>
    <row r="41" spans="2:2" s="10" customFormat="1" x14ac:dyDescent="0.4">
      <c r="B41" s="11"/>
    </row>
    <row r="42" spans="2:2" s="10" customFormat="1" x14ac:dyDescent="0.4">
      <c r="B42" s="11"/>
    </row>
    <row r="43" spans="2:2" s="10" customFormat="1" x14ac:dyDescent="0.4">
      <c r="B43" s="11"/>
    </row>
    <row r="44" spans="2:2" s="10" customFormat="1" x14ac:dyDescent="0.4">
      <c r="B44" s="11"/>
    </row>
    <row r="45" spans="2:2" s="10" customFormat="1" x14ac:dyDescent="0.4">
      <c r="B45" s="11"/>
    </row>
    <row r="46" spans="2:2" s="10" customFormat="1" x14ac:dyDescent="0.4">
      <c r="B46" s="11"/>
    </row>
    <row r="47" spans="2:2" s="10" customFormat="1" x14ac:dyDescent="0.4">
      <c r="B47" s="11"/>
    </row>
    <row r="48" spans="2:2" s="10" customFormat="1" x14ac:dyDescent="0.4">
      <c r="B48" s="11"/>
    </row>
    <row r="49" spans="2:2" s="10" customFormat="1" x14ac:dyDescent="0.4">
      <c r="B49" s="11"/>
    </row>
    <row r="50" spans="2:2" s="10" customFormat="1" x14ac:dyDescent="0.4">
      <c r="B50" s="11"/>
    </row>
    <row r="51" spans="2:2" s="10" customFormat="1" x14ac:dyDescent="0.4">
      <c r="B51" s="11"/>
    </row>
    <row r="52" spans="2:2" s="10" customFormat="1" x14ac:dyDescent="0.4">
      <c r="B52" s="11"/>
    </row>
    <row r="53" spans="2:2" s="10" customFormat="1" x14ac:dyDescent="0.4">
      <c r="B53" s="11"/>
    </row>
    <row r="54" spans="2:2" s="10" customFormat="1" x14ac:dyDescent="0.4">
      <c r="B54" s="11"/>
    </row>
    <row r="55" spans="2:2" s="10" customFormat="1" x14ac:dyDescent="0.4">
      <c r="B55" s="11"/>
    </row>
    <row r="56" spans="2:2" s="10" customFormat="1" x14ac:dyDescent="0.4">
      <c r="B56" s="11"/>
    </row>
    <row r="57" spans="2:2" s="10" customFormat="1" x14ac:dyDescent="0.4">
      <c r="B57" s="11"/>
    </row>
    <row r="58" spans="2:2" s="10" customFormat="1" x14ac:dyDescent="0.4">
      <c r="B58" s="11"/>
    </row>
    <row r="59" spans="2:2" s="10" customFormat="1" x14ac:dyDescent="0.4">
      <c r="B59" s="11"/>
    </row>
    <row r="60" spans="2:2" s="10" customFormat="1" x14ac:dyDescent="0.4">
      <c r="B60" s="11"/>
    </row>
    <row r="61" spans="2:2" s="10" customFormat="1" x14ac:dyDescent="0.4">
      <c r="B61" s="11"/>
    </row>
    <row r="62" spans="2:2" s="10" customFormat="1" x14ac:dyDescent="0.4">
      <c r="B62" s="11"/>
    </row>
    <row r="63" spans="2:2" s="10" customFormat="1" x14ac:dyDescent="0.4">
      <c r="B63" s="11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B651-8881-4AFE-821A-EA3D6DEB607E}">
  <sheetPr>
    <tabColor rgb="FF00B0F0"/>
  </sheetPr>
  <dimension ref="A1:C24"/>
  <sheetViews>
    <sheetView tabSelected="1" zoomScale="69" zoomScaleNormal="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RowHeight="18.75" x14ac:dyDescent="0.4"/>
  <cols>
    <col min="1" max="1" width="24.125" bestFit="1" customWidth="1"/>
    <col min="2" max="3" width="9" style="1"/>
  </cols>
  <sheetData>
    <row r="1" spans="1:3" x14ac:dyDescent="0.4">
      <c r="A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s="27">
        <f>B3+B4</f>
        <v>1.5450000000000002</v>
      </c>
      <c r="C2" s="27">
        <f>C3+C4</f>
        <v>1.5450000000000002</v>
      </c>
    </row>
    <row r="3" spans="1:3" x14ac:dyDescent="0.4">
      <c r="A3" t="s">
        <v>4</v>
      </c>
      <c r="B3" s="21">
        <f>B7+B17+B22</f>
        <v>1.3950000000000002</v>
      </c>
      <c r="C3" s="21">
        <f>C7+C17+C22</f>
        <v>1.3950000000000002</v>
      </c>
    </row>
    <row r="4" spans="1:3" x14ac:dyDescent="0.4">
      <c r="A4" t="s">
        <v>5</v>
      </c>
      <c r="B4" s="22">
        <v>0.15</v>
      </c>
      <c r="C4" s="22">
        <v>0.15</v>
      </c>
    </row>
    <row r="5" spans="1:3" x14ac:dyDescent="0.4">
      <c r="A5" t="s">
        <v>6</v>
      </c>
      <c r="B5" s="23">
        <v>0.1</v>
      </c>
      <c r="C5" s="23">
        <v>0.1</v>
      </c>
    </row>
    <row r="6" spans="1:3" x14ac:dyDescent="0.4">
      <c r="A6" t="s">
        <v>7</v>
      </c>
      <c r="B6" s="1">
        <v>4.1000000000000002E-2</v>
      </c>
      <c r="C6" s="1">
        <v>4.1000000000000002E-2</v>
      </c>
    </row>
    <row r="7" spans="1:3" s="14" customFormat="1" x14ac:dyDescent="0.4">
      <c r="A7" s="14" t="s">
        <v>8</v>
      </c>
      <c r="B7" s="14">
        <f>B5+B6</f>
        <v>0.14100000000000001</v>
      </c>
      <c r="C7" s="14">
        <f>C5+C6</f>
        <v>0.14100000000000001</v>
      </c>
    </row>
    <row r="8" spans="1:3" s="2" customFormat="1" x14ac:dyDescent="0.4">
      <c r="A8" s="12" t="s">
        <v>27</v>
      </c>
      <c r="B8" s="8">
        <f>node_cost_table_outbound_SIM!B8</f>
        <v>1</v>
      </c>
      <c r="C8" s="8">
        <f>node_cost_table_outbound_SIM!C8</f>
        <v>1</v>
      </c>
    </row>
    <row r="9" spans="1:3" s="2" customFormat="1" x14ac:dyDescent="0.4">
      <c r="A9" s="2" t="s">
        <v>9</v>
      </c>
      <c r="B9" s="19">
        <f>B16*B8</f>
        <v>0.55000000000000004</v>
      </c>
      <c r="C9" s="19">
        <f>C16*C8</f>
        <v>0.55000000000000004</v>
      </c>
    </row>
    <row r="10" spans="1:3" s="2" customFormat="1" x14ac:dyDescent="0.4">
      <c r="A10" s="12" t="s">
        <v>28</v>
      </c>
      <c r="B10" s="8">
        <f>node_cost_table_outbound_SIM!B10</f>
        <v>0.08</v>
      </c>
      <c r="C10" s="8">
        <f>node_cost_table_outbound_SIM!C10</f>
        <v>0.08</v>
      </c>
    </row>
    <row r="11" spans="1:3" s="2" customFormat="1" x14ac:dyDescent="0.4">
      <c r="A11" s="2" t="s">
        <v>23</v>
      </c>
      <c r="B11" s="20">
        <f>B16*B10</f>
        <v>4.4000000000000004E-2</v>
      </c>
      <c r="C11" s="20">
        <f>C16*C10</f>
        <v>4.4000000000000004E-2</v>
      </c>
    </row>
    <row r="12" spans="1:3" x14ac:dyDescent="0.4">
      <c r="A12" t="s">
        <v>10</v>
      </c>
      <c r="B12" s="1">
        <v>0.01</v>
      </c>
      <c r="C12" s="1">
        <v>0.01</v>
      </c>
    </row>
    <row r="13" spans="1:3" x14ac:dyDescent="0.4">
      <c r="A13" s="12" t="s">
        <v>24</v>
      </c>
      <c r="B13" s="5">
        <f>node_cost_table_outbound_SIM!B13</f>
        <v>104</v>
      </c>
      <c r="C13" s="5">
        <f>node_cost_table_outbound_SIM!C13</f>
        <v>104</v>
      </c>
    </row>
    <row r="14" spans="1:3" x14ac:dyDescent="0.4">
      <c r="A14" t="s">
        <v>25</v>
      </c>
      <c r="B14" s="1">
        <v>0.05</v>
      </c>
      <c r="C14" s="1">
        <v>0.05</v>
      </c>
    </row>
    <row r="15" spans="1:3" x14ac:dyDescent="0.4">
      <c r="A15" t="s">
        <v>11</v>
      </c>
      <c r="B15" s="18">
        <f>B14*B13/52</f>
        <v>0.1</v>
      </c>
      <c r="C15" s="18">
        <f>C14*C13/52</f>
        <v>0.1</v>
      </c>
    </row>
    <row r="16" spans="1:3" s="2" customFormat="1" x14ac:dyDescent="0.4">
      <c r="A16" s="2" t="s">
        <v>26</v>
      </c>
      <c r="B16" s="2">
        <v>0.55000000000000004</v>
      </c>
      <c r="C16" s="2">
        <v>0.55000000000000004</v>
      </c>
    </row>
    <row r="17" spans="1:3" s="14" customFormat="1" x14ac:dyDescent="0.4">
      <c r="A17" s="14" t="s">
        <v>13</v>
      </c>
      <c r="B17" s="15">
        <f>SUM(B15:B16)+B9+B12+B11</f>
        <v>1.2540000000000002</v>
      </c>
      <c r="C17" s="15">
        <f>SUM(C15:C16)+C9+C12+C11</f>
        <v>1.2540000000000002</v>
      </c>
    </row>
    <row r="18" spans="1:3" x14ac:dyDescent="0.4">
      <c r="A18" t="s">
        <v>14</v>
      </c>
      <c r="B18" s="1">
        <v>0</v>
      </c>
      <c r="C18" s="1">
        <v>0</v>
      </c>
    </row>
    <row r="19" spans="1:3" x14ac:dyDescent="0.4">
      <c r="A19" t="s">
        <v>15</v>
      </c>
      <c r="B19" s="1">
        <v>0</v>
      </c>
      <c r="C19" s="1">
        <v>0</v>
      </c>
    </row>
    <row r="20" spans="1:3" x14ac:dyDescent="0.4">
      <c r="A20" t="s">
        <v>16</v>
      </c>
      <c r="B20" s="1">
        <v>0</v>
      </c>
      <c r="C20" s="1">
        <v>0</v>
      </c>
    </row>
    <row r="21" spans="1:3" x14ac:dyDescent="0.4">
      <c r="A21" t="s">
        <v>17</v>
      </c>
      <c r="B21" s="1">
        <v>0</v>
      </c>
      <c r="C21" s="1">
        <v>0</v>
      </c>
    </row>
    <row r="22" spans="1:3" s="14" customFormat="1" x14ac:dyDescent="0.4">
      <c r="A22" s="14" t="s">
        <v>18</v>
      </c>
      <c r="B22" s="14">
        <v>0</v>
      </c>
      <c r="C22" s="14">
        <v>0</v>
      </c>
    </row>
    <row r="24" spans="1:3" x14ac:dyDescent="0.4">
      <c r="A24" t="s">
        <v>19</v>
      </c>
      <c r="B24" s="13">
        <f>B21+B20+B19+B18+B16+B15+B12+B9+B6+B5+B4+B11</f>
        <v>1.5449999999999999</v>
      </c>
      <c r="C24" s="13">
        <f>C21+C20+C19+C18+C16+C15+C12+C9+C6+C5+C4+C11</f>
        <v>1.5449999999999999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node_cost_table_outbound_SIM</vt:lpstr>
      <vt:lpstr>node_cost_table_outbound_BASE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大杉泰司</dc:creator>
  <cp:lastModifiedBy>泰司 大杉</cp:lastModifiedBy>
  <dcterms:created xsi:type="dcterms:W3CDTF">2024-12-18T23:46:43Z</dcterms:created>
  <dcterms:modified xsi:type="dcterms:W3CDTF">2024-12-19T16:26:12Z</dcterms:modified>
</cp:coreProperties>
</file>