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4"/>
    <sheet state="visible" name="Definitions" sheetId="2" r:id="rId5"/>
    <sheet state="visible" name="World Data and Figures (2019)" sheetId="3" r:id="rId6"/>
    <sheet state="visible" name="Country Results (2019)" sheetId="4" r:id="rId7"/>
    <sheet state="visible" name="Country Results (2022 estimate)" sheetId="5" r:id="rId8"/>
    <sheet state="visible" name="Scientific &amp; Editorial Review" sheetId="6" r:id="rId9"/>
  </sheets>
  <definedNames>
    <definedName name="_Order1">255</definedName>
    <definedName name="public3">#REF!,#REF!</definedName>
    <definedName localSheetId="4" name="_Key1">#REF!</definedName>
    <definedName name="_Key1">#REF!</definedName>
    <definedName name="_holder2">#REF!</definedName>
    <definedName name="_Sort2">#REF!</definedName>
    <definedName localSheetId="0" name="_Key1">#REF!</definedName>
    <definedName localSheetId="0" name="_Sort">#REF!</definedName>
    <definedName localSheetId="1" name="_Sort">#REF!</definedName>
    <definedName name="piblic3">#REF!</definedName>
    <definedName name="ColumnCountriesx40">#REF!</definedName>
    <definedName name="Countriesx40">#REF!</definedName>
    <definedName localSheetId="3" name="_Key1">#REF!</definedName>
    <definedName name="_Key2">#REF!</definedName>
    <definedName localSheetId="1" name="_Key1">#REF!</definedName>
    <definedName name="Quality_Score">'Country Results (2022 estimate)'!$A$232:$F$275</definedName>
    <definedName localSheetId="3" name="Quality_Score">'Country Results (2019)'!$A$232:$F$275</definedName>
    <definedName name="public">#REF!</definedName>
    <definedName name="_placeholder">#REF!</definedName>
    <definedName localSheetId="5" name="_Sort">#REF!</definedName>
    <definedName localSheetId="5" name="_Key1">#REF!</definedName>
    <definedName name="public2">#REF!</definedName>
    <definedName localSheetId="4" name="_Sort">#REF!</definedName>
    <definedName name="_Sort">#REF!</definedName>
    <definedName name="DATA">#REF!</definedName>
    <definedName name="ColumnData">#REF!</definedName>
    <definedName localSheetId="3" name="_Sort">#REF!</definedName>
    <definedName hidden="1" localSheetId="3" name="_xlnm._FilterDatabase">'Country Results (2019)'!$A$23:$AF$23</definedName>
    <definedName hidden="1" localSheetId="4" name="_xlnm._FilterDatabase">'Country Results (2022 estimate)'!$A$23:$AK$205</definedName>
    <definedName hidden="1" name="Google_Sheet_Link_1101120985">Quality_Score</definedName>
    <definedName hidden="1" name="Google_Sheet_Link_1161715313_893003835">Quality_Score</definedName>
    <definedName hidden="1" name="Google_Sheet_Link_184596569_893003835">Quality_Score</definedName>
    <definedName hidden="1" name="Google_Sheet_Link_2130011537">Quality_Score</definedName>
  </definedNames>
  <calcPr/>
  <extLst>
    <ext uri="GoogleSheetsCustomDataVersion2">
      <go:sheetsCustomData xmlns:go="http://customooxmlschemas.google.com/" r:id="rId10" roundtripDataChecksum="fKDyhUHS+poqSXElsx1W+ywrib0o/DBKbTb/EJtMn9Q="/>
    </ext>
  </extLst>
</workbook>
</file>

<file path=xl/comments1.xml><?xml version="1.0" encoding="utf-8"?>
<comments xmlns:r="http://schemas.openxmlformats.org/officeDocument/2006/relationships" xmlns="http://schemas.openxmlformats.org/spreadsheetml/2006/main">
  <authors>
    <author/>
  </authors>
  <commentList>
    <comment authorId="0" ref="AH5">
      <text>
        <t xml:space="preserve">======
ID#AAABMlZHiHM
David Lin    (2024-04-29 15:57:51)
This cell contains the value for the starting time/day of 2016, which is used to calculate the actual country overshoot days for 2016. The Footprint and biocapacity results for 2016 are used to calculate the marked/used Country Overshoot Days for 2020.</t>
      </text>
    </comment>
    <comment authorId="0" ref="AK6">
      <text>
        <t xml:space="preserve">======
ID#AAABMlZHiHI
Mathis Wackernagel    (2024-04-29 15:57:51)
The Country Ecological Deficit Day is the day by which a country has used as much as their own ecosystems can renew in the entire year.
There is no Country Ecological Deficit Day if the country's per person Footprint is smaller than the country's per person biocapacity.
Country Ecological Deficit Days are calculated one year ahead to give campaigns time to prepare. The National Footprint and Biocapacity Accounts edition, typically launched by April of the edition year therefore determines the Country Overshoot Days for the following year. This column, like the Country Overshoot Day column, applies data from 2017 to the year 2021.</t>
      </text>
    </comment>
    <comment authorId="0" ref="AJ6">
      <text>
        <t xml:space="preserve">======
ID#AAABMlZHiHA
Mathis Wackernagel    (2024-04-29 15:57:51)
The Country Overshoot Day is the date when Earth Overshoot Day would be if all people in the world had the same per person Footprint as people in this country.
There is no Country Overshoot Day if the country's per person Footprint is smaller than the world's per person biocapacity.
Country Overshoot Days are calculated one year ahead to give campaigns time to prepare. The National Footprint and Biocapacity Accounts edition, typically launched by April of the edition year, therefore determines the Country Overshoot Days for the following year. This column applies the ratio used to calculate the 'actual Country Overshoot Day 2017' to the year 2021.</t>
      </text>
    </comment>
    <comment authorId="0" ref="AG6">
      <text>
        <t xml:space="preserve">======
ID#AAABMlZHiHE
Adeline Murthy    (2024-04-29 15:57:51)
If blank, country not in overshoot.</t>
      </text>
    </comment>
    <comment authorId="0" ref="AH7">
      <text>
        <t xml:space="preserve">======
ID#AAABMlZHiG8
David Lin    (2024-04-29 15:57:51)
This cell contains the value for the starting time/day of 2020, which is used to calculate the marked country overshoot days for January 2020 to May 2020.
The calculation of overshoot days in this sheet uses Ecological Footprint and biocapacity data from 2016 and applies the number of calendar days it takes for a country to reach overshoot to the 2020 calendar year.</t>
      </text>
    </comment>
    <comment authorId="0" ref="AK23">
      <text>
        <t xml:space="preserve">======
ID#AAABMlZHiG4
Mathis Wackernagel    (2024-04-29 15:57:51)
The Country Ecological Deficit Day is the day by which a country has used as much as their own ecosystems can renew in the entire year.
There is no Country Ecological Deficit Day if the country's per person Footprint is smaller than the country's per person biocapacity.
Country Ecological Deficit Days are calculated one year ahead to give campaigns time to prepare. The National Footprint and Biocapacity Accounts edition, typically launched by April of the edition year therefore determines the Country Overshoot Days for the following year. This column, like the Country Overshoot Day column, applies data from 2017 to the year 2021.</t>
      </text>
    </comment>
    <comment authorId="0" ref="AJ23">
      <text>
        <t xml:space="preserve">======
ID#AAABMlZHiG0
Mathis Wackernagel    (2024-04-29 15:57:51)
The Country Overshoot Day is the date when Earth Overshoot Day would be if all people in the world had the same per person Footprint as people in this country.
There is no Country Overshoot Day if the country's per person Footprint is smaller than the world's per person biocapacity.
Country Overshoot Days are calculated one year ahead to give campaigns time to prepare. The National Footprint and Biocapacity Accounts edition, typically launched by April of the edition year, therefore determines the Country Overshoot Days for the following year. This column applies the ratio used to calculate the 'actual Country Overshoot Day 2017' to the year 2021.</t>
      </text>
    </comment>
  </commentList>
  <extLst>
    <ext uri="GoogleSheetsCustomDataVersion2">
      <go:sheetsCustomData xmlns:go="http://customooxmlschemas.google.com/" r:id="rId1" roundtripDataSignature="AMtx7mizMVTSYS1TOBRUaG5oGhUCkCImGg=="/>
    </ext>
  </extLst>
</comments>
</file>

<file path=xl/sharedStrings.xml><?xml version="1.0" encoding="utf-8"?>
<sst xmlns="http://schemas.openxmlformats.org/spreadsheetml/2006/main" count="1806" uniqueCount="335">
  <si>
    <t xml:space="preserve">National Footprint and Biocapacity Accounts 2023 Edition </t>
  </si>
  <si>
    <t>The National Footprint and Biocapacity Accounts (NFBAs) measure the ecological resource use and resource regeneration capacity of countries over time. Based on approximately 15,000 data points per country per year, mostly from UN data sets, the Accounts contain the Ecological Footprint and biocapacity of over 200 countries, territories, and regions from 1961 to 2019, providing the core data needed for all Ecological Footprint analysis worldwide. Preliminary estimates are provided up to the year 2022. This Data Package contains Ecological Footprint and biocapacity as well as Human Development and population data to give a first approximation of the biological resource situation of these countries. Under the mandate of the Footprint Data Foundation (FoDaDo), the National Footprint and Biocapacity Accounts 2023 Edition are produced by the Ecological Footprint Initiative of York University in collaboration with Global Footprint Network.</t>
  </si>
  <si>
    <r>
      <rPr>
        <rFont val="Calibri"/>
        <b/>
        <color theme="1"/>
        <sz val="11.0"/>
      </rPr>
      <t>ONLINE DATA ACCESS:</t>
    </r>
    <r>
      <rPr>
        <rFont val="Calibri"/>
        <color theme="1"/>
        <sz val="11.0"/>
      </rPr>
      <t xml:space="preserve"> All information contained in this Data Package and more can also be explored and downloaded from the Ecological Footprint Explorer as a part of Global Footprint Network's Open Data Platform. In addition, all figures shown in this Data Package are hyperlinked to an interactive version in the Footprint Explorer. The Explorer can be found at</t>
    </r>
  </si>
  <si>
    <t>https://data.footprintnetwork.org/</t>
  </si>
  <si>
    <t>This Data Package provided by Global Footprint Network is licensed under a Creative Commons Attribution-ShareAlike 4.0 International License (CC-BY-SA 4.0).</t>
  </si>
  <si>
    <t>Publication</t>
  </si>
  <si>
    <t xml:space="preserve">Global Footprint Network receives funding to conduct research and publish on a number of NFBA-related topics with collaborators around the world. We also encourage the academic and scientific communities to use our data to conduct independent research. Additionally, we welcome researchers  of all disciplines to contact us with questions or for potential collaborations. A few examples of potential topics we are interested in exploring further include economics and sustainable development. 
If you are publishing research that uses our data, please let us know so we can highlight your work to magnify its impact: </t>
  </si>
  <si>
    <t>data@footprintnetwork.org</t>
  </si>
  <si>
    <t>Suggested citation for this data package, including its data and graphs</t>
  </si>
  <si>
    <t>York University Ecological Footprint Initiative &amp; Global Footprint Network. Public Data Package of the National Footprint and Biocapacity Accounts, 2023 edition. Produced for the Footprint Data Foundation and distributed by Global Footprint Network. Available online at: https://data.footprintnetwork.org.</t>
  </si>
  <si>
    <t>Supporting documentation:</t>
  </si>
  <si>
    <t>Calculation Methodology for the National Footprint and Biocapacity Accounts</t>
  </si>
  <si>
    <t>Ecological Footprint Atlas</t>
  </si>
  <si>
    <t>Definitions</t>
  </si>
  <si>
    <t>Additional Background</t>
  </si>
  <si>
    <t>Please direct questions and research inquires to:</t>
  </si>
  <si>
    <t>Footprint and Biocapacity Accounting</t>
  </si>
  <si>
    <r>
      <rPr>
        <rFont val="Calibri"/>
        <b val="0"/>
        <color rgb="FF000000"/>
        <sz val="11.0"/>
      </rPr>
      <t>Footprint an</t>
    </r>
    <r>
      <rPr>
        <rFont val="Calibri"/>
        <b val="0"/>
        <color rgb="FF000000"/>
        <sz val="11.0"/>
      </rPr>
      <t>d biocapacity accounting helps us answer the basic research question:</t>
    </r>
    <r>
      <rPr>
        <rFont val="Calibri"/>
        <b/>
        <color rgb="FF000000"/>
        <sz val="11.0"/>
      </rPr>
      <t xml:space="preserve"> </t>
    </r>
    <r>
      <rPr>
        <rFont val="Calibri"/>
        <b val="0"/>
        <color rgb="FF000000"/>
        <sz val="11.0"/>
      </rPr>
      <t>How much do people demand from biologically productive surfaces (Ecological Footprint</t>
    </r>
    <r>
      <rPr>
        <rFont val="Calibri"/>
        <b val="0"/>
        <color rgb="FF000000"/>
        <sz val="11.0"/>
      </rPr>
      <t>) compared to how much the planet (or a region's productive surface) can regenerate on those surfaces (</t>
    </r>
    <r>
      <rPr>
        <rFont val="Calibri"/>
        <b val="0"/>
        <color rgb="FF000000"/>
        <sz val="11.0"/>
      </rPr>
      <t>biocapacity)?</t>
    </r>
  </si>
  <si>
    <t xml:space="preserve">What is the Ecological Footprint? </t>
  </si>
  <si>
    <r>
      <rPr>
        <rFont val="Calibri"/>
        <color rgb="FF000000"/>
        <sz val="11.0"/>
      </rPr>
      <t xml:space="preserve">The Ecological Footprint is a measure of the biologically productive land and water area an individual, population or activity requires to produce all the resources it consumes, to accommodate its occupied urban infrastructure, and to absorb the waste it generates, using prevailing technology and resource management practices. It is measured in </t>
    </r>
    <r>
      <rPr>
        <rFont val="Calibri"/>
        <i/>
        <color rgb="FF000000"/>
        <sz val="11.0"/>
      </rPr>
      <t>global hectares</t>
    </r>
    <r>
      <rPr>
        <rFont val="Calibri"/>
        <color rgb="FF000000"/>
        <sz val="11.0"/>
      </rPr>
      <t>.</t>
    </r>
  </si>
  <si>
    <t>What is biocapacity?</t>
  </si>
  <si>
    <r>
      <rPr>
        <rFont val="Calibri"/>
        <color rgb="FF000000"/>
        <sz val="11.0"/>
      </rPr>
      <t xml:space="preserve">Biocapacity is the capacity of biologically productive areas to provide for human demand (people's Footprints). Like Footprint, it is measured in </t>
    </r>
    <r>
      <rPr>
        <rFont val="Calibri"/>
        <i/>
        <color rgb="FF000000"/>
        <sz val="11.0"/>
      </rPr>
      <t>global hectares</t>
    </r>
    <r>
      <rPr>
        <rFont val="Calibri"/>
        <color rgb="FF000000"/>
        <sz val="11.0"/>
      </rPr>
      <t>. It shows the c</t>
    </r>
    <r>
      <rPr>
        <rFont val="Calibri"/>
        <color rgb="FF000000"/>
        <sz val="11.0"/>
      </rPr>
      <t>apacity of the biosphere to regenerate and provide natural resources and services for life. Biocapacity is the lens of Footprint and biocapacity accounting. SUch accounting enables us to add up the competing human demands on nature, which include natural resources, waste absorption, water renewal, and productive areas dedicated to urban uses. Footprint and biocapacity accounting allows us to determine how large the material metabolism of human economies is compared to what nature can renew.</t>
    </r>
  </si>
  <si>
    <t>The components of the Ecological Footprint and biocapacity include:</t>
  </si>
  <si>
    <r>
      <rPr>
        <rFont val="Calibri"/>
        <color rgb="FF000000"/>
        <sz val="11.0"/>
        <u/>
      </rPr>
      <t>Cropland:</t>
    </r>
    <r>
      <rPr>
        <rFont val="Calibri"/>
        <color rgb="FF000000"/>
        <sz val="11.0"/>
      </rPr>
      <t xml:space="preserve"> Cropland is the most bioproductive of all the land-use types and consists of areas used to produce food and fiber for human consumption, feed for livestock, oil crops, and rubber. Due to lack of globally consistent data sets, current cropland Footprint calculations do not yet take into account the extent to which farming techniques or unsustainable agricultural practices may cause long-term degradation of soil. The cropland Footprint includes crop products allocated to livestock and aquaculture feed mixes, and those used for fibers and materials.</t>
    </r>
  </si>
  <si>
    <r>
      <rPr>
        <rFont val="Calibri"/>
        <color rgb="FF000000"/>
        <sz val="11.0"/>
        <u/>
      </rPr>
      <t>Land for Forest Products:</t>
    </r>
    <r>
      <rPr>
        <rFont val="Calibri"/>
        <color rgb="FF000000"/>
        <sz val="11.0"/>
        <u/>
      </rPr>
      <t xml:space="preserve"> Forests provide for two services. The forest product Footprint, which  is calculated based on the amount of lumber, pulp, timber products, and fuel wood consumed by a country on a yearly basis. It also accommodates the Carbon Footprint.</t>
    </r>
  </si>
  <si>
    <r>
      <rPr>
        <rFont val="Calibri"/>
        <color rgb="FF000000"/>
        <sz val="11.0"/>
        <u/>
      </rPr>
      <t>Carbon Footprint:</t>
    </r>
    <r>
      <rPr>
        <rFont val="Calibri"/>
        <color rgb="FF000000"/>
        <sz val="11.0"/>
        <u/>
      </rPr>
      <t xml:space="preserve"> This component of the Ecological Footprint represents the carbon dioxide emissions from burning fossil fuels and cement production. The Carbon Footprint represents the area necessary to sequester these carbon emissions. The carbon Footprint component of the Ecological Footprint is calculated as the amount of forest land needed to absorb these carbon dioxide emissions for good. Currently, the carbon Footprint is the largest portion of humanity’s Footprint. The Carbon Footprint of consumption also includes embodied carbon in imported goods. </t>
    </r>
  </si>
  <si>
    <r>
      <rPr>
        <rFont val="Calibri"/>
        <color rgb="FF000000"/>
        <sz val="11.0"/>
        <u/>
      </rPr>
      <t>Fishing grounds:</t>
    </r>
    <r>
      <rPr>
        <rFont val="Calibri"/>
        <color rgb="FF000000"/>
        <sz val="11.0"/>
        <u/>
      </rPr>
      <t xml:space="preserve"> The fishing grounds Footprint is calculated based on estimates of the maximum sustainable catch for a variety of fish species. These sustainable catch estimates are converted into an equivalent mass of primary production based on the various species’ trophic levels. This estimate of maximum harvestable primary production is then divided amongst the continental shelf areas of the world. Fish caught and used in aquaculture feed mixes are included.</t>
    </r>
  </si>
  <si>
    <r>
      <rPr>
        <rFont val="Calibri"/>
        <color rgb="FF000000"/>
        <sz val="11.0"/>
        <u/>
      </rPr>
      <t>Grazing land:</t>
    </r>
    <r>
      <rPr>
        <rFont val="Calibri"/>
        <color rgb="FF000000"/>
        <sz val="11.0"/>
        <u/>
      </rPr>
      <t xml:space="preserve"> </t>
    </r>
    <r>
      <rPr>
        <rFont val="Calibri"/>
        <color rgb="FF000000"/>
        <sz val="11.0"/>
        <u/>
      </rPr>
      <t>Grazing land is used to raise livestock for meat, dairy, hide, and wool products. The grazing land Footprint is calculated by comparing the amount of livestock feed available in a country with the amount of feed required for all livestock in that year, with the remainder of feed demand assumed to come from grazing land.</t>
    </r>
  </si>
  <si>
    <r>
      <rPr>
        <rFont val="Calibri"/>
        <color rgb="FF000000"/>
        <sz val="11.0"/>
        <u/>
      </rPr>
      <t>Built-up land:</t>
    </r>
    <r>
      <rPr>
        <rFont val="Calibri"/>
        <color rgb="FF000000"/>
        <sz val="11.0"/>
        <u/>
      </rPr>
      <t xml:space="preserve"> The built-up land Footprint is calculated based on the area of land covered by human infrastructure — transportation, housing, industrial structures, and reservoirs for hydropower. In absence of better evidence, we typically assume that built-up land occupies what would previously have been cropland.</t>
    </r>
  </si>
  <si>
    <t>What is a global hectare (gha)?</t>
  </si>
  <si>
    <t xml:space="preserve">A global hectare is a biologically productive hectare with world average productivity. Because each unit of space harbours a different portion of the global regenerative capacity, each unit is counted proportional to its global biocapacity share. For this reason, hectares are adjusted proportionally to their productivity and are expressed in global hectares. </t>
  </si>
  <si>
    <t>Measuring Sustainable Development with HDI and Footprint Assessments</t>
  </si>
  <si>
    <t xml:space="preserve">The essence of sustainable development can be measured by tracking its two core dimensions: </t>
  </si>
  <si>
    <t>1) economic and social development</t>
  </si>
  <si>
    <t>2) environmental sustainability</t>
  </si>
  <si>
    <r>
      <rPr>
        <rFont val="Calibri"/>
        <color theme="1"/>
        <sz val="11.0"/>
      </rPr>
      <t>For details, consult</t>
    </r>
    <r>
      <rPr>
        <rFont val="Calibri"/>
        <color theme="10"/>
        <sz val="11.0"/>
        <u/>
      </rPr>
      <t xml:space="preserve"> https://www.footprintnetwork.org/our-work/sustainable-development/ </t>
    </r>
  </si>
  <si>
    <t>Economic and social development, or human well-being, can be approximated with UNDP’s widely recognized Human Development Index (HDI). UNDP considers an HDI of more than 0.7 to be “high human development.” Environmental sustainability, or living within the means of nature, can be evaluated with the Ecological Footprint. The HDI-Footprint graph above shows how a population's HDI compares to its resource demand. The graph illustrates the challenge of creating a globally-reproducible high level of human well-being without overtaxing the planet’s ecological resource base.</t>
  </si>
  <si>
    <t>Note that the comparison against global average biocapacity provides a global overview. This approach can be further extended by comparing Footprints also against local biocapacity. For most countries, local availability of biocapacity (and the financial means to access biocapacity from elsewhere) is a more significant determinant of resource access than the global average.</t>
  </si>
  <si>
    <t>Appendix: Background on Ecological Footprint</t>
  </si>
  <si>
    <t>Simple introductions to Footprint accounting:</t>
  </si>
  <si>
    <t>www.footprintnetwork.org/our-work/ecological-footprint/</t>
  </si>
  <si>
    <t>www.footprintnetwork.org/resources/data/</t>
  </si>
  <si>
    <t>Country example:</t>
  </si>
  <si>
    <t>    http://www.footprintnetwork.org/2017/01/10/switzerland/</t>
  </si>
  <si>
    <t>Methodology Papers on the National Footprint and Biocapacity Accounts:</t>
  </si>
  <si>
    <t xml:space="preserve"> Lin et al. (2018) Ecological Footprint Accounting for Countries: Updates and Results of the National Footprint Accounts, 2012–2018, 
     Resources, 7(3), 58.</t>
  </si>
  <si>
    <t xml:space="preserve"> Borucke et al. (2013) Accounting for demand and supply of the Biosphere’s regenerative capacity: the National Footprint 
     Accounts’ underlying methodology and framework. Ecological Indicators, 24, 518-533.</t>
  </si>
  <si>
    <t>A more thorough introduction to the Footprint concept:</t>
  </si>
  <si>
    <t>Wackernagel, M.; Lin, D.; Evans, M.; Hanscom, L.; Raven, P. Defying the Footprint Oracle: Implications of Country Resource Trends. Sustainability 2019, 11, 2164.</t>
  </si>
  <si>
    <t>A list of academic literature on the Ecological Footprint:</t>
  </si>
  <si>
    <t>www.footprintnetwork.org/resources/journal-articles/</t>
  </si>
  <si>
    <t>Ecological Footprint Reviews by national governments:</t>
  </si>
  <si>
    <t>www.footprintnetwork.org/reviews</t>
  </si>
  <si>
    <t>Frequently asked questions:</t>
  </si>
  <si>
    <t>www.footprintnetwork.org/faq</t>
  </si>
  <si>
    <t>Limitations and Criticisms:</t>
  </si>
  <si>
    <t>www.footprintnetwork.org/our-work/ecological-footprint/limitations-and-criticisms/</t>
  </si>
  <si>
    <t>© 2023, Global Footprint Network, York University, FoDaFo. National Footprint and Biocapacity Accounts, 2023 Edition. For more information, contact data@footprintnetwork.org</t>
  </si>
  <si>
    <t>Visualize and explore results from the National Footprint and Biocapacity Accounts 2023 Edition at data.footprintnetwork.org</t>
  </si>
  <si>
    <t>country</t>
  </si>
  <si>
    <t xml:space="preserve"> year</t>
  </si>
  <si>
    <t xml:space="preserve"> Ecological Footprint of Production (gha per capita)</t>
  </si>
  <si>
    <t xml:space="preserve"> Ecological Footprint of Consumption (gha per capita)</t>
  </si>
  <si>
    <t xml:space="preserve"> Biocapacity (gha per capita)</t>
  </si>
  <si>
    <t xml:space="preserve"> Ecological Footprint of Production Total (gha)</t>
  </si>
  <si>
    <t xml:space="preserve"> Ecological Footprint of Consumption Total (gha)</t>
  </si>
  <si>
    <t xml:space="preserve"> Biocapacity Total (gha)</t>
  </si>
  <si>
    <t>World</t>
  </si>
  <si>
    <t xml:space="preserve"> </t>
  </si>
  <si>
    <t xml:space="preserve">2023 EDITION NATIONAL FOOTPRINT AND BIOCAPACITY ACCOUNTS (DATA YEAR 2019) </t>
  </si>
  <si>
    <t>Ecological Footprint of Production (global hectares per person)</t>
  </si>
  <si>
    <t>Ecological Footprint of Consumption (global hectares per person)</t>
  </si>
  <si>
    <t>Biocapacity (global hectares per person)</t>
  </si>
  <si>
    <t>Country</t>
  </si>
  <si>
    <t>Quality Score</t>
  </si>
  <si>
    <t>SDGi</t>
  </si>
  <si>
    <t>Life Exectancy</t>
  </si>
  <si>
    <t>HDI</t>
  </si>
  <si>
    <t>Per Capita GDP</t>
  </si>
  <si>
    <t>Region</t>
  </si>
  <si>
    <t>Income Group</t>
  </si>
  <si>
    <t>Population (millions)</t>
  </si>
  <si>
    <t>Cropland Footprint</t>
  </si>
  <si>
    <t>Grazing Footprint</t>
  </si>
  <si>
    <t>Forest Product Footprint</t>
  </si>
  <si>
    <t>Carbon Footprint</t>
  </si>
  <si>
    <t>Fish Footprint</t>
  </si>
  <si>
    <t>Built up land</t>
  </si>
  <si>
    <t>Total Ecological Footprint (Production)</t>
  </si>
  <si>
    <t>Total Ecological Footprint (Consumption)</t>
  </si>
  <si>
    <t>Cropland</t>
  </si>
  <si>
    <t>Grazing land</t>
  </si>
  <si>
    <t>Forest land</t>
  </si>
  <si>
    <t>Fishing ground</t>
  </si>
  <si>
    <t xml:space="preserve">Total biocapacity </t>
  </si>
  <si>
    <r>
      <rPr>
        <rFont val="Calibri"/>
        <b/>
        <color theme="0"/>
        <sz val="11.0"/>
      </rPr>
      <t xml:space="preserve">Ecological </t>
    </r>
    <r>
      <rPr>
        <rFont val="Calibri"/>
        <b/>
        <color rgb="FFFF0000"/>
        <sz val="11.0"/>
      </rPr>
      <t xml:space="preserve">(Deficit) </t>
    </r>
    <r>
      <rPr>
        <rFont val="Calibri"/>
        <b/>
        <color rgb="FFFFFFFF"/>
        <sz val="11.0"/>
      </rPr>
      <t>or Reserve</t>
    </r>
  </si>
  <si>
    <t>Number of Earths required</t>
  </si>
  <si>
    <t>Number of Countries required</t>
  </si>
  <si>
    <t>See Note</t>
  </si>
  <si>
    <t>Africa</t>
  </si>
  <si>
    <t>Asia-Pacific</t>
  </si>
  <si>
    <t>Central America/Caribbean</t>
  </si>
  <si>
    <t>EU-28</t>
  </si>
  <si>
    <t>Middle East/Central Asia</t>
  </si>
  <si>
    <t>North America</t>
  </si>
  <si>
    <t>Other Europe</t>
  </si>
  <si>
    <t>South America</t>
  </si>
  <si>
    <t>Low Income (LI)</t>
  </si>
  <si>
    <t>Lower-Middle Income (LM)</t>
  </si>
  <si>
    <t>Upper-Middle Income (UM)</t>
  </si>
  <si>
    <t>High Income (HI)</t>
  </si>
  <si>
    <r>
      <rPr>
        <rFont val="Calibri"/>
        <b/>
        <color theme="0"/>
        <sz val="11.0"/>
      </rPr>
      <t xml:space="preserve">Ecological </t>
    </r>
    <r>
      <rPr>
        <rFont val="Calibri"/>
        <b/>
        <color rgb="FFFF0000"/>
        <sz val="11.0"/>
      </rPr>
      <t xml:space="preserve">(Deficit) </t>
    </r>
    <r>
      <rPr>
        <rFont val="Calibri"/>
        <b/>
        <color rgb="FFFFFFFF"/>
        <sz val="11.0"/>
      </rPr>
      <t>or Reserve</t>
    </r>
  </si>
  <si>
    <t>Afghanistan</t>
  </si>
  <si>
    <t>3A</t>
  </si>
  <si>
    <t>LI</t>
  </si>
  <si>
    <t>Albania</t>
  </si>
  <si>
    <t>UM</t>
  </si>
  <si>
    <t>Algeria</t>
  </si>
  <si>
    <t>Angola</t>
  </si>
  <si>
    <t>LM</t>
  </si>
  <si>
    <t>Antigua and Barbuda</t>
  </si>
  <si>
    <t>2B</t>
  </si>
  <si>
    <t>HI</t>
  </si>
  <si>
    <t>Argentina</t>
  </si>
  <si>
    <t>Armenia</t>
  </si>
  <si>
    <t>Australia</t>
  </si>
  <si>
    <t>2A</t>
  </si>
  <si>
    <t>Austria</t>
  </si>
  <si>
    <t>Azerbaijan</t>
  </si>
  <si>
    <t>Bahrain</t>
  </si>
  <si>
    <t>Bangladesh</t>
  </si>
  <si>
    <t>Barbados</t>
  </si>
  <si>
    <t>Belarus</t>
  </si>
  <si>
    <t>Belgium</t>
  </si>
  <si>
    <t>Belize</t>
  </si>
  <si>
    <t>Benin</t>
  </si>
  <si>
    <t>Bermuda</t>
  </si>
  <si>
    <t>Bhutan</t>
  </si>
  <si>
    <t>Bolivia</t>
  </si>
  <si>
    <t>Bosnia and Herzegovina</t>
  </si>
  <si>
    <t>Botswana</t>
  </si>
  <si>
    <t>Brazil</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</si>
  <si>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</si>
  <si>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</si>
  <si>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</si>
  <si>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</si>
  <si>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</si>
  <si>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</si>
  <si>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</si>
  <si>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</si>
  <si>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</si>
  <si>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</si>
  <si>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</si>
  <si>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</si>
  <si>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</si>
  <si>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</si>
  <si>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</si>
  <si>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Congo, Democratic Republic of</t>
  </si>
  <si>
    <t>Costa Rica</t>
  </si>
  <si>
    <t>Côte d'Ivoire</t>
  </si>
  <si>
    <t>Croatia</t>
  </si>
  <si>
    <t>Cuba</t>
  </si>
  <si>
    <t>Cyprus</t>
  </si>
  <si>
    <t>Czech Republic</t>
  </si>
  <si>
    <t>Denmark</t>
  </si>
  <si>
    <t>Djibouti</t>
  </si>
  <si>
    <t>Dominica</t>
  </si>
  <si>
    <t>Dominican Republic</t>
  </si>
  <si>
    <t>Ecuador</t>
  </si>
  <si>
    <t>Egypt</t>
  </si>
  <si>
    <t>El Salvador</t>
  </si>
  <si>
    <t>Equatorial Guinea</t>
  </si>
  <si>
    <t>Eritrea</t>
  </si>
  <si>
    <t>Estonia</t>
  </si>
  <si>
    <t>Eswatini</t>
  </si>
  <si>
    <t>Ethiopia</t>
  </si>
  <si>
    <t>Fiji</t>
  </si>
  <si>
    <t>Finland</t>
  </si>
  <si>
    <t>France</t>
  </si>
  <si>
    <t>French Guiana</t>
  </si>
  <si>
    <t>French Polynesia</t>
  </si>
  <si>
    <t>Gabon</t>
  </si>
  <si>
    <t>Gambia</t>
  </si>
  <si>
    <t>Georgia</t>
  </si>
  <si>
    <t>Germany</t>
  </si>
  <si>
    <t>Ghana</t>
  </si>
  <si>
    <t>Greece</t>
  </si>
  <si>
    <t>Grenada</t>
  </si>
  <si>
    <t>Guadeloupe</t>
  </si>
  <si>
    <t>Guatemala</t>
  </si>
  <si>
    <t>Guinea</t>
  </si>
  <si>
    <t>Guinea-Bissau</t>
  </si>
  <si>
    <t>Guyana</t>
  </si>
  <si>
    <t>Haiti</t>
  </si>
  <si>
    <t>Honduras</t>
  </si>
  <si>
    <t>Hungary</t>
  </si>
  <si>
    <t>India</t>
  </si>
  <si>
    <t>Indonesia</t>
  </si>
  <si>
    <t>Iran, Islamic Republic of</t>
  </si>
  <si>
    <t>Iraq</t>
  </si>
  <si>
    <t>Ireland</t>
  </si>
  <si>
    <t>Israel</t>
  </si>
  <si>
    <t>Italy</t>
  </si>
  <si>
    <t>Jamaica</t>
  </si>
  <si>
    <t>Japan</t>
  </si>
  <si>
    <t>Jordan</t>
  </si>
  <si>
    <t>Kazakhstan</t>
  </si>
  <si>
    <t>Kenya</t>
  </si>
  <si>
    <t>Korea, Democratic People's Republic of</t>
  </si>
  <si>
    <t>Korea, Republic of</t>
  </si>
  <si>
    <t>Kuwait</t>
  </si>
  <si>
    <t>Kyrgyzstan</t>
  </si>
  <si>
    <t>Lao People's Democratic Republic</t>
  </si>
  <si>
    <t>Latvia</t>
  </si>
  <si>
    <t>Lebanon</t>
  </si>
  <si>
    <t>Lesotho</t>
  </si>
  <si>
    <t>Liberia</t>
  </si>
  <si>
    <t>Lithuania</t>
  </si>
  <si>
    <t>Luxembourg</t>
  </si>
  <si>
    <t>Madagascar</t>
  </si>
  <si>
    <t>Malawi</t>
  </si>
  <si>
    <t>Malaysia</t>
  </si>
  <si>
    <t>Mali</t>
  </si>
  <si>
    <t>Malta</t>
  </si>
  <si>
    <t>Martinique</t>
  </si>
  <si>
    <t>Mauritania</t>
  </si>
  <si>
    <t>Mauritius</t>
  </si>
  <si>
    <t>Mexico</t>
  </si>
  <si>
    <t>Mongolia</t>
  </si>
  <si>
    <t>Montenegro</t>
  </si>
  <si>
    <t>Morocco</t>
  </si>
  <si>
    <t>Mozambique</t>
  </si>
  <si>
    <t>Myanmar</t>
  </si>
  <si>
    <t>Namibia</t>
  </si>
  <si>
    <t>Nepal</t>
  </si>
  <si>
    <t>Netherlands</t>
  </si>
  <si>
    <t>New Zealand</t>
  </si>
  <si>
    <t>Nicaragua</t>
  </si>
  <si>
    <t>Niger</t>
  </si>
  <si>
    <t>Nigeria</t>
  </si>
  <si>
    <t>Norway</t>
  </si>
  <si>
    <t>Oman</t>
  </si>
  <si>
    <t>Pakistan</t>
  </si>
  <si>
    <t>Panama</t>
  </si>
  <si>
    <t>Papua New Guinea</t>
  </si>
  <si>
    <t>Paraguay</t>
  </si>
  <si>
    <t>Peru</t>
  </si>
  <si>
    <t>Philippines</t>
  </si>
  <si>
    <t>Poland</t>
  </si>
  <si>
    <t>Portugal</t>
  </si>
  <si>
    <t>Qatar</t>
  </si>
  <si>
    <t>Republic of Moldova</t>
  </si>
  <si>
    <t>Republic of North Macedonia</t>
  </si>
  <si>
    <t>Réunion</t>
  </si>
  <si>
    <t>Romania</t>
  </si>
  <si>
    <t>Russian Federation</t>
  </si>
  <si>
    <t>Rwanda</t>
  </si>
  <si>
    <t>Saint Lucia</t>
  </si>
  <si>
    <t>Saint Vincent and Grenadines</t>
  </si>
  <si>
    <t>1B</t>
  </si>
  <si>
    <t>Samoa</t>
  </si>
  <si>
    <t>Sao Tome and Principe</t>
  </si>
  <si>
    <t>Saudi Arabia</t>
  </si>
  <si>
    <t>Senegal</t>
  </si>
  <si>
    <t>Serbia</t>
  </si>
  <si>
    <t>Sierra Leone</t>
  </si>
  <si>
    <t>Singapore</t>
  </si>
  <si>
    <t>3B</t>
  </si>
  <si>
    <t>Slovakia</t>
  </si>
  <si>
    <t>Slovenia</t>
  </si>
  <si>
    <t>Solomon Islands</t>
  </si>
  <si>
    <t>Somalia</t>
  </si>
  <si>
    <t>South Africa</t>
  </si>
  <si>
    <t>South Sudan</t>
  </si>
  <si>
    <t>Spain</t>
  </si>
  <si>
    <t>Sudan</t>
  </si>
  <si>
    <t>Suriname</t>
  </si>
  <si>
    <t>Sweden</t>
  </si>
  <si>
    <t>Switzerland</t>
  </si>
  <si>
    <t>Syrian Arab Republic</t>
  </si>
  <si>
    <t>Tajikistan</t>
  </si>
  <si>
    <t>Tanzania, United Republic of</t>
  </si>
  <si>
    <t>Thailand</t>
  </si>
  <si>
    <t>Timor-Leste</t>
  </si>
  <si>
    <t>Togo</t>
  </si>
  <si>
    <t>Tonga</t>
  </si>
  <si>
    <t>Trinidad and Tobago</t>
  </si>
  <si>
    <t>Tunisia</t>
  </si>
  <si>
    <t>Turkiye</t>
  </si>
  <si>
    <t>Turkmenistan</t>
  </si>
  <si>
    <t>Uganda</t>
  </si>
  <si>
    <t>Ukraine</t>
  </si>
  <si>
    <t>2D</t>
  </si>
  <si>
    <t>United Arab Emirates</t>
  </si>
  <si>
    <t>United Kingdom</t>
  </si>
  <si>
    <t>United States of America</t>
  </si>
  <si>
    <t>Uruguay</t>
  </si>
  <si>
    <t>1A</t>
  </si>
  <si>
    <t>Uzbekistan</t>
  </si>
  <si>
    <t>Vanuatu</t>
  </si>
  <si>
    <t>2C</t>
  </si>
  <si>
    <t>Venezuela, Bolivarian Republic of</t>
  </si>
  <si>
    <t>Viet Nam</t>
  </si>
  <si>
    <t>Yemen</t>
  </si>
  <si>
    <t>Zambia</t>
  </si>
  <si>
    <t>Zimbabwe</t>
  </si>
  <si>
    <t>NOTES:</t>
  </si>
  <si>
    <t xml:space="preserve">World Footprint does not exactly match the sum of all countries for the following reasons: 
1. The built up land Footprint uses different sources for some specific countries 2. The total does not include all countries. </t>
  </si>
  <si>
    <t>Country grouping results are for included countries only</t>
  </si>
  <si>
    <t>Unless otherwise noted, all data from Global Footprint Network, National Footprint and Biocapacity Accounts 2023 Edition. For more information visit: www.footprintnetwork.org/atlas</t>
  </si>
  <si>
    <t xml:space="preserve">SDGi source:  Sustainable Development Goals Index. UN Sustainable Development Solutions Network. 2022. [Data year 2019] URL: https://www.sdgindex.org/ </t>
  </si>
  <si>
    <t>HDI source: United Nations Development Programme. 2023. Human Development Report  [Data year 2019] URL:http://hdr.undp.org/en/data</t>
  </si>
  <si>
    <t>GDP per capita (Purchasing power parity; 2017 international dollar) source: International Monetary Fund. 2023. "World Economic Outlook." [Data year 2019] URL: https://www.imf.org/en/Publications/WEO</t>
  </si>
  <si>
    <t>Life Expectancy at Birth, total (years) source: The World Bank. 2023. "World Development Indicators." [Data year 2019] URL:https://data.worldbank.org/indicator/SP.DYN.LE00.IN</t>
  </si>
  <si>
    <t xml:space="preserve">Regional totals are based on groupings defined by UNStats. </t>
  </si>
  <si>
    <t>Income groups reflect current World Bank classification.</t>
  </si>
  <si>
    <t>Population data are from the UN FAO</t>
  </si>
  <si>
    <t>0.0 = less than 0.05</t>
  </si>
  <si>
    <t>For results in acres, multiply hectare numbers by 2.471</t>
  </si>
  <si>
    <t>Number of Earths Required: This represents the number of planet Earths that would be required if everyone in the world lived the average lifestyle of a resident in this country.</t>
  </si>
  <si>
    <t>Number of Countries Required: This represents how many times the country's biocapacity is needed in order to provide for the country's consumption Footprint.</t>
  </si>
  <si>
    <t>Note that these numbers assume people use biocapacity fully. However, wild species also require biologically productive space. When subtracting a portion of biocapacity for wild species, the ratios get larger.</t>
  </si>
  <si>
    <t xml:space="preserve">2023 EDITION NATIONAL FOOTPRINT AND BIOCAPACITY ACCOUNTS (DATA YEAR 2022 - ESTIMATES) </t>
  </si>
  <si>
    <r>
      <rPr>
        <rFont val="Calibri"/>
        <b/>
        <color theme="0"/>
        <sz val="11.0"/>
      </rPr>
      <t xml:space="preserve">Ecological </t>
    </r>
    <r>
      <rPr>
        <rFont val="Calibri"/>
        <b/>
        <color rgb="FFFF0000"/>
        <sz val="11.0"/>
      </rPr>
      <t xml:space="preserve">(Deficit) </t>
    </r>
    <r>
      <rPr>
        <rFont val="Calibri"/>
        <b/>
        <color rgb="FFFFFFFF"/>
        <sz val="11.0"/>
      </rPr>
      <t>or Reserve</t>
    </r>
  </si>
  <si>
    <t>calculated Overshoot Day 2022</t>
  </si>
  <si>
    <t>official 
Country Overshoot Day 
(for use in 2024)</t>
  </si>
  <si>
    <t>official 
Country Ecological Deficit Day 
(for use in 2024)</t>
  </si>
  <si>
    <t>EU-27</t>
  </si>
  <si>
    <r>
      <rPr>
        <rFont val="Calibri"/>
        <b/>
        <color theme="0"/>
        <sz val="11.0"/>
      </rPr>
      <t xml:space="preserve">Ecological </t>
    </r>
    <r>
      <rPr>
        <rFont val="Calibri"/>
        <b/>
        <color rgb="FFFF0000"/>
        <sz val="11.0"/>
      </rPr>
      <t xml:space="preserve">(Deficit) </t>
    </r>
    <r>
      <rPr>
        <rFont val="Calibri"/>
        <b/>
        <color rgb="FFFFFFFF"/>
        <sz val="11.0"/>
      </rPr>
      <t>or Reserve</t>
    </r>
  </si>
  <si>
    <t>calculated
Country Overshoot Day 
2022</t>
  </si>
  <si>
    <t xml:space="preserve">SDGi source:  Sustainable Development Goals Index. UN Sustainable Development Solutions Network. 2022. [Data year 2022] URL: https://www.sdgindex.org/ </t>
  </si>
  <si>
    <t>HDI source: United Nations Development Programme. 2023. Human Development Report  [Data year 2021] URL:http://hdr.undp.org/en/data</t>
  </si>
  <si>
    <t>GDP per capita (Purchasing power parity; 2017 international dollar) source: International Monetary Fund. 2023. "World Economic Outlook." [Data year 2022] URL: https://www.imf.org/en/Publications/WEO</t>
  </si>
  <si>
    <t>Life Expectancy at Birth, total (years) source: The World Bank. 2023. "World Development Indicators." [Data year 2021] URL:https://data.worldbank.org/indicator/SP.DYN.LE00.IN</t>
  </si>
  <si>
    <t>GDP is expressed in constant international dollars per person. Data are derived by dividing constant price purchasing-power parity (PPP) GDP by total population.</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</si>
</sst>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0.0"/>
    <numFmt numFmtId="165" formatCode="_(* #,##0.0_);_(* \(#,##0.0\);_(* &quot;-&quot;??_);_(@_)"/>
    <numFmt numFmtId="166" formatCode="_(* #,##0_);_(* \(#,##0\);_(* &quot;-&quot;??_);_(@_)"/>
    <numFmt numFmtId="167" formatCode="0.000000000000000_ "/>
    <numFmt numFmtId="168" formatCode="#,##0.0_ ;\-#,##0.0\ "/>
    <numFmt numFmtId="169" formatCode="&quot;*&quot;#0.0"/>
    <numFmt numFmtId="170" formatCode="0.0_);[Red]\(0.0\)"/>
    <numFmt numFmtId="171" formatCode="&quot;$&quot;#,##0"/>
    <numFmt numFmtId="172" formatCode="[$-409]mmmm\ d\,\ yyyy"/>
    <numFmt numFmtId="173" formatCode="[$-409]d\-mmm"/>
    <numFmt numFmtId="174" formatCode="_(* #,##0.0_);_(* \(#,##0.0\);_(* &quot;-&quot;?_);_(@_)"/>
  </numFmts>
  <fonts count="50">
    <font>
      <sz val="11.0"/>
      <color theme="1"/>
      <name val="Calibri"/>
      <scheme val="minor"/>
    </font>
    <font>
      <sz val="11.0"/>
      <color theme="1"/>
      <name val="Calibri"/>
    </font>
    <font>
      <b/>
      <sz val="20.0"/>
      <color theme="1"/>
      <name val="Calibri"/>
    </font>
    <font>
      <u/>
      <sz val="11.0"/>
      <color theme="10"/>
      <name val="Calibri"/>
    </font>
    <font>
      <sz val="14.0"/>
      <color theme="1"/>
      <name val="Calibri"/>
    </font>
    <font>
      <b/>
      <sz val="14.0"/>
      <color theme="1"/>
      <name val="Calibri"/>
    </font>
    <font>
      <u/>
      <sz val="11.0"/>
      <color theme="10"/>
      <name val="Calibri"/>
    </font>
    <font>
      <u/>
      <sz val="11.0"/>
      <color theme="10"/>
      <name val="Calibri"/>
    </font>
    <font>
      <u/>
      <sz val="11.0"/>
      <color theme="10"/>
      <name val="Calibri"/>
    </font>
    <font>
      <i/>
      <u/>
      <sz val="11.0"/>
      <color theme="10"/>
      <name val="Calibri"/>
    </font>
    <font>
      <b/>
      <sz val="11.0"/>
      <color rgb="FF000000"/>
      <name val="Calibri"/>
    </font>
    <font>
      <b/>
      <sz val="22.0"/>
      <color rgb="FF000000"/>
      <name val="Calibri"/>
    </font>
    <font>
      <sz val="11.0"/>
      <color rgb="FF000000"/>
      <name val="Calibri"/>
    </font>
    <font>
      <u/>
      <sz val="11.0"/>
      <color rgb="FF000000"/>
      <name val="Calibri"/>
    </font>
    <font>
      <b/>
      <sz val="11.0"/>
      <color theme="1"/>
      <name val="Calibri"/>
    </font>
    <font>
      <b/>
      <sz val="11.0"/>
      <color theme="1"/>
      <name val="Arial"/>
    </font>
    <font>
      <sz val="11.0"/>
      <color theme="1"/>
      <name val="Arial"/>
    </font>
    <font>
      <i/>
      <sz val="11.0"/>
      <color theme="1"/>
      <name val="Calibri"/>
    </font>
    <font>
      <u/>
      <sz val="11.0"/>
      <color theme="10"/>
      <name val="Calibri"/>
    </font>
    <font>
      <u/>
      <sz val="11.0"/>
      <color theme="10"/>
      <name val="Calibri"/>
    </font>
    <font>
      <sz val="11.0"/>
      <color theme="10"/>
      <name val="Calibri"/>
    </font>
    <font>
      <u/>
      <sz val="11.0"/>
      <color theme="10"/>
      <name val="Calibri"/>
    </font>
    <font>
      <u/>
      <sz val="11.0"/>
      <color theme="10"/>
      <name val="Calibri"/>
    </font>
    <font>
      <sz val="12.0"/>
      <color theme="1"/>
      <name val="Calibri"/>
    </font>
    <font>
      <u/>
      <sz val="16.0"/>
      <color rgb="FF7F7F7F"/>
      <name val="Calibri"/>
    </font>
    <font>
      <sz val="18.0"/>
      <color rgb="FF7F7F7F"/>
      <name val="Calibri"/>
    </font>
    <font>
      <sz val="22.0"/>
      <color rgb="FFFF0000"/>
      <name val="Calibri"/>
    </font>
    <font>
      <u/>
      <sz val="18.0"/>
      <color theme="10"/>
      <name val="Calibri"/>
    </font>
    <font>
      <b/>
      <sz val="24.0"/>
      <color theme="1"/>
      <name val="Calibri"/>
    </font>
    <font>
      <u/>
      <sz val="18.0"/>
      <color theme="10"/>
      <name val="Calibri"/>
    </font>
    <font>
      <sz val="18.0"/>
      <color theme="1"/>
      <name val="Calibri"/>
    </font>
    <font>
      <sz val="16.0"/>
      <color rgb="FF7F7F7F"/>
      <name val="Calibri"/>
    </font>
    <font>
      <sz val="16.0"/>
      <color rgb="FFFF0000"/>
      <name val="Calibri"/>
    </font>
    <font>
      <sz val="20.0"/>
      <color rgb="FFFF0000"/>
      <name val="Calibri"/>
    </font>
    <font>
      <sz val="20.0"/>
      <color theme="1"/>
      <name val="Calibri"/>
    </font>
    <font>
      <b/>
      <sz val="28.0"/>
      <color theme="1"/>
      <name val="Calibri"/>
    </font>
    <font/>
    <font>
      <b/>
      <sz val="16.0"/>
      <color theme="1"/>
      <name val="Calibri"/>
    </font>
    <font>
      <b/>
      <sz val="11.0"/>
      <color theme="0"/>
      <name val="Calibri"/>
    </font>
    <font>
      <b/>
      <u/>
      <sz val="11.0"/>
      <color theme="0"/>
      <name val="Calibri"/>
    </font>
    <font>
      <b/>
      <u/>
      <sz val="11.0"/>
      <color theme="0"/>
      <name val="Calibri"/>
    </font>
    <font>
      <u/>
      <sz val="11.0"/>
      <color theme="10"/>
      <name val="Calibri"/>
    </font>
    <font>
      <sz val="10.0"/>
      <color theme="1"/>
      <name val="Calibri"/>
    </font>
    <font>
      <b/>
      <u/>
      <sz val="11.0"/>
      <color theme="0"/>
      <name val="Calibri"/>
    </font>
    <font>
      <color theme="1"/>
      <name val="Calibri"/>
      <scheme val="minor"/>
    </font>
    <font>
      <sz val="11.0"/>
      <color rgb="FFBFBFBF"/>
      <name val="Calibri"/>
    </font>
    <font>
      <b/>
      <sz val="11.0"/>
      <color rgb="FFBFBFBF"/>
      <name val="Calibri"/>
    </font>
    <font>
      <sz val="14.0"/>
      <color rgb="FFBFBFBF"/>
      <name val="Calibri"/>
    </font>
    <font>
      <sz val="12.0"/>
      <color rgb="FF7F7F7F"/>
      <name val="Calibri"/>
    </font>
    <font>
      <sz val="12.0"/>
      <color rgb="FFFF0000"/>
      <name val="Calibri"/>
    </font>
  </fonts>
  <fills count="14">
    <fill>
      <patternFill patternType="none"/>
    </fill>
    <fill>
      <patternFill patternType="lightGray"/>
    </fill>
    <fill>
      <patternFill patternType="solid">
        <fgColor theme="0"/>
        <bgColor theme="0"/>
      </patternFill>
    </fill>
    <fill>
      <patternFill patternType="solid">
        <fgColor rgb="FF0F243E"/>
        <bgColor rgb="FF0F243E"/>
      </patternFill>
    </fill>
    <fill>
      <patternFill patternType="solid">
        <fgColor rgb="FFE36C09"/>
        <bgColor rgb="FFE36C09"/>
      </patternFill>
    </fill>
    <fill>
      <patternFill patternType="solid">
        <fgColor rgb="FFC60C13"/>
        <bgColor rgb="FFC60C13"/>
      </patternFill>
    </fill>
    <fill>
      <patternFill patternType="solid">
        <fgColor rgb="FFB0CA90"/>
        <bgColor rgb="FFB0CA90"/>
      </patternFill>
    </fill>
    <fill>
      <patternFill patternType="solid">
        <fgColor rgb="FF92CDDC"/>
        <bgColor rgb="FF92CDDC"/>
      </patternFill>
    </fill>
    <fill>
      <patternFill patternType="solid">
        <fgColor rgb="FFB6DDE8"/>
        <bgColor rgb="FFB6DDE8"/>
      </patternFill>
    </fill>
    <fill>
      <patternFill patternType="solid">
        <fgColor rgb="FFC00000"/>
        <bgColor rgb="FFC00000"/>
      </patternFill>
    </fill>
    <fill>
      <patternFill patternType="solid">
        <fgColor rgb="FFDAEEF3"/>
        <bgColor rgb="FFDAEEF3"/>
      </patternFill>
    </fill>
    <fill>
      <patternFill patternType="solid">
        <fgColor rgb="FFC2D69B"/>
        <bgColor rgb="FFC2D69B"/>
      </patternFill>
    </fill>
    <fill>
      <patternFill patternType="solid">
        <fgColor rgb="FFF2F2F2"/>
        <bgColor rgb="FFF2F2F2"/>
      </patternFill>
    </fill>
    <fill>
      <patternFill patternType="solid">
        <fgColor rgb="FF4F6128"/>
        <bgColor rgb="FF4F6128"/>
      </patternFill>
    </fill>
  </fills>
  <borders count="54">
    <border/>
    <border>
      <left/>
      <right/>
      <top/>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thin">
        <color rgb="FF000000"/>
      </right>
      <top style="medium">
        <color rgb="FF000000"/>
      </top>
      <bottom style="medium">
        <color rgb="FF000000"/>
      </bottom>
    </border>
    <border>
      <left/>
      <right style="thick">
        <color rgb="FF000000"/>
      </right>
      <top style="medium">
        <color rgb="FF000000"/>
      </top>
      <bottom style="medium">
        <color rgb="FF000000"/>
      </bottom>
    </border>
    <border>
      <left style="medium">
        <color rgb="FF000000"/>
      </left>
    </border>
    <border>
      <left style="thin">
        <color rgb="FF000000"/>
      </left>
      <right/>
      <top style="thin">
        <color rgb="FF000000"/>
      </top>
      <bottom style="double">
        <color rgb="FF000000"/>
      </bottom>
    </border>
    <border>
      <left/>
      <right/>
      <top style="thin">
        <color rgb="FF000000"/>
      </top>
      <bottom style="double">
        <color rgb="FF000000"/>
      </bottom>
    </border>
    <border>
      <left/>
      <right style="thin">
        <color rgb="FF000000"/>
      </right>
      <top style="thin">
        <color rgb="FF000000"/>
      </top>
      <bottom style="double">
        <color rgb="FF000000"/>
      </bottom>
    </border>
    <border>
      <left/>
      <right style="thin">
        <color rgb="FF000000"/>
      </right>
      <top style="medium">
        <color rgb="FF000000"/>
      </top>
      <bottom style="double">
        <color rgb="FF000000"/>
      </bottom>
    </border>
    <border>
      <left style="medium">
        <color rgb="FF000000"/>
      </left>
      <right style="medium">
        <color rgb="FF000000"/>
      </right>
      <top style="thin">
        <color rgb="FF000000"/>
      </top>
      <bottom style="double">
        <color rgb="FF000000"/>
      </bottom>
    </border>
    <border>
      <left style="medium">
        <color rgb="FF000000"/>
      </left>
      <right/>
      <top style="thin">
        <color rgb="FF000000"/>
      </top>
      <bottom style="double">
        <color rgb="FF000000"/>
      </bottom>
    </border>
    <border>
      <left style="medium">
        <color rgb="FF000000"/>
      </left>
      <right style="thin">
        <color rgb="FF000000"/>
      </right>
      <top style="thin">
        <color rgb="FF000000"/>
      </top>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right style="medium">
        <color rgb="FF000000"/>
      </right>
      <top style="thin">
        <color rgb="FF000000"/>
      </top>
      <bottom/>
    </border>
    <border>
      <left style="medium">
        <color rgb="FF000000"/>
      </left>
      <right style="medium">
        <color rgb="FF000000"/>
      </right>
      <top style="thin">
        <color rgb="FF000000"/>
      </top>
      <bottom/>
    </border>
    <border>
      <left style="medium">
        <color rgb="FF000000"/>
      </left>
      <right/>
      <top style="thin">
        <color rgb="FF000000"/>
      </top>
      <bottom/>
    </border>
    <border>
      <left style="medium">
        <color rgb="FF000000"/>
      </left>
      <right style="thin">
        <color rgb="FF000000"/>
      </right>
    </border>
    <border>
      <left style="thin">
        <color rgb="FF000000"/>
      </left>
      <right/>
      <top/>
      <bottom/>
    </border>
    <border>
      <left/>
      <right style="thin">
        <color rgb="FF000000"/>
      </right>
      <top/>
      <bottom/>
    </border>
    <border>
      <left/>
      <right style="medium">
        <color rgb="FF000000"/>
      </right>
      <top/>
      <bottom/>
    </border>
    <border>
      <left style="medium">
        <color rgb="FF000000"/>
      </left>
      <right style="medium">
        <color rgb="FF000000"/>
      </right>
      <top/>
      <bottom/>
    </border>
    <border>
      <left style="medium">
        <color rgb="FF000000"/>
      </left>
      <right/>
      <top/>
      <bottom/>
    </border>
    <border>
      <left style="medium">
        <color rgb="FF000000"/>
      </left>
      <right style="thin">
        <color rgb="FF000000"/>
      </right>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right style="medium">
        <color rgb="FF000000"/>
      </right>
      <top/>
      <bottom style="thin">
        <color rgb="FF000000"/>
      </bottom>
    </border>
    <border>
      <left style="medium">
        <color rgb="FF000000"/>
      </left>
      <right style="medium">
        <color rgb="FF000000"/>
      </right>
      <top/>
      <bottom style="thin">
        <color rgb="FF000000"/>
      </bottom>
    </border>
    <border>
      <left style="medium">
        <color rgb="FF000000"/>
      </left>
      <right style="thin">
        <color rgb="FF000000"/>
      </right>
      <bottom style="medium">
        <color rgb="FF000000"/>
      </bottom>
    </border>
    <border>
      <left style="thin">
        <color rgb="FF000000"/>
      </left>
      <right/>
      <top/>
      <bottom style="medium">
        <color rgb="FF000000"/>
      </bottom>
    </border>
    <border>
      <left/>
      <right/>
      <top/>
      <bottom style="medium">
        <color rgb="FF000000"/>
      </bottom>
    </border>
    <border>
      <left/>
      <right style="thin">
        <color rgb="FF000000"/>
      </right>
      <top/>
      <bottom style="medium">
        <color rgb="FF000000"/>
      </bottom>
    </border>
    <border>
      <left style="medium">
        <color rgb="FF000000"/>
      </left>
      <right style="medium">
        <color rgb="FF000000"/>
      </right>
      <top/>
      <bottom style="medium">
        <color rgb="FF000000"/>
      </bottom>
    </border>
    <border>
      <left style="medium">
        <color rgb="FF000000"/>
      </left>
      <bottom style="medium">
        <color rgb="FF000000"/>
      </bottom>
    </border>
    <border>
      <bottom style="medium">
        <color rgb="FF000000"/>
      </bottom>
    </border>
    <border>
      <left style="medium">
        <color rgb="FF000000"/>
      </left>
      <right style="thin">
        <color rgb="FF000000"/>
      </right>
      <top/>
      <bottom/>
    </border>
    <border>
      <left style="thin">
        <color rgb="FF000000"/>
      </left>
    </border>
    <border>
      <left style="medium">
        <color rgb="FF000000"/>
      </left>
      <right style="thin">
        <color rgb="FF000000"/>
      </right>
      <top/>
      <bottom style="medium">
        <color rgb="FF000000"/>
      </bottom>
    </border>
    <border>
      <left style="thin">
        <color rgb="FF000000"/>
      </left>
      <right style="thin">
        <color rgb="FF000000"/>
      </right>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left style="medium">
        <color rgb="FF000000"/>
      </left>
      <right style="medium">
        <color rgb="FF000000"/>
      </right>
      <top style="medium">
        <color rgb="FF000000"/>
      </top>
      <bottom style="double">
        <color rgb="FF000000"/>
      </bottom>
    </border>
    <border>
      <left style="medium">
        <color rgb="FF000000"/>
      </left>
      <right style="medium">
        <color rgb="FF000000"/>
      </right>
      <top style="double">
        <color rgb="FF000000"/>
      </top>
      <bottom style="thin">
        <color rgb="FF000000"/>
      </bottom>
    </border>
    <border>
      <left/>
      <right style="medium">
        <color rgb="FF000000"/>
      </right>
      <top style="medium">
        <color rgb="FF000000"/>
      </top>
      <bottom/>
    </border>
  </borders>
  <cellStyleXfs count="1">
    <xf borderId="0" fillId="0" fontId="0" numFmtId="0" applyAlignment="1" applyFont="1"/>
  </cellStyleXfs>
  <cellXfs count="255">
    <xf borderId="0" fillId="0" fontId="0" numFmtId="0" xfId="0" applyAlignment="1" applyFont="1">
      <alignment readingOrder="0" shrinkToFit="0" vertical="bottom" wrapText="0"/>
    </xf>
    <xf borderId="1" fillId="2" fontId="1" numFmtId="0" xfId="0" applyBorder="1" applyFill="1" applyFont="1"/>
    <xf borderId="1" fillId="2" fontId="1" numFmtId="0" xfId="0" applyAlignment="1" applyBorder="1" applyFont="1">
      <alignment shrinkToFit="0" wrapText="1"/>
    </xf>
    <xf borderId="1" fillId="2" fontId="2" numFmtId="0" xfId="0" applyAlignment="1" applyBorder="1" applyFont="1">
      <alignment shrinkToFit="0" wrapText="1"/>
    </xf>
    <xf borderId="1" fillId="2" fontId="1" numFmtId="0" xfId="0" applyAlignment="1" applyBorder="1" applyFont="1">
      <alignment horizontal="left" shrinkToFit="0" vertical="top" wrapText="1"/>
    </xf>
    <xf borderId="1" fillId="2" fontId="3" numFmtId="0" xfId="0" applyAlignment="1" applyBorder="1" applyFont="1">
      <alignment horizontal="left" shrinkToFit="0" vertical="top" wrapText="1"/>
    </xf>
    <xf borderId="1" fillId="2" fontId="1" numFmtId="0" xfId="0" applyAlignment="1" applyBorder="1" applyFont="1">
      <alignment horizontal="left" shrinkToFit="0" wrapText="1"/>
    </xf>
    <xf borderId="1" fillId="2" fontId="4" numFmtId="0" xfId="0" applyBorder="1" applyFont="1"/>
    <xf borderId="1" fillId="2" fontId="5" numFmtId="0" xfId="0" applyAlignment="1" applyBorder="1" applyFont="1">
      <alignment shrinkToFit="0" wrapText="1"/>
    </xf>
    <xf borderId="0" fillId="0" fontId="6" numFmtId="0" xfId="0" applyAlignment="1" applyFont="1">
      <alignment horizontal="left"/>
    </xf>
    <xf borderId="0" fillId="0" fontId="1" numFmtId="0" xfId="0" applyAlignment="1" applyFont="1">
      <alignment horizontal="left" shrinkToFit="0" wrapText="1"/>
    </xf>
    <xf borderId="1" fillId="2" fontId="7" numFmtId="0" xfId="0" applyAlignment="1" applyBorder="1" applyFont="1">
      <alignment horizontal="left" shrinkToFit="0" wrapText="1"/>
    </xf>
    <xf borderId="0" fillId="0" fontId="8" numFmtId="0" xfId="0" applyAlignment="1" applyFont="1">
      <alignment horizontal="left" shrinkToFit="0" wrapText="1"/>
    </xf>
    <xf borderId="1" fillId="2" fontId="9" numFmtId="0" xfId="0" applyAlignment="1" applyBorder="1" applyFont="1">
      <alignment horizontal="left" shrinkToFit="0" wrapText="1"/>
    </xf>
    <xf borderId="1" fillId="2" fontId="10" numFmtId="0" xfId="0" applyAlignment="1" applyBorder="1" applyFont="1">
      <alignment horizontal="center"/>
    </xf>
    <xf borderId="1" fillId="2" fontId="11" numFmtId="0" xfId="0" applyBorder="1" applyFont="1"/>
    <xf borderId="1" fillId="2" fontId="10" numFmtId="0" xfId="0" applyAlignment="1" applyBorder="1" applyFont="1">
      <alignment horizontal="left" readingOrder="1" shrinkToFit="0" wrapText="1"/>
    </xf>
    <xf borderId="1" fillId="2" fontId="10" numFmtId="0" xfId="0" applyAlignment="1" applyBorder="1" applyFont="1">
      <alignment horizontal="left" readingOrder="1" vertical="center"/>
    </xf>
    <xf borderId="1" fillId="2" fontId="12" numFmtId="0" xfId="0" applyAlignment="1" applyBorder="1" applyFont="1">
      <alignment horizontal="left" readingOrder="1" shrinkToFit="0" wrapText="1"/>
    </xf>
    <xf borderId="1" fillId="2" fontId="13" numFmtId="0" xfId="0" applyAlignment="1" applyBorder="1" applyFont="1">
      <alignment horizontal="left" readingOrder="1" shrinkToFit="0" wrapText="1"/>
    </xf>
    <xf borderId="1" fillId="2" fontId="10" numFmtId="0" xfId="0" applyAlignment="1" applyBorder="1" applyFont="1">
      <alignment shrinkToFit="0" wrapText="1"/>
    </xf>
    <xf borderId="1" fillId="2" fontId="12" numFmtId="0" xfId="0" applyAlignment="1" applyBorder="1" applyFont="1">
      <alignment shrinkToFit="0" wrapText="1"/>
    </xf>
    <xf borderId="1" fillId="2" fontId="12" numFmtId="0" xfId="0" applyBorder="1" applyFont="1"/>
    <xf borderId="1" fillId="2" fontId="14" numFmtId="0" xfId="0" applyBorder="1" applyFont="1"/>
    <xf borderId="1" fillId="2" fontId="15" numFmtId="0" xfId="0" applyAlignment="1" applyBorder="1" applyFont="1">
      <alignment horizontal="left"/>
    </xf>
    <xf borderId="1" fillId="2" fontId="10" numFmtId="0" xfId="0" applyAlignment="1" applyBorder="1" applyFont="1">
      <alignment horizontal="left" readingOrder="1" shrinkToFit="0" wrapText="1"/>
    </xf>
    <xf borderId="1" fillId="2" fontId="16" numFmtId="0" xfId="0" applyAlignment="1" applyBorder="1" applyFont="1">
      <alignment horizontal="left"/>
    </xf>
    <xf borderId="1" fillId="2" fontId="17" numFmtId="0" xfId="0" applyAlignment="1" applyBorder="1" applyFont="1">
      <alignment shrinkToFit="0" wrapText="1"/>
    </xf>
    <xf borderId="1" fillId="2" fontId="18" numFmtId="0" xfId="0" applyAlignment="1" applyBorder="1" applyFont="1">
      <alignment shrinkToFit="0" wrapText="1"/>
    </xf>
    <xf borderId="1" fillId="2" fontId="19" numFmtId="0" xfId="0" applyAlignment="1" applyBorder="1" applyFont="1">
      <alignment horizontal="left"/>
    </xf>
    <xf borderId="1" fillId="2" fontId="20" numFmtId="0" xfId="0" applyBorder="1" applyFont="1"/>
    <xf borderId="1" fillId="2" fontId="21" numFmtId="0" xfId="0" applyBorder="1" applyFont="1"/>
    <xf borderId="1" fillId="2" fontId="22" numFmtId="0" xfId="0" applyAlignment="1" applyBorder="1" applyFont="1">
      <alignment shrinkToFit="0" vertical="top" wrapText="1"/>
    </xf>
    <xf borderId="1" fillId="2" fontId="1" numFmtId="0" xfId="0" applyAlignment="1" applyBorder="1" applyFont="1">
      <alignment shrinkToFit="0" vertical="top" wrapText="1"/>
    </xf>
    <xf borderId="1" fillId="2" fontId="23" numFmtId="0" xfId="0" applyBorder="1" applyFont="1"/>
    <xf borderId="0" fillId="0" fontId="24" numFmtId="0" xfId="0" applyFont="1"/>
    <xf borderId="1" fillId="2" fontId="25" numFmtId="0" xfId="0" applyAlignment="1" applyBorder="1" applyFont="1">
      <alignment vertical="center"/>
    </xf>
    <xf borderId="1" fillId="2" fontId="26" numFmtId="0" xfId="0" applyBorder="1" applyFont="1"/>
    <xf borderId="1" fillId="2" fontId="26" numFmtId="164" xfId="0" applyBorder="1" applyFont="1" applyNumberFormat="1"/>
    <xf borderId="1" fillId="2" fontId="27" numFmtId="0" xfId="0" applyAlignment="1" applyBorder="1" applyFont="1">
      <alignment vertical="center"/>
    </xf>
    <xf borderId="1" fillId="2" fontId="1" numFmtId="164" xfId="0" applyBorder="1" applyFont="1" applyNumberFormat="1"/>
    <xf borderId="1" fillId="2" fontId="1" numFmtId="0" xfId="0" applyAlignment="1" applyBorder="1" applyFont="1">
      <alignment shrinkToFit="0" vertical="center" wrapText="1"/>
    </xf>
    <xf borderId="1" fillId="2" fontId="1" numFmtId="165" xfId="0" applyAlignment="1" applyBorder="1" applyFont="1" applyNumberFormat="1">
      <alignment vertical="center"/>
    </xf>
    <xf borderId="2" fillId="2" fontId="1" numFmtId="0" xfId="0" applyAlignment="1" applyBorder="1" applyFont="1">
      <alignment horizontal="center" shrinkToFit="0" vertical="center" wrapText="1"/>
    </xf>
    <xf borderId="2" fillId="2" fontId="1" numFmtId="164" xfId="0" applyAlignment="1" applyBorder="1" applyFont="1" applyNumberFormat="1">
      <alignment horizontal="center" shrinkToFit="0" vertical="center" wrapText="1"/>
    </xf>
    <xf borderId="2" fillId="2" fontId="1" numFmtId="0" xfId="0" applyAlignment="1" applyBorder="1" applyFont="1">
      <alignment shrinkToFit="0" vertical="center" wrapText="1"/>
    </xf>
    <xf borderId="2" fillId="2" fontId="1" numFmtId="2" xfId="0" applyAlignment="1" applyBorder="1" applyFont="1" applyNumberFormat="1">
      <alignment shrinkToFit="0" vertical="center" wrapText="1"/>
    </xf>
    <xf borderId="2" fillId="2" fontId="1" numFmtId="166" xfId="0" applyAlignment="1" applyBorder="1" applyFont="1" applyNumberFormat="1">
      <alignment shrinkToFit="0" vertical="center" wrapText="1"/>
    </xf>
    <xf borderId="1" fillId="2" fontId="1" numFmtId="167" xfId="0" applyBorder="1" applyFont="1" applyNumberFormat="1"/>
    <xf borderId="0" fillId="0" fontId="1" numFmtId="168" xfId="0" applyFont="1" applyNumberFormat="1"/>
    <xf borderId="0" fillId="0" fontId="1" numFmtId="168" xfId="0" applyAlignment="1" applyFont="1" applyNumberFormat="1">
      <alignment horizontal="center"/>
    </xf>
    <xf borderId="0" fillId="0" fontId="28" numFmtId="0" xfId="0" applyAlignment="1" applyFont="1">
      <alignment horizontal="left"/>
    </xf>
    <xf borderId="0" fillId="0" fontId="2" numFmtId="0" xfId="0" applyFont="1"/>
    <xf borderId="0" fillId="0" fontId="1" numFmtId="169" xfId="0" applyFont="1" applyNumberFormat="1"/>
    <xf borderId="0" fillId="0" fontId="29" numFmtId="0" xfId="0" applyAlignment="1" applyFont="1">
      <alignment horizontal="left"/>
    </xf>
    <xf borderId="0" fillId="0" fontId="30" numFmtId="0" xfId="0" applyFont="1"/>
    <xf borderId="0" fillId="0" fontId="31" numFmtId="0" xfId="0" applyFont="1"/>
    <xf borderId="0" fillId="0" fontId="32" numFmtId="0" xfId="0" applyFont="1"/>
    <xf borderId="0" fillId="0" fontId="32" numFmtId="0" xfId="0" applyAlignment="1" applyFont="1">
      <alignment shrinkToFit="0" wrapText="1"/>
    </xf>
    <xf borderId="0" fillId="0" fontId="33" numFmtId="0" xfId="0" applyFont="1"/>
    <xf borderId="0" fillId="0" fontId="34" numFmtId="0" xfId="0" applyFont="1"/>
    <xf borderId="3" fillId="0" fontId="35" numFmtId="0" xfId="0" applyAlignment="1" applyBorder="1" applyFont="1">
      <alignment horizontal="center"/>
    </xf>
    <xf borderId="4" fillId="0" fontId="36" numFmtId="0" xfId="0" applyBorder="1" applyFont="1"/>
    <xf borderId="5" fillId="0" fontId="36" numFmtId="0" xfId="0" applyBorder="1" applyFont="1"/>
    <xf borderId="3" fillId="0" fontId="37" numFmtId="0" xfId="0" applyAlignment="1" applyBorder="1" applyFont="1">
      <alignment horizontal="center" vertical="center"/>
    </xf>
    <xf borderId="4" fillId="0" fontId="1" numFmtId="0" xfId="0" applyBorder="1" applyFont="1"/>
    <xf borderId="6" fillId="2" fontId="1" numFmtId="0" xfId="0" applyBorder="1" applyFont="1"/>
    <xf borderId="7" fillId="3" fontId="38" numFmtId="49" xfId="0" applyAlignment="1" applyBorder="1" applyFill="1" applyFont="1" applyNumberFormat="1">
      <alignment horizontal="center" shrinkToFit="0" vertical="center" wrapText="1"/>
    </xf>
    <xf borderId="8" fillId="3" fontId="39" numFmtId="49" xfId="0" applyAlignment="1" applyBorder="1" applyFont="1" applyNumberFormat="1">
      <alignment horizontal="center" shrinkToFit="0" vertical="center" wrapText="1"/>
    </xf>
    <xf borderId="8" fillId="4" fontId="38" numFmtId="0" xfId="0" applyAlignment="1" applyBorder="1" applyFill="1" applyFont="1">
      <alignment horizontal="center" shrinkToFit="0" vertical="center" wrapText="1"/>
    </xf>
    <xf borderId="9" fillId="4" fontId="38" numFmtId="2" xfId="0" applyAlignment="1" applyBorder="1" applyFont="1" applyNumberFormat="1">
      <alignment horizontal="center" shrinkToFit="0" vertical="center" wrapText="1"/>
    </xf>
    <xf borderId="8" fillId="5" fontId="38" numFmtId="0" xfId="0" applyAlignment="1" applyBorder="1" applyFill="1" applyFont="1">
      <alignment horizontal="center" shrinkToFit="0" vertical="center" wrapText="1"/>
    </xf>
    <xf borderId="9" fillId="5" fontId="38" numFmtId="2" xfId="0" applyAlignment="1" applyBorder="1" applyFont="1" applyNumberFormat="1">
      <alignment horizontal="center" shrinkToFit="0" vertical="center" wrapText="1"/>
    </xf>
    <xf borderId="8" fillId="6" fontId="38" numFmtId="0" xfId="0" applyAlignment="1" applyBorder="1" applyFill="1" applyFont="1">
      <alignment horizontal="center" shrinkToFit="0" vertical="center" wrapText="1"/>
    </xf>
    <xf borderId="10" fillId="6" fontId="38" numFmtId="2" xfId="0" applyAlignment="1" applyBorder="1" applyFont="1" applyNumberFormat="1">
      <alignment horizontal="center" shrinkToFit="0" vertical="center" wrapText="1"/>
    </xf>
    <xf borderId="6" fillId="3" fontId="38" numFmtId="0" xfId="0" applyAlignment="1" applyBorder="1" applyFont="1">
      <alignment horizontal="center" shrinkToFit="0" vertical="center" wrapText="1"/>
    </xf>
    <xf borderId="6" fillId="3" fontId="40" numFmtId="0" xfId="0" applyAlignment="1" applyBorder="1" applyFont="1">
      <alignment horizontal="center" shrinkToFit="0" vertical="center" wrapText="1"/>
    </xf>
    <xf borderId="11" fillId="0" fontId="1" numFmtId="0" xfId="0" applyBorder="1" applyFont="1"/>
    <xf borderId="12" fillId="7" fontId="14" numFmtId="49" xfId="0" applyAlignment="1" applyBorder="1" applyFill="1" applyFont="1" applyNumberFormat="1">
      <alignment vertical="center"/>
    </xf>
    <xf borderId="13" fillId="7" fontId="14" numFmtId="49" xfId="0" applyAlignment="1" applyBorder="1" applyFont="1" applyNumberFormat="1">
      <alignment vertical="center"/>
    </xf>
    <xf borderId="14" fillId="7" fontId="14" numFmtId="165" xfId="0" applyAlignment="1" applyBorder="1" applyFont="1" applyNumberFormat="1">
      <alignment horizontal="center" vertical="center"/>
    </xf>
    <xf borderId="13" fillId="7" fontId="14" numFmtId="164" xfId="0" applyAlignment="1" applyBorder="1" applyFont="1" applyNumberFormat="1">
      <alignment horizontal="center" vertical="center"/>
    </xf>
    <xf borderId="15" fillId="4" fontId="14" numFmtId="164" xfId="0" applyAlignment="1" applyBorder="1" applyFont="1" applyNumberFormat="1">
      <alignment horizontal="right" vertical="center"/>
    </xf>
    <xf borderId="14" fillId="5" fontId="14" numFmtId="164" xfId="0" applyAlignment="1" applyBorder="1" applyFont="1" applyNumberFormat="1">
      <alignment horizontal="right" vertical="center"/>
    </xf>
    <xf borderId="13" fillId="6" fontId="14" numFmtId="164" xfId="0" applyAlignment="1" applyBorder="1" applyFont="1" applyNumberFormat="1">
      <alignment horizontal="center" vertical="center"/>
    </xf>
    <xf borderId="16" fillId="7" fontId="14" numFmtId="170" xfId="0" applyAlignment="1" applyBorder="1" applyFont="1" applyNumberFormat="1">
      <alignment horizontal="center" vertical="center"/>
    </xf>
    <xf borderId="17" fillId="7" fontId="14" numFmtId="170" xfId="0" applyAlignment="1" applyBorder="1" applyFont="1" applyNumberFormat="1">
      <alignment horizontal="center" vertical="center"/>
    </xf>
    <xf borderId="0" fillId="0" fontId="1" numFmtId="0" xfId="0" applyAlignment="1" applyFont="1">
      <alignment shrinkToFit="0" vertical="center" wrapText="1"/>
    </xf>
    <xf borderId="0" fillId="0" fontId="41" numFmtId="0" xfId="0" applyAlignment="1" applyFont="1">
      <alignment horizontal="right" vertical="center"/>
    </xf>
    <xf borderId="18" fillId="0" fontId="42" numFmtId="0" xfId="0" applyAlignment="1" applyBorder="1" applyFont="1">
      <alignment horizontal="right" vertical="center"/>
    </xf>
    <xf borderId="19" fillId="8" fontId="14" numFmtId="49" xfId="0" applyBorder="1" applyFill="1" applyFont="1" applyNumberFormat="1"/>
    <xf borderId="20" fillId="8" fontId="1" numFmtId="165" xfId="0" applyAlignment="1" applyBorder="1" applyFont="1" applyNumberFormat="1">
      <alignment horizontal="center"/>
    </xf>
    <xf borderId="21" fillId="8" fontId="1" numFmtId="165" xfId="0" applyAlignment="1" applyBorder="1" applyFont="1" applyNumberFormat="1">
      <alignment horizontal="center"/>
    </xf>
    <xf borderId="19" fillId="8" fontId="1" numFmtId="164" xfId="0" applyAlignment="1" applyBorder="1" applyFont="1" applyNumberFormat="1">
      <alignment horizontal="center" shrinkToFit="0" wrapText="1"/>
    </xf>
    <xf borderId="20" fillId="8" fontId="1" numFmtId="164" xfId="0" applyAlignment="1" applyBorder="1" applyFont="1" applyNumberFormat="1">
      <alignment horizontal="center" shrinkToFit="0" wrapText="1"/>
    </xf>
    <xf borderId="21" fillId="4" fontId="1" numFmtId="164" xfId="0" applyAlignment="1" applyBorder="1" applyFont="1" applyNumberFormat="1">
      <alignment horizontal="right"/>
    </xf>
    <xf borderId="21" fillId="9" fontId="1" numFmtId="164" xfId="0" applyAlignment="1" applyBorder="1" applyFill="1" applyFont="1" applyNumberFormat="1">
      <alignment horizontal="right"/>
    </xf>
    <xf borderId="22" fillId="6" fontId="1" numFmtId="164" xfId="0" applyAlignment="1" applyBorder="1" applyFont="1" applyNumberFormat="1">
      <alignment horizontal="right"/>
    </xf>
    <xf borderId="23" fillId="8" fontId="1" numFmtId="170" xfId="0" applyAlignment="1" applyBorder="1" applyFont="1" applyNumberFormat="1">
      <alignment horizontal="center" shrinkToFit="0" wrapText="1"/>
    </xf>
    <xf borderId="24" fillId="8" fontId="1" numFmtId="170" xfId="0" applyAlignment="1" applyBorder="1" applyFont="1" applyNumberFormat="1">
      <alignment horizontal="center" shrinkToFit="0" wrapText="1"/>
    </xf>
    <xf borderId="0" fillId="0" fontId="1" numFmtId="0" xfId="0" applyAlignment="1" applyFont="1">
      <alignment vertical="center"/>
    </xf>
    <xf borderId="0" fillId="0" fontId="14" numFmtId="49" xfId="0" applyFont="1" applyNumberFormat="1"/>
    <xf borderId="18" fillId="0" fontId="42" numFmtId="0" xfId="0" applyAlignment="1" applyBorder="1" applyFont="1">
      <alignment horizontal="right"/>
    </xf>
    <xf borderId="25" fillId="0" fontId="42" numFmtId="0" xfId="0" applyAlignment="1" applyBorder="1" applyFont="1">
      <alignment horizontal="right"/>
    </xf>
    <xf borderId="26" fillId="8" fontId="14" numFmtId="49" xfId="0" applyBorder="1" applyFont="1" applyNumberFormat="1"/>
    <xf borderId="1" fillId="8" fontId="1" numFmtId="165" xfId="0" applyAlignment="1" applyBorder="1" applyFont="1" applyNumberFormat="1">
      <alignment horizontal="center"/>
    </xf>
    <xf borderId="27" fillId="8" fontId="1" numFmtId="165" xfId="0" applyAlignment="1" applyBorder="1" applyFont="1" applyNumberFormat="1">
      <alignment horizontal="center"/>
    </xf>
    <xf borderId="26" fillId="8" fontId="1" numFmtId="164" xfId="0" applyAlignment="1" applyBorder="1" applyFont="1" applyNumberFormat="1">
      <alignment horizontal="center" shrinkToFit="0" wrapText="1"/>
    </xf>
    <xf borderId="1" fillId="8" fontId="1" numFmtId="164" xfId="0" applyAlignment="1" applyBorder="1" applyFont="1" applyNumberFormat="1">
      <alignment horizontal="center" shrinkToFit="0" wrapText="1"/>
    </xf>
    <xf borderId="27" fillId="4" fontId="1" numFmtId="164" xfId="0" applyAlignment="1" applyBorder="1" applyFont="1" applyNumberFormat="1">
      <alignment horizontal="right"/>
    </xf>
    <xf borderId="27" fillId="9" fontId="1" numFmtId="164" xfId="0" applyAlignment="1" applyBorder="1" applyFont="1" applyNumberFormat="1">
      <alignment horizontal="right"/>
    </xf>
    <xf borderId="28" fillId="6" fontId="1" numFmtId="164" xfId="0" applyAlignment="1" applyBorder="1" applyFont="1" applyNumberFormat="1">
      <alignment horizontal="right"/>
    </xf>
    <xf borderId="29" fillId="8" fontId="1" numFmtId="170" xfId="0" applyAlignment="1" applyBorder="1" applyFont="1" applyNumberFormat="1">
      <alignment horizontal="center" shrinkToFit="0" wrapText="1"/>
    </xf>
    <xf borderId="30" fillId="8" fontId="1" numFmtId="170" xfId="0" applyAlignment="1" applyBorder="1" applyFont="1" applyNumberFormat="1">
      <alignment horizontal="center" shrinkToFit="0" wrapText="1"/>
    </xf>
    <xf borderId="31" fillId="0" fontId="42" numFmtId="0" xfId="0" applyAlignment="1" applyBorder="1" applyFont="1">
      <alignment horizontal="right"/>
    </xf>
    <xf borderId="32" fillId="8" fontId="14" numFmtId="49" xfId="0" applyBorder="1" applyFont="1" applyNumberFormat="1"/>
    <xf borderId="33" fillId="8" fontId="1" numFmtId="165" xfId="0" applyAlignment="1" applyBorder="1" applyFont="1" applyNumberFormat="1">
      <alignment horizontal="center"/>
    </xf>
    <xf borderId="34" fillId="8" fontId="1" numFmtId="165" xfId="0" applyAlignment="1" applyBorder="1" applyFont="1" applyNumberFormat="1">
      <alignment horizontal="center"/>
    </xf>
    <xf borderId="32" fillId="8" fontId="1" numFmtId="164" xfId="0" applyAlignment="1" applyBorder="1" applyFont="1" applyNumberFormat="1">
      <alignment horizontal="center" shrinkToFit="0" wrapText="1"/>
    </xf>
    <xf borderId="33" fillId="8" fontId="1" numFmtId="164" xfId="0" applyAlignment="1" applyBorder="1" applyFont="1" applyNumberFormat="1">
      <alignment horizontal="center" shrinkToFit="0" wrapText="1"/>
    </xf>
    <xf borderId="34" fillId="4" fontId="1" numFmtId="164" xfId="0" applyAlignment="1" applyBorder="1" applyFont="1" applyNumberFormat="1">
      <alignment horizontal="right"/>
    </xf>
    <xf borderId="34" fillId="9" fontId="1" numFmtId="164" xfId="0" applyAlignment="1" applyBorder="1" applyFont="1" applyNumberFormat="1">
      <alignment horizontal="right"/>
    </xf>
    <xf borderId="35" fillId="6" fontId="1" numFmtId="164" xfId="0" applyAlignment="1" applyBorder="1" applyFont="1" applyNumberFormat="1">
      <alignment horizontal="right"/>
    </xf>
    <xf borderId="36" fillId="8" fontId="1" numFmtId="170" xfId="0" applyAlignment="1" applyBorder="1" applyFont="1" applyNumberFormat="1">
      <alignment horizontal="center" shrinkToFit="0" wrapText="1"/>
    </xf>
    <xf borderId="0" fillId="0" fontId="14" numFmtId="165" xfId="0" applyFont="1" applyNumberFormat="1"/>
    <xf borderId="26" fillId="10" fontId="14" numFmtId="165" xfId="0" applyBorder="1" applyFill="1" applyFont="1" applyNumberFormat="1"/>
    <xf borderId="1" fillId="10" fontId="14" numFmtId="164" xfId="0" applyAlignment="1" applyBorder="1" applyFont="1" applyNumberFormat="1">
      <alignment horizontal="right"/>
    </xf>
    <xf borderId="27" fillId="10" fontId="1" numFmtId="165" xfId="0" applyAlignment="1" applyBorder="1" applyFont="1" applyNumberFormat="1">
      <alignment horizontal="center" shrinkToFit="0" wrapText="1"/>
    </xf>
    <xf borderId="1" fillId="10" fontId="1" numFmtId="164" xfId="0" applyAlignment="1" applyBorder="1" applyFont="1" applyNumberFormat="1">
      <alignment horizontal="center" shrinkToFit="0" wrapText="1"/>
    </xf>
    <xf borderId="1" fillId="6" fontId="1" numFmtId="164" xfId="0" applyAlignment="1" applyBorder="1" applyFont="1" applyNumberFormat="1">
      <alignment horizontal="right"/>
    </xf>
    <xf borderId="29" fillId="10" fontId="1" numFmtId="170" xfId="0" applyAlignment="1" applyBorder="1" applyFont="1" applyNumberFormat="1">
      <alignment horizontal="center" shrinkToFit="0" wrapText="1"/>
    </xf>
    <xf borderId="29" fillId="10" fontId="1" numFmtId="164" xfId="0" applyAlignment="1" applyBorder="1" applyFont="1" applyNumberFormat="1">
      <alignment horizontal="center" shrinkToFit="0" wrapText="1"/>
    </xf>
    <xf borderId="27" fillId="5" fontId="1" numFmtId="164" xfId="0" applyAlignment="1" applyBorder="1" applyFont="1" applyNumberFormat="1">
      <alignment horizontal="right"/>
    </xf>
    <xf borderId="37" fillId="0" fontId="42" numFmtId="0" xfId="0" applyAlignment="1" applyBorder="1" applyFont="1">
      <alignment horizontal="right"/>
    </xf>
    <xf borderId="38" fillId="10" fontId="14" numFmtId="165" xfId="0" applyBorder="1" applyFont="1" applyNumberFormat="1"/>
    <xf borderId="39" fillId="10" fontId="14" numFmtId="164" xfId="0" applyAlignment="1" applyBorder="1" applyFont="1" applyNumberFormat="1">
      <alignment horizontal="right"/>
    </xf>
    <xf borderId="40" fillId="10" fontId="1" numFmtId="165" xfId="0" applyAlignment="1" applyBorder="1" applyFont="1" applyNumberFormat="1">
      <alignment horizontal="center" shrinkToFit="0" wrapText="1"/>
    </xf>
    <xf borderId="39" fillId="10" fontId="1" numFmtId="164" xfId="0" applyAlignment="1" applyBorder="1" applyFont="1" applyNumberFormat="1">
      <alignment horizontal="center" shrinkToFit="0" wrapText="1"/>
    </xf>
    <xf borderId="40" fillId="4" fontId="1" numFmtId="164" xfId="0" applyAlignment="1" applyBorder="1" applyFont="1" applyNumberFormat="1">
      <alignment horizontal="right"/>
    </xf>
    <xf borderId="40" fillId="5" fontId="1" numFmtId="164" xfId="0" applyAlignment="1" applyBorder="1" applyFont="1" applyNumberFormat="1">
      <alignment horizontal="right"/>
    </xf>
    <xf borderId="39" fillId="6" fontId="1" numFmtId="164" xfId="0" applyAlignment="1" applyBorder="1" applyFont="1" applyNumberFormat="1">
      <alignment horizontal="right"/>
    </xf>
    <xf borderId="41" fillId="10" fontId="1" numFmtId="170" xfId="0" applyAlignment="1" applyBorder="1" applyFont="1" applyNumberFormat="1">
      <alignment horizontal="center" shrinkToFit="0" wrapText="1"/>
    </xf>
    <xf borderId="39" fillId="10" fontId="1" numFmtId="170" xfId="0" applyAlignment="1" applyBorder="1" applyFont="1" applyNumberFormat="1">
      <alignment horizontal="center" shrinkToFit="0" wrapText="1"/>
    </xf>
    <xf borderId="0" fillId="0" fontId="42" numFmtId="0" xfId="0" applyAlignment="1" applyFont="1">
      <alignment horizontal="right"/>
    </xf>
    <xf borderId="0" fillId="0" fontId="14" numFmtId="164" xfId="0" applyAlignment="1" applyFont="1" applyNumberFormat="1">
      <alignment horizontal="right"/>
    </xf>
    <xf borderId="0" fillId="0" fontId="1" numFmtId="165" xfId="0" applyAlignment="1" applyFont="1" applyNumberFormat="1">
      <alignment horizontal="center" shrinkToFit="0" wrapText="1"/>
    </xf>
    <xf borderId="0" fillId="0" fontId="1" numFmtId="164" xfId="0" applyAlignment="1" applyFont="1" applyNumberFormat="1">
      <alignment horizontal="center" shrinkToFit="0" wrapText="1"/>
    </xf>
    <xf borderId="0" fillId="0" fontId="1" numFmtId="164" xfId="0" applyAlignment="1" applyFont="1" applyNumberFormat="1">
      <alignment horizontal="right"/>
    </xf>
    <xf borderId="0" fillId="0" fontId="1" numFmtId="170" xfId="0" applyAlignment="1" applyFont="1" applyNumberFormat="1">
      <alignment horizontal="center" shrinkToFit="0" wrapText="1"/>
    </xf>
    <xf borderId="42" fillId="0" fontId="35" numFmtId="0" xfId="0" applyAlignment="1" applyBorder="1" applyFont="1">
      <alignment horizontal="center"/>
    </xf>
    <xf borderId="43" fillId="0" fontId="36" numFmtId="0" xfId="0" applyBorder="1" applyFont="1"/>
    <xf borderId="43" fillId="0" fontId="4" numFmtId="164" xfId="0" applyAlignment="1" applyBorder="1" applyFont="1" applyNumberFormat="1">
      <alignment horizontal="center"/>
    </xf>
    <xf borderId="0" fillId="0" fontId="4" numFmtId="164" xfId="0" applyAlignment="1" applyFont="1" applyNumberFormat="1">
      <alignment horizontal="center"/>
    </xf>
    <xf borderId="43" fillId="0" fontId="4" numFmtId="170" xfId="0" applyAlignment="1" applyBorder="1" applyFont="1" applyNumberFormat="1">
      <alignment horizontal="center"/>
    </xf>
    <xf borderId="8" fillId="3" fontId="38" numFmtId="49" xfId="0" applyAlignment="1" applyBorder="1" applyFont="1" applyNumberFormat="1">
      <alignment horizontal="center" shrinkToFit="0" vertical="center" wrapText="1"/>
    </xf>
    <xf borderId="7" fillId="3" fontId="43" numFmtId="49" xfId="0" applyAlignment="1" applyBorder="1" applyFont="1" applyNumberFormat="1">
      <alignment horizontal="center" shrinkToFit="0" vertical="center" wrapText="1"/>
    </xf>
    <xf borderId="39" fillId="4" fontId="38" numFmtId="0" xfId="0" applyAlignment="1" applyBorder="1" applyFont="1">
      <alignment horizontal="center" shrinkToFit="0" vertical="center" wrapText="1"/>
    </xf>
    <xf borderId="0" fillId="0" fontId="1" numFmtId="0" xfId="0" applyAlignment="1" applyFont="1">
      <alignment shrinkToFit="0" wrapText="1"/>
    </xf>
    <xf borderId="44" fillId="2" fontId="1" numFmtId="0" xfId="0" applyBorder="1" applyFont="1"/>
    <xf borderId="26" fillId="2" fontId="1" numFmtId="0" xfId="0" applyAlignment="1" applyBorder="1" applyFont="1">
      <alignment horizontal="center"/>
    </xf>
    <xf borderId="26" fillId="2" fontId="1" numFmtId="164" xfId="0" applyAlignment="1" applyBorder="1" applyFont="1" applyNumberFormat="1">
      <alignment horizontal="center"/>
    </xf>
    <xf borderId="26" fillId="2" fontId="1" numFmtId="1" xfId="0" applyAlignment="1" applyBorder="1" applyFont="1" applyNumberFormat="1">
      <alignment horizontal="center"/>
    </xf>
    <xf borderId="26" fillId="2" fontId="1" numFmtId="2" xfId="0" applyAlignment="1" applyBorder="1" applyFont="1" applyNumberFormat="1">
      <alignment horizontal="center"/>
    </xf>
    <xf borderId="1" fillId="2" fontId="1" numFmtId="171" xfId="0" applyAlignment="1" applyBorder="1" applyFont="1" applyNumberFormat="1">
      <alignment horizontal="right"/>
    </xf>
    <xf borderId="1" fillId="2" fontId="1" numFmtId="0" xfId="0" applyAlignment="1" applyBorder="1" applyFont="1">
      <alignment horizontal="center"/>
    </xf>
    <xf borderId="0" fillId="0" fontId="1" numFmtId="165" xfId="0" applyAlignment="1" applyFont="1" applyNumberFormat="1">
      <alignment horizontal="right" vertical="center"/>
    </xf>
    <xf borderId="45" fillId="0" fontId="1" numFmtId="164" xfId="0" applyAlignment="1" applyBorder="1" applyFont="1" applyNumberFormat="1">
      <alignment horizontal="right" vertical="center"/>
    </xf>
    <xf borderId="0" fillId="0" fontId="1" numFmtId="164" xfId="0" applyAlignment="1" applyFont="1" applyNumberFormat="1">
      <alignment horizontal="right" vertical="center"/>
    </xf>
    <xf borderId="27" fillId="4" fontId="1" numFmtId="164" xfId="0" applyAlignment="1" applyBorder="1" applyFont="1" applyNumberFormat="1">
      <alignment horizontal="right" vertical="center"/>
    </xf>
    <xf borderId="26" fillId="2" fontId="1" numFmtId="164" xfId="0" applyAlignment="1" applyBorder="1" applyFont="1" applyNumberFormat="1">
      <alignment horizontal="right" vertical="center"/>
    </xf>
    <xf borderId="1" fillId="2" fontId="1" numFmtId="164" xfId="0" applyAlignment="1" applyBorder="1" applyFont="1" applyNumberFormat="1">
      <alignment horizontal="right" vertical="center"/>
    </xf>
    <xf borderId="27" fillId="9" fontId="1" numFmtId="164" xfId="0" applyAlignment="1" applyBorder="1" applyFont="1" applyNumberFormat="1">
      <alignment horizontal="right" vertical="center"/>
    </xf>
    <xf borderId="28" fillId="11" fontId="1" numFmtId="164" xfId="0" applyAlignment="1" applyBorder="1" applyFill="1" applyFont="1" applyNumberFormat="1">
      <alignment horizontal="right" vertical="center"/>
    </xf>
    <xf borderId="1" fillId="2" fontId="1" numFmtId="170" xfId="0" applyAlignment="1" applyBorder="1" applyFont="1" applyNumberFormat="1">
      <alignment horizontal="right" vertical="center"/>
    </xf>
    <xf borderId="28" fillId="2" fontId="1" numFmtId="164" xfId="0" applyAlignment="1" applyBorder="1" applyFont="1" applyNumberFormat="1">
      <alignment horizontal="right" vertical="center"/>
    </xf>
    <xf borderId="0" fillId="0" fontId="1" numFmtId="164" xfId="0" applyFont="1" applyNumberFormat="1"/>
    <xf borderId="1" fillId="2" fontId="1" numFmtId="165" xfId="0" applyAlignment="1" applyBorder="1" applyFont="1" applyNumberFormat="1">
      <alignment horizontal="right" vertical="center"/>
    </xf>
    <xf borderId="44" fillId="12" fontId="1" numFmtId="0" xfId="0" applyBorder="1" applyFill="1" applyFont="1"/>
    <xf borderId="26" fillId="12" fontId="1" numFmtId="0" xfId="0" applyAlignment="1" applyBorder="1" applyFont="1">
      <alignment horizontal="center"/>
    </xf>
    <xf borderId="26" fillId="12" fontId="1" numFmtId="164" xfId="0" applyAlignment="1" applyBorder="1" applyFont="1" applyNumberFormat="1">
      <alignment horizontal="center"/>
    </xf>
    <xf borderId="26" fillId="12" fontId="1" numFmtId="1" xfId="0" applyAlignment="1" applyBorder="1" applyFont="1" applyNumberFormat="1">
      <alignment horizontal="center"/>
    </xf>
    <xf borderId="26" fillId="12" fontId="1" numFmtId="2" xfId="0" applyAlignment="1" applyBorder="1" applyFont="1" applyNumberFormat="1">
      <alignment horizontal="center"/>
    </xf>
    <xf borderId="1" fillId="12" fontId="1" numFmtId="171" xfId="0" applyAlignment="1" applyBorder="1" applyFont="1" applyNumberFormat="1">
      <alignment horizontal="right"/>
    </xf>
    <xf borderId="1" fillId="12" fontId="1" numFmtId="0" xfId="0" applyBorder="1" applyFont="1"/>
    <xf borderId="1" fillId="12" fontId="1" numFmtId="0" xfId="0" applyAlignment="1" applyBorder="1" applyFont="1">
      <alignment horizontal="center"/>
    </xf>
    <xf borderId="1" fillId="12" fontId="1" numFmtId="165" xfId="0" applyAlignment="1" applyBorder="1" applyFont="1" applyNumberFormat="1">
      <alignment horizontal="right" vertical="center"/>
    </xf>
    <xf borderId="26" fillId="12" fontId="1" numFmtId="164" xfId="0" applyAlignment="1" applyBorder="1" applyFont="1" applyNumberFormat="1">
      <alignment horizontal="right" vertical="center"/>
    </xf>
    <xf borderId="1" fillId="12" fontId="1" numFmtId="164" xfId="0" applyAlignment="1" applyBorder="1" applyFont="1" applyNumberFormat="1">
      <alignment horizontal="right" vertical="center"/>
    </xf>
    <xf borderId="1" fillId="12" fontId="1" numFmtId="170" xfId="0" applyAlignment="1" applyBorder="1" applyFont="1" applyNumberFormat="1">
      <alignment horizontal="right" vertical="center"/>
    </xf>
    <xf borderId="28" fillId="12" fontId="1" numFmtId="164" xfId="0" applyAlignment="1" applyBorder="1" applyFont="1" applyNumberFormat="1">
      <alignment horizontal="right" vertical="center"/>
    </xf>
    <xf borderId="46" fillId="2" fontId="1" numFmtId="0" xfId="0" applyBorder="1" applyFont="1"/>
    <xf borderId="38" fillId="2" fontId="1" numFmtId="0" xfId="0" applyAlignment="1" applyBorder="1" applyFont="1">
      <alignment horizontal="center"/>
    </xf>
    <xf borderId="38" fillId="2" fontId="1" numFmtId="164" xfId="0" applyAlignment="1" applyBorder="1" applyFont="1" applyNumberFormat="1">
      <alignment horizontal="center"/>
    </xf>
    <xf borderId="47" fillId="2" fontId="1" numFmtId="1" xfId="0" applyAlignment="1" applyBorder="1" applyFont="1" applyNumberFormat="1">
      <alignment horizontal="center"/>
    </xf>
    <xf borderId="38" fillId="2" fontId="1" numFmtId="2" xfId="0" applyAlignment="1" applyBorder="1" applyFont="1" applyNumberFormat="1">
      <alignment horizontal="center"/>
    </xf>
    <xf borderId="39" fillId="2" fontId="1" numFmtId="171" xfId="0" applyAlignment="1" applyBorder="1" applyFont="1" applyNumberFormat="1">
      <alignment horizontal="right"/>
    </xf>
    <xf borderId="39" fillId="2" fontId="1" numFmtId="0" xfId="0" applyBorder="1" applyFont="1"/>
    <xf borderId="39" fillId="2" fontId="1" numFmtId="0" xfId="0" applyAlignment="1" applyBorder="1" applyFont="1">
      <alignment horizontal="center"/>
    </xf>
    <xf borderId="39" fillId="2" fontId="1" numFmtId="165" xfId="0" applyAlignment="1" applyBorder="1" applyFont="1" applyNumberFormat="1">
      <alignment horizontal="right" vertical="center"/>
    </xf>
    <xf borderId="38" fillId="2" fontId="1" numFmtId="164" xfId="0" applyAlignment="1" applyBorder="1" applyFont="1" applyNumberFormat="1">
      <alignment horizontal="right" vertical="center"/>
    </xf>
    <xf borderId="39" fillId="2" fontId="1" numFmtId="164" xfId="0" applyAlignment="1" applyBorder="1" applyFont="1" applyNumberFormat="1">
      <alignment horizontal="right" vertical="center"/>
    </xf>
    <xf borderId="40" fillId="4" fontId="1" numFmtId="164" xfId="0" applyAlignment="1" applyBorder="1" applyFont="1" applyNumberFormat="1">
      <alignment horizontal="right" vertical="center"/>
    </xf>
    <xf borderId="40" fillId="9" fontId="1" numFmtId="164" xfId="0" applyAlignment="1" applyBorder="1" applyFont="1" applyNumberFormat="1">
      <alignment horizontal="right" vertical="center"/>
    </xf>
    <xf borderId="48" fillId="11" fontId="1" numFmtId="164" xfId="0" applyAlignment="1" applyBorder="1" applyFont="1" applyNumberFormat="1">
      <alignment horizontal="right" vertical="center"/>
    </xf>
    <xf borderId="39" fillId="2" fontId="1" numFmtId="170" xfId="0" applyAlignment="1" applyBorder="1" applyFont="1" applyNumberFormat="1">
      <alignment horizontal="right" vertical="center"/>
    </xf>
    <xf borderId="48" fillId="2" fontId="1" numFmtId="164" xfId="0" applyAlignment="1" applyBorder="1" applyFont="1" applyNumberFormat="1">
      <alignment horizontal="right" vertical="center"/>
    </xf>
    <xf borderId="0" fillId="0" fontId="14" numFmtId="164" xfId="0" applyFont="1" applyNumberFormat="1"/>
    <xf borderId="1" fillId="2" fontId="1" numFmtId="164" xfId="0" applyAlignment="1" applyBorder="1" applyFont="1" applyNumberFormat="1">
      <alignment horizontal="left" vertical="center"/>
    </xf>
    <xf borderId="1" fillId="2" fontId="1" numFmtId="164" xfId="0" applyAlignment="1" applyBorder="1" applyFont="1" applyNumberFormat="1">
      <alignment horizontal="left" shrinkToFit="0" vertical="center" wrapText="1"/>
    </xf>
    <xf borderId="0" fillId="0" fontId="1" numFmtId="164" xfId="0" applyAlignment="1" applyFont="1" applyNumberFormat="1">
      <alignment horizontal="left" shrinkToFit="0" vertical="center" wrapText="1"/>
    </xf>
    <xf borderId="1" fillId="2" fontId="1" numFmtId="0" xfId="0" applyAlignment="1" applyBorder="1" applyFont="1">
      <alignment horizontal="left"/>
    </xf>
    <xf borderId="0" fillId="0" fontId="1" numFmtId="164" xfId="0" applyAlignment="1" applyFont="1" applyNumberFormat="1">
      <alignment vertical="center"/>
    </xf>
    <xf borderId="0" fillId="0" fontId="44" numFmtId="0" xfId="0" applyFont="1"/>
    <xf borderId="0" fillId="0" fontId="1" numFmtId="164" xfId="0" applyAlignment="1" applyFont="1" applyNumberFormat="1">
      <alignment horizontal="left" vertical="center"/>
    </xf>
    <xf borderId="1" fillId="2" fontId="1" numFmtId="164" xfId="0" applyAlignment="1" applyBorder="1" applyFont="1" applyNumberFormat="1">
      <alignment vertical="center"/>
    </xf>
    <xf borderId="0" fillId="0" fontId="1" numFmtId="164" xfId="0" applyAlignment="1" applyFont="1" applyNumberFormat="1">
      <alignment horizontal="left"/>
    </xf>
    <xf borderId="0" fillId="0" fontId="1" numFmtId="0" xfId="0" applyAlignment="1" applyFont="1">
      <alignment horizontal="left"/>
    </xf>
    <xf borderId="0" fillId="0" fontId="1" numFmtId="0" xfId="0" applyFont="1"/>
    <xf borderId="0" fillId="0" fontId="1" numFmtId="172" xfId="0" applyAlignment="1" applyFont="1" applyNumberFormat="1">
      <alignment horizontal="center"/>
    </xf>
    <xf borderId="0" fillId="0" fontId="33" numFmtId="172" xfId="0" applyAlignment="1" applyFont="1" applyNumberFormat="1">
      <alignment horizontal="center"/>
    </xf>
    <xf borderId="6" fillId="2" fontId="45" numFmtId="172" xfId="0" applyAlignment="1" applyBorder="1" applyFont="1" applyNumberFormat="1">
      <alignment horizontal="center"/>
    </xf>
    <xf borderId="0" fillId="0" fontId="45" numFmtId="22" xfId="0" applyAlignment="1" applyFont="1" applyNumberFormat="1">
      <alignment vertical="top"/>
    </xf>
    <xf borderId="49" fillId="3" fontId="46" numFmtId="172" xfId="0" applyAlignment="1" applyBorder="1" applyFont="1" applyNumberFormat="1">
      <alignment horizontal="center" shrinkToFit="0" vertical="center" wrapText="1"/>
    </xf>
    <xf borderId="50" fillId="3" fontId="38" numFmtId="172" xfId="0" applyAlignment="1" applyBorder="1" applyFont="1" applyNumberFormat="1">
      <alignment horizontal="center" shrinkToFit="0" vertical="center" wrapText="1"/>
    </xf>
    <xf borderId="50" fillId="13" fontId="38" numFmtId="172" xfId="0" applyAlignment="1" applyBorder="1" applyFill="1" applyFont="1" applyNumberFormat="1">
      <alignment horizontal="center" shrinkToFit="0" vertical="center" wrapText="1"/>
    </xf>
    <xf borderId="51" fillId="7" fontId="46" numFmtId="173" xfId="0" applyAlignment="1" applyBorder="1" applyFont="1" applyNumberFormat="1">
      <alignment horizontal="center" vertical="center"/>
    </xf>
    <xf borderId="50" fillId="2" fontId="1" numFmtId="172" xfId="0" applyAlignment="1" applyBorder="1" applyFont="1" applyNumberFormat="1">
      <alignment horizontal="center" vertical="center"/>
    </xf>
    <xf borderId="28" fillId="2" fontId="1" numFmtId="172" xfId="0" applyAlignment="1" applyBorder="1" applyFont="1" applyNumberFormat="1">
      <alignment horizontal="center" vertical="center"/>
    </xf>
    <xf borderId="52" fillId="8" fontId="45" numFmtId="173" xfId="0" applyAlignment="1" applyBorder="1" applyFont="1" applyNumberFormat="1">
      <alignment horizontal="center" shrinkToFit="0" wrapText="1"/>
    </xf>
    <xf borderId="29" fillId="2" fontId="1" numFmtId="172" xfId="0" applyAlignment="1" applyBorder="1" applyFont="1" applyNumberFormat="1">
      <alignment horizontal="center" vertical="center"/>
    </xf>
    <xf borderId="29" fillId="8" fontId="45" numFmtId="173" xfId="0" applyAlignment="1" applyBorder="1" applyFont="1" applyNumberFormat="1">
      <alignment horizontal="center" shrinkToFit="0" wrapText="1"/>
    </xf>
    <xf borderId="0" fillId="0" fontId="45" numFmtId="0" xfId="0" applyFont="1"/>
    <xf borderId="1" fillId="2" fontId="45" numFmtId="0" xfId="0" applyBorder="1" applyFont="1"/>
    <xf borderId="29" fillId="12" fontId="1" numFmtId="172" xfId="0" applyAlignment="1" applyBorder="1" applyFont="1" applyNumberFormat="1">
      <alignment horizontal="center" vertical="center"/>
    </xf>
    <xf borderId="28" fillId="12" fontId="1" numFmtId="172" xfId="0" applyAlignment="1" applyBorder="1" applyFont="1" applyNumberFormat="1">
      <alignment horizontal="center" vertical="center"/>
    </xf>
    <xf borderId="36" fillId="8" fontId="45" numFmtId="173" xfId="0" applyAlignment="1" applyBorder="1" applyFont="1" applyNumberFormat="1">
      <alignment horizontal="center" shrinkToFit="0" wrapText="1"/>
    </xf>
    <xf borderId="29" fillId="10" fontId="45" numFmtId="173" xfId="0" applyAlignment="1" applyBorder="1" applyFont="1" applyNumberFormat="1">
      <alignment horizontal="center" shrinkToFit="0" wrapText="1"/>
    </xf>
    <xf borderId="41" fillId="10" fontId="45" numFmtId="173" xfId="0" applyAlignment="1" applyBorder="1" applyFont="1" applyNumberFormat="1">
      <alignment horizontal="center" shrinkToFit="0" wrapText="1"/>
    </xf>
    <xf borderId="41" fillId="12" fontId="1" numFmtId="172" xfId="0" applyAlignment="1" applyBorder="1" applyFont="1" applyNumberFormat="1">
      <alignment horizontal="center" vertical="center"/>
    </xf>
    <xf borderId="48" fillId="12" fontId="1" numFmtId="172" xfId="0" applyAlignment="1" applyBorder="1" applyFont="1" applyNumberFormat="1">
      <alignment horizontal="center" vertical="center"/>
    </xf>
    <xf borderId="0" fillId="0" fontId="45" numFmtId="172" xfId="0" applyAlignment="1" applyFont="1" applyNumberFormat="1">
      <alignment horizontal="center" shrinkToFit="0" wrapText="1"/>
    </xf>
    <xf borderId="0" fillId="0" fontId="47" numFmtId="172" xfId="0" applyAlignment="1" applyFont="1" applyNumberFormat="1">
      <alignment horizontal="center"/>
    </xf>
    <xf borderId="53" fillId="3" fontId="46" numFmtId="172" xfId="0" applyAlignment="1" applyBorder="1" applyFont="1" applyNumberFormat="1">
      <alignment horizontal="center" shrinkToFit="0" vertical="center" wrapText="1"/>
    </xf>
    <xf borderId="0" fillId="0" fontId="45" numFmtId="0" xfId="0" applyAlignment="1" applyFont="1">
      <alignment shrinkToFit="0" wrapText="1"/>
    </xf>
    <xf borderId="28" fillId="2" fontId="45" numFmtId="172" xfId="0" applyAlignment="1" applyBorder="1" applyFont="1" applyNumberFormat="1">
      <alignment horizontal="center" vertical="center"/>
    </xf>
    <xf borderId="0" fillId="0" fontId="45" numFmtId="174" xfId="0" applyFont="1" applyNumberFormat="1"/>
    <xf borderId="0" fillId="0" fontId="1" numFmtId="174" xfId="0" applyFont="1" applyNumberFormat="1"/>
    <xf borderId="28" fillId="12" fontId="45" numFmtId="172" xfId="0" applyAlignment="1" applyBorder="1" applyFont="1" applyNumberFormat="1">
      <alignment horizontal="center" vertical="center"/>
    </xf>
    <xf borderId="28" fillId="2" fontId="1" numFmtId="0" xfId="0" applyBorder="1" applyFont="1"/>
    <xf borderId="48" fillId="2" fontId="45" numFmtId="172" xfId="0" applyAlignment="1" applyBorder="1" applyFont="1" applyNumberFormat="1">
      <alignment horizontal="center" vertical="center"/>
    </xf>
    <xf borderId="41" fillId="2" fontId="1" numFmtId="172" xfId="0" applyAlignment="1" applyBorder="1" applyFont="1" applyNumberFormat="1">
      <alignment horizontal="center" vertical="center"/>
    </xf>
    <xf borderId="48" fillId="2" fontId="1" numFmtId="172" xfId="0" applyAlignment="1" applyBorder="1" applyFont="1" applyNumberFormat="1">
      <alignment horizontal="center" vertical="center"/>
    </xf>
    <xf borderId="0" fillId="0" fontId="1" numFmtId="0" xfId="0" applyAlignment="1" applyFont="1">
      <alignment horizontal="center" shrinkToFit="0" vertical="center" wrapText="1"/>
    </xf>
    <xf borderId="0" fillId="0" fontId="48" numFmtId="0" xfId="0" applyFont="1"/>
    <xf borderId="1" fillId="2" fontId="49" numFmtId="0" xfId="0" applyBorder="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4.jpg"/><Relationship Id="rId3" Type="http://schemas.openxmlformats.org/officeDocument/2006/relationships/image" Target="../media/image2.pn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2.png"/><Relationship Id="rId3"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9.png"/></Relationships>
</file>

<file path=xl/drawings/_rels/drawing4.xml.rels><?xml version="1.0" encoding="UTF-8" standalone="yes"?><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6.png"/><Relationship Id="rId3"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6.png"/><Relationship Id="rId3"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114300</xdr:colOff>
      <xdr:row>11</xdr:row>
      <xdr:rowOff>57150</xdr:rowOff>
    </xdr:from>
    <xdr:ext cx="838200" cy="295275"/>
    <xdr:pic>
      <xdr:nvPicPr>
        <xdr:cNvPr descr="88x31"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133350</xdr:colOff>
      <xdr:row>1</xdr:row>
      <xdr:rowOff>28575</xdr:rowOff>
    </xdr:from>
    <xdr:ext cx="2857500" cy="1276350"/>
    <xdr:pic>
      <xdr:nvPicPr>
        <xdr:cNvPr descr="GFN_primary photo highres.jpg" id="0" name="image4.jp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3067050</xdr:colOff>
      <xdr:row>1</xdr:row>
      <xdr:rowOff>161925</xdr:rowOff>
    </xdr:from>
    <xdr:ext cx="2847975" cy="107632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5905500</xdr:colOff>
      <xdr:row>0</xdr:row>
      <xdr:rowOff>161925</xdr:rowOff>
    </xdr:from>
    <xdr:ext cx="2857500" cy="1485900"/>
    <xdr:pic>
      <xdr:nvPicPr>
        <xdr:cNvPr id="0" name="image3.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114300</xdr:colOff>
      <xdr:row>1</xdr:row>
      <xdr:rowOff>19050</xdr:rowOff>
    </xdr:from>
    <xdr:ext cx="2867025" cy="1295400"/>
    <xdr:pic>
      <xdr:nvPicPr>
        <xdr:cNvPr descr="GFN_primary photo highres.jpg"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3048000</xdr:colOff>
      <xdr:row>1</xdr:row>
      <xdr:rowOff>152400</xdr:rowOff>
    </xdr:from>
    <xdr:ext cx="2867025" cy="110490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5886450</xdr:colOff>
      <xdr:row>0</xdr:row>
      <xdr:rowOff>152400</xdr:rowOff>
    </xdr:from>
    <xdr:ext cx="2609850" cy="1524000"/>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43</xdr:row>
      <xdr:rowOff>0</xdr:rowOff>
    </xdr:from>
    <xdr:ext cx="11515725" cy="7667625"/>
    <xdr:grpSp>
      <xdr:nvGrpSpPr>
        <xdr:cNvPr id="2" name="Shape 2"/>
        <xdr:cNvGrpSpPr/>
      </xdr:nvGrpSpPr>
      <xdr:grpSpPr>
        <a:xfrm>
          <a:off x="0" y="0"/>
          <a:ext cx="10692000" cy="7560000"/>
          <a:chOff x="0" y="0"/>
          <a:chExt cx="10692000" cy="7560000"/>
        </a:xfrm>
      </xdr:grpSpPr>
      <xdr:grpSp>
        <xdr:nvGrpSpPr>
          <xdr:cNvPr id="3" name="Shape 3"/>
          <xdr:cNvGrpSpPr/>
        </xdr:nvGrpSpPr>
        <xdr:grpSpPr>
          <a:xfrm>
            <a:off x="0" y="0"/>
            <a:ext cx="10692000" cy="7560000"/>
            <a:chOff x="196075" y="8109496"/>
            <a:chExt cx="11867480" cy="7945902"/>
          </a:xfrm>
        </xdr:grpSpPr>
        <xdr:sp>
          <xdr:nvSpPr>
            <xdr:cNvPr id="4" name="Shape 4"/>
            <xdr:cNvSpPr/>
          </xdr:nvSpPr>
          <xdr:spPr>
            <a:xfrm>
              <a:off x="196075" y="8109496"/>
              <a:ext cx="11867475" cy="79459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pic>
          <xdr:nvPicPr>
            <xdr:cNvPr id="5" name="Shape 5"/>
            <xdr:cNvPicPr preferRelativeResize="0"/>
          </xdr:nvPicPr>
          <xdr:blipFill rotWithShape="1">
            <a:blip r:embed="rId1">
              <a:alphaModFix/>
            </a:blip>
            <a:srcRect b="0" l="0" r="0" t="0"/>
            <a:stretch/>
          </xdr:blipFill>
          <xdr:spPr>
            <a:xfrm>
              <a:off x="196075" y="14341961"/>
              <a:ext cx="11857359" cy="1713437"/>
            </a:xfrm>
            <a:prstGeom prst="rect">
              <a:avLst/>
            </a:prstGeom>
            <a:noFill/>
            <a:ln cap="flat" cmpd="sng" w="9525">
              <a:solidFill>
                <a:srgbClr val="000000"/>
              </a:solidFill>
              <a:prstDash val="solid"/>
              <a:round/>
              <a:headEnd len="sm" w="sm" type="none"/>
              <a:tailEnd len="sm" w="sm" type="none"/>
            </a:ln>
          </xdr:spPr>
        </xdr:pic>
        <xdr:pic>
          <xdr:nvPicPr>
            <xdr:cNvPr id="6" name="Shape 6"/>
            <xdr:cNvPicPr preferRelativeResize="0"/>
          </xdr:nvPicPr>
          <xdr:blipFill rotWithShape="1">
            <a:blip r:embed="rId2">
              <a:alphaModFix/>
            </a:blip>
            <a:srcRect b="0" l="0" r="0" t="0"/>
            <a:stretch/>
          </xdr:blipFill>
          <xdr:spPr>
            <a:xfrm>
              <a:off x="230584" y="8109496"/>
              <a:ext cx="11832971" cy="6229958"/>
            </a:xfrm>
            <a:prstGeom prst="rect">
              <a:avLst/>
            </a:prstGeom>
            <a:noFill/>
            <a:ln cap="flat" cmpd="sng" w="9525">
              <a:solidFill>
                <a:schemeClr val="dk1"/>
              </a:solidFill>
              <a:prstDash val="solid"/>
              <a:round/>
              <a:headEnd len="sm" w="sm" type="none"/>
              <a:tailEnd len="sm" w="sm" type="none"/>
            </a:ln>
          </xdr:spPr>
        </xdr:pic>
      </xdr:grpSp>
    </xdr:grp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223</xdr:row>
      <xdr:rowOff>171450</xdr:rowOff>
    </xdr:from>
    <xdr:ext cx="12915900" cy="11430000"/>
    <xdr:sp>
      <xdr:nvSpPr>
        <xdr:cNvPr id="7" name="Shape 7"/>
        <xdr:cNvSpPr txBox="1"/>
      </xdr:nvSpPr>
      <xdr:spPr>
        <a:xfrm>
          <a:off x="0" y="0"/>
          <a:ext cx="10692000" cy="7560000"/>
        </a:xfrm>
        <a:prstGeom prst="rect">
          <a:avLst/>
        </a:prstGeom>
        <a:solidFill>
          <a:schemeClr val="lt1"/>
        </a:solidFill>
        <a:ln cap="flat" cmpd="sng" w="9525">
          <a:solidFill>
            <a:schemeClr val="dk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400">
              <a:solidFill>
                <a:schemeClr val="dk1"/>
              </a:solidFill>
              <a:latin typeface="Calibri"/>
              <a:ea typeface="Calibri"/>
              <a:cs typeface="Calibri"/>
              <a:sym typeface="Calibri"/>
            </a:rPr>
            <a:t>Data</a:t>
          </a:r>
          <a:r>
            <a:rPr b="1" lang="en-US" sz="1400">
              <a:solidFill>
                <a:schemeClr val="dk1"/>
              </a:solidFill>
              <a:latin typeface="Calibri"/>
              <a:ea typeface="Calibri"/>
              <a:cs typeface="Calibri"/>
              <a:sym typeface="Calibri"/>
            </a:rPr>
            <a:t> </a:t>
          </a:r>
          <a:endParaRPr sz="1400"/>
        </a:p>
        <a:p>
          <a:pPr indent="0" lvl="0" marL="0" rtl="0" algn="l">
            <a:spcBef>
              <a:spcPts val="0"/>
            </a:spcBef>
            <a:spcAft>
              <a:spcPts val="0"/>
            </a:spcAft>
            <a:buNone/>
          </a:pPr>
          <a:r>
            <a:rPr b="1" lang="en-US" sz="1400">
              <a:solidFill>
                <a:schemeClr val="dk1"/>
              </a:solidFill>
              <a:latin typeface="Calibri"/>
              <a:ea typeface="Calibri"/>
              <a:cs typeface="Calibri"/>
              <a:sym typeface="Calibri"/>
            </a:rPr>
            <a:t>Quality</a:t>
          </a:r>
          <a:r>
            <a:rPr b="0" lang="en-US" sz="1400">
              <a:solidFill>
                <a:schemeClr val="dk1"/>
              </a:solidFill>
              <a:latin typeface="Calibri"/>
              <a:ea typeface="Calibri"/>
              <a:cs typeface="Calibri"/>
              <a:sym typeface="Calibri"/>
            </a:rPr>
            <a:t>	</a:t>
          </a:r>
          <a:r>
            <a:rPr b="1" lang="en-US" sz="1400">
              <a:solidFill>
                <a:schemeClr val="dk1"/>
              </a:solidFill>
              <a:latin typeface="Calibri"/>
              <a:ea typeface="Calibri"/>
              <a:cs typeface="Calibri"/>
              <a:sym typeface="Calibri"/>
            </a:rPr>
            <a:t>Criteria for </a:t>
          </a:r>
          <a:r>
            <a:rPr b="1" lang="en-US" sz="1400">
              <a:solidFill>
                <a:schemeClr val="dk1"/>
              </a:solidFill>
              <a:latin typeface="Calibri"/>
              <a:ea typeface="Calibri"/>
              <a:cs typeface="Calibri"/>
              <a:sym typeface="Calibri"/>
            </a:rPr>
            <a:t>Data Quality scores for </a:t>
          </a:r>
          <a:r>
            <a:rPr b="1" lang="en-US" sz="1400">
              <a:solidFill>
                <a:schemeClr val="dk1"/>
              </a:solidFill>
              <a:latin typeface="Calibri"/>
              <a:ea typeface="Calibri"/>
              <a:cs typeface="Calibri"/>
              <a:sym typeface="Calibri"/>
            </a:rPr>
            <a:t>publication</a:t>
          </a:r>
          <a:r>
            <a:rPr b="1" lang="en-US" sz="1400">
              <a:solidFill>
                <a:schemeClr val="dk1"/>
              </a:solidFill>
              <a:latin typeface="Calibri"/>
              <a:ea typeface="Calibri"/>
              <a:cs typeface="Calibri"/>
              <a:sym typeface="Calibri"/>
            </a:rPr>
            <a:t> of results</a:t>
          </a:r>
          <a:endParaRPr sz="1400"/>
        </a:p>
        <a:p>
          <a:pPr indent="0" lvl="0" marL="0" rtl="0" algn="l">
            <a:spcBef>
              <a:spcPts val="0"/>
            </a:spcBef>
            <a:spcAft>
              <a:spcPts val="0"/>
            </a:spcAft>
            <a:buNone/>
          </a:pPr>
          <a:r>
            <a:t/>
          </a:r>
          <a:endParaRPr b="1" sz="1400">
            <a:solidFill>
              <a:schemeClr val="dk1"/>
            </a:solidFill>
            <a:latin typeface="Calibri"/>
            <a:ea typeface="Calibri"/>
            <a:cs typeface="Calibri"/>
            <a:sym typeface="Calibri"/>
          </a:endParaRPr>
        </a:p>
        <a:p>
          <a:pPr indent="0" lvl="0" marL="0" rtl="0" algn="l">
            <a:spcBef>
              <a:spcPts val="0"/>
            </a:spcBef>
            <a:spcAft>
              <a:spcPts val="0"/>
            </a:spcAft>
            <a:buNone/>
          </a:pPr>
          <a:r>
            <a:rPr lang="en-US" sz="1400">
              <a:solidFill>
                <a:schemeClr val="dk1"/>
              </a:solidFill>
              <a:latin typeface="Calibri"/>
              <a:ea typeface="Calibri"/>
              <a:cs typeface="Calibri"/>
              <a:sym typeface="Calibri"/>
            </a:rPr>
            <a:t>Each country in the National Footprint Accounts 2021 Edition is given a quality score comprised of two elements, time series score [1-3] and latest year score [A-D].</a:t>
          </a:r>
          <a:endParaRPr sz="1400"/>
        </a:p>
        <a:p>
          <a:pPr indent="0" lvl="0" marL="0" rtl="0" algn="l">
            <a:spcBef>
              <a:spcPts val="0"/>
            </a:spcBef>
            <a:spcAft>
              <a:spcPts val="0"/>
            </a:spcAft>
            <a:buNone/>
          </a:pPr>
          <a:r>
            <a:t/>
          </a:r>
          <a:endParaRPr sz="1400">
            <a:solidFill>
              <a:schemeClr val="dk1"/>
            </a:solidFill>
            <a:latin typeface="Calibri"/>
            <a:ea typeface="Calibri"/>
            <a:cs typeface="Calibri"/>
            <a:sym typeface="Calibri"/>
          </a:endParaRPr>
        </a:p>
        <a:p>
          <a:pPr indent="0" lvl="0" marL="0" rtl="0" algn="l">
            <a:spcBef>
              <a:spcPts val="0"/>
            </a:spcBef>
            <a:spcAft>
              <a:spcPts val="0"/>
            </a:spcAft>
            <a:buNone/>
          </a:pPr>
          <a:r>
            <a:rPr b="1" lang="en-US" sz="1400">
              <a:solidFill>
                <a:schemeClr val="dk1"/>
              </a:solidFill>
              <a:latin typeface="Calibri"/>
              <a:ea typeface="Calibri"/>
              <a:cs typeface="Calibri"/>
              <a:sym typeface="Calibri"/>
            </a:rPr>
            <a:t>3A	</a:t>
          </a:r>
          <a:r>
            <a:rPr lang="en-US" sz="1400">
              <a:solidFill>
                <a:schemeClr val="dk1"/>
              </a:solidFill>
              <a:latin typeface="Calibri"/>
              <a:ea typeface="Calibri"/>
              <a:cs typeface="Calibri"/>
              <a:sym typeface="Calibri"/>
            </a:rPr>
            <a:t>No component of BC or EF is unreliable or unlikely for any year.</a:t>
          </a:r>
          <a:endParaRPr sz="1400"/>
        </a:p>
        <a:p>
          <a:pPr indent="0" lvl="0" marL="0" rtl="0" algn="l">
            <a:spcBef>
              <a:spcPts val="0"/>
            </a:spcBef>
            <a:spcAft>
              <a:spcPts val="0"/>
            </a:spcAft>
            <a:buNone/>
          </a:pPr>
          <a:r>
            <a:t/>
          </a:r>
          <a:endParaRPr sz="1400">
            <a:solidFill>
              <a:schemeClr val="dk1"/>
            </a:solidFill>
            <a:latin typeface="Calibri"/>
            <a:ea typeface="Calibri"/>
            <a:cs typeface="Calibri"/>
            <a:sym typeface="Calibri"/>
          </a:endParaRPr>
        </a:p>
        <a:p>
          <a:pPr indent="0" lvl="0" marL="0" rtl="0" algn="l">
            <a:spcBef>
              <a:spcPts val="0"/>
            </a:spcBef>
            <a:spcAft>
              <a:spcPts val="0"/>
            </a:spcAft>
            <a:buNone/>
          </a:pPr>
          <a:r>
            <a:rPr b="1" lang="en-US" sz="1400">
              <a:solidFill>
                <a:schemeClr val="dk1"/>
              </a:solidFill>
              <a:latin typeface="Calibri"/>
              <a:ea typeface="Calibri"/>
              <a:cs typeface="Calibri"/>
              <a:sym typeface="Calibri"/>
            </a:rPr>
            <a:t>3B	</a:t>
          </a:r>
          <a:r>
            <a:rPr lang="en-US" sz="1400">
              <a:solidFill>
                <a:schemeClr val="dk1"/>
              </a:solidFill>
              <a:latin typeface="Calibri"/>
              <a:ea typeface="Calibri"/>
              <a:cs typeface="Calibri"/>
              <a:sym typeface="Calibri"/>
            </a:rPr>
            <a:t>No component of BC or EF is unreliable or unlikely for the latest data year. </a:t>
          </a:r>
          <a:br>
            <a:rPr lang="en-US" sz="1400">
              <a:solidFill>
                <a:schemeClr val="dk1"/>
              </a:solidFill>
              <a:latin typeface="Calibri"/>
              <a:ea typeface="Calibri"/>
              <a:cs typeface="Calibri"/>
              <a:sym typeface="Calibri"/>
            </a:rPr>
          </a:br>
          <a:r>
            <a:rPr lang="en-US" sz="1400">
              <a:solidFill>
                <a:schemeClr val="dk1"/>
              </a:solidFill>
              <a:latin typeface="Calibri"/>
              <a:ea typeface="Calibri"/>
              <a:cs typeface="Calibri"/>
              <a:sym typeface="Calibri"/>
            </a:rPr>
            <a:t>	Some individual components of the EF or BC are unlikely in the latest data year. </a:t>
          </a:r>
          <a:br>
            <a:rPr lang="en-US" sz="1400">
              <a:solidFill>
                <a:schemeClr val="dk1"/>
              </a:solidFill>
              <a:latin typeface="Calibri"/>
              <a:ea typeface="Calibri"/>
              <a:cs typeface="Calibri"/>
              <a:sym typeface="Calibri"/>
            </a:rPr>
          </a:br>
          <a:r>
            <a:rPr lang="en-US" sz="1400">
              <a:solidFill>
                <a:schemeClr val="dk1"/>
              </a:solidFill>
              <a:latin typeface="Calibri"/>
              <a:ea typeface="Calibri"/>
              <a:cs typeface="Calibri"/>
              <a:sym typeface="Calibri"/>
            </a:rPr>
            <a:t>	The total EF and BC time series results are not significantly affected by unlikely data.</a:t>
          </a:r>
          <a:endParaRPr sz="1400"/>
        </a:p>
        <a:p>
          <a:pPr indent="0" lvl="0" marL="0" rtl="0" algn="l">
            <a:spcBef>
              <a:spcPts val="0"/>
            </a:spcBef>
            <a:spcAft>
              <a:spcPts val="0"/>
            </a:spcAft>
            <a:buNone/>
          </a:pPr>
          <a:r>
            <a:t/>
          </a:r>
          <a:endParaRPr b="1" sz="1400">
            <a:solidFill>
              <a:schemeClr val="dk1"/>
            </a:solidFill>
            <a:latin typeface="Calibri"/>
            <a:ea typeface="Calibri"/>
            <a:cs typeface="Calibri"/>
            <a:sym typeface="Calibri"/>
          </a:endParaRPr>
        </a:p>
        <a:p>
          <a:pPr indent="0" lvl="0" marL="0" rtl="0" algn="l">
            <a:spcBef>
              <a:spcPts val="0"/>
            </a:spcBef>
            <a:spcAft>
              <a:spcPts val="0"/>
            </a:spcAft>
            <a:buNone/>
          </a:pPr>
          <a:r>
            <a:rPr b="1" lang="en-US" sz="1400">
              <a:solidFill>
                <a:schemeClr val="dk1"/>
              </a:solidFill>
              <a:latin typeface="Calibri"/>
              <a:ea typeface="Calibri"/>
              <a:cs typeface="Calibri"/>
              <a:sym typeface="Calibri"/>
            </a:rPr>
            <a:t>3C                  </a:t>
          </a:r>
          <a:r>
            <a:rPr lang="en-US" sz="1400">
              <a:solidFill>
                <a:schemeClr val="dk1"/>
              </a:solidFill>
              <a:latin typeface="Calibri"/>
              <a:ea typeface="Calibri"/>
              <a:cs typeface="Calibri"/>
              <a:sym typeface="Calibri"/>
            </a:rPr>
            <a:t>No component of BC or EF is unreliable or unlikely for the years prior to the latest data year. </a:t>
          </a:r>
          <a:endParaRPr sz="1400"/>
        </a:p>
        <a:p>
          <a:pPr indent="0" lvl="0" marL="0" rtl="0" algn="l">
            <a:spcBef>
              <a:spcPts val="0"/>
            </a:spcBef>
            <a:spcAft>
              <a:spcPts val="0"/>
            </a:spcAft>
            <a:buNone/>
          </a:pPr>
          <a:r>
            <a:rPr lang="en-US" sz="1400">
              <a:solidFill>
                <a:schemeClr val="dk1"/>
              </a:solidFill>
              <a:latin typeface="Calibri"/>
              <a:ea typeface="Calibri"/>
              <a:cs typeface="Calibri"/>
              <a:sym typeface="Calibri"/>
            </a:rPr>
            <a:t>                      Some individual components of the EF or BC are unlikely in the latest year.</a:t>
          </a:r>
          <a:br>
            <a:rPr lang="en-US" sz="1400">
              <a:solidFill>
                <a:schemeClr val="dk1"/>
              </a:solidFill>
              <a:latin typeface="Calibri"/>
              <a:ea typeface="Calibri"/>
              <a:cs typeface="Calibri"/>
              <a:sym typeface="Calibri"/>
            </a:rPr>
          </a:br>
          <a:r>
            <a:rPr lang="en-US" sz="1400">
              <a:solidFill>
                <a:schemeClr val="dk1"/>
              </a:solidFill>
              <a:latin typeface="Calibri"/>
              <a:ea typeface="Calibri"/>
              <a:cs typeface="Calibri"/>
              <a:sym typeface="Calibri"/>
            </a:rPr>
            <a:t>                      Total EF and BC values are unlikely or unreliable in the most recent data year, but the ability to ascribe creditor/debtor status is unaffected in latest year.</a:t>
          </a:r>
          <a:endParaRPr b="1" sz="1400">
            <a:solidFill>
              <a:schemeClr val="dk1"/>
            </a:solidFill>
            <a:latin typeface="Calibri"/>
            <a:ea typeface="Calibri"/>
            <a:cs typeface="Calibri"/>
            <a:sym typeface="Calibri"/>
          </a:endParaRPr>
        </a:p>
        <a:p>
          <a:pPr indent="0" lvl="0" marL="0" rtl="0" algn="l">
            <a:spcBef>
              <a:spcPts val="0"/>
            </a:spcBef>
            <a:spcAft>
              <a:spcPts val="0"/>
            </a:spcAft>
            <a:buNone/>
          </a:pPr>
          <a:r>
            <a:t/>
          </a:r>
          <a:endParaRPr sz="1400">
            <a:solidFill>
              <a:schemeClr val="dk1"/>
            </a:solidFill>
            <a:latin typeface="Calibri"/>
            <a:ea typeface="Calibri"/>
            <a:cs typeface="Calibri"/>
            <a:sym typeface="Calibri"/>
          </a:endParaRPr>
        </a:p>
        <a:p>
          <a:pPr indent="0" lvl="0" marL="0" rtl="0" algn="l">
            <a:spcBef>
              <a:spcPts val="0"/>
            </a:spcBef>
            <a:spcAft>
              <a:spcPts val="0"/>
            </a:spcAft>
            <a:buNone/>
          </a:pPr>
          <a:r>
            <a:rPr b="1" lang="en-US" sz="1400">
              <a:solidFill>
                <a:schemeClr val="dk1"/>
              </a:solidFill>
              <a:latin typeface="Calibri"/>
              <a:ea typeface="Calibri"/>
              <a:cs typeface="Calibri"/>
              <a:sym typeface="Calibri"/>
            </a:rPr>
            <a:t>3D	</a:t>
          </a:r>
          <a:r>
            <a:rPr lang="en-US" sz="1400">
              <a:solidFill>
                <a:schemeClr val="dk1"/>
              </a:solidFill>
              <a:latin typeface="Calibri"/>
              <a:ea typeface="Calibri"/>
              <a:cs typeface="Calibri"/>
              <a:sym typeface="Calibri"/>
            </a:rPr>
            <a:t>No component of BC or EF is unreliable or unlikely for the years prior to the latest data year.</a:t>
          </a:r>
          <a:endParaRPr sz="1400"/>
        </a:p>
        <a:p>
          <a:pPr indent="0" lvl="0" marL="0" rtl="0" algn="l">
            <a:spcBef>
              <a:spcPts val="0"/>
            </a:spcBef>
            <a:spcAft>
              <a:spcPts val="0"/>
            </a:spcAft>
            <a:buNone/>
          </a:pPr>
          <a:r>
            <a:rPr lang="en-US" sz="1400">
              <a:solidFill>
                <a:schemeClr val="dk1"/>
              </a:solidFill>
              <a:latin typeface="Calibri"/>
              <a:ea typeface="Calibri"/>
              <a:cs typeface="Calibri"/>
              <a:sym typeface="Calibri"/>
            </a:rPr>
            <a:t> </a:t>
          </a:r>
          <a:r>
            <a:rPr lang="en-US" sz="1400">
              <a:solidFill>
                <a:schemeClr val="dk1"/>
              </a:solidFill>
              <a:latin typeface="Calibri"/>
              <a:ea typeface="Calibri"/>
              <a:cs typeface="Calibri"/>
              <a:sym typeface="Calibri"/>
            </a:rPr>
            <a:t>                      </a:t>
          </a:r>
          <a:r>
            <a:rPr lang="en-US" sz="1400">
              <a:solidFill>
                <a:schemeClr val="dk1"/>
              </a:solidFill>
              <a:latin typeface="Calibri"/>
              <a:ea typeface="Calibri"/>
              <a:cs typeface="Calibri"/>
              <a:sym typeface="Calibri"/>
            </a:rPr>
            <a:t>Some components of the EF or BC are very unlikely in the latest year.</a:t>
          </a:r>
          <a:endParaRPr sz="1400"/>
        </a:p>
        <a:p>
          <a:pPr indent="0" lvl="0" marL="0" rtl="0" algn="l">
            <a:spcBef>
              <a:spcPts val="0"/>
            </a:spcBef>
            <a:spcAft>
              <a:spcPts val="0"/>
            </a:spcAft>
            <a:buNone/>
          </a:pPr>
          <a:r>
            <a:rPr lang="en-US" sz="1400">
              <a:solidFill>
                <a:schemeClr val="dk1"/>
              </a:solidFill>
              <a:latin typeface="Calibri"/>
              <a:ea typeface="Calibri"/>
              <a:cs typeface="Calibri"/>
              <a:sym typeface="Calibri"/>
            </a:rPr>
            <a:t> </a:t>
          </a:r>
          <a:r>
            <a:rPr lang="en-US" sz="1400">
              <a:solidFill>
                <a:schemeClr val="dk1"/>
              </a:solidFill>
              <a:latin typeface="Calibri"/>
              <a:ea typeface="Calibri"/>
              <a:cs typeface="Calibri"/>
              <a:sym typeface="Calibri"/>
            </a:rPr>
            <a:t>                      </a:t>
          </a:r>
          <a:r>
            <a:rPr lang="en-US" sz="1400">
              <a:solidFill>
                <a:schemeClr val="dk1"/>
              </a:solidFill>
              <a:latin typeface="Calibri"/>
              <a:ea typeface="Calibri"/>
              <a:cs typeface="Calibri"/>
              <a:sym typeface="Calibri"/>
            </a:rPr>
            <a:t>EF and BC results in the latest year are significantly impacted by the unlikely or unreliable values, making them unusable.</a:t>
          </a:r>
          <a:endParaRPr sz="1400"/>
        </a:p>
        <a:p>
          <a:pPr indent="0" lvl="0" marL="0" rtl="0" algn="l">
            <a:spcBef>
              <a:spcPts val="0"/>
            </a:spcBef>
            <a:spcAft>
              <a:spcPts val="0"/>
            </a:spcAft>
            <a:buNone/>
          </a:pPr>
          <a:r>
            <a:t/>
          </a:r>
          <a:endParaRPr sz="1400">
            <a:solidFill>
              <a:schemeClr val="dk1"/>
            </a:solidFill>
            <a:latin typeface="Calibri"/>
            <a:ea typeface="Calibri"/>
            <a:cs typeface="Calibri"/>
            <a:sym typeface="Calibri"/>
          </a:endParaRPr>
        </a:p>
        <a:p>
          <a:pPr indent="0" lvl="0" marL="0" rtl="0" algn="l">
            <a:spcBef>
              <a:spcPts val="0"/>
            </a:spcBef>
            <a:spcAft>
              <a:spcPts val="0"/>
            </a:spcAft>
            <a:buNone/>
          </a:pPr>
          <a:r>
            <a:rPr b="1" lang="en-US" sz="1400">
              <a:solidFill>
                <a:schemeClr val="dk1"/>
              </a:solidFill>
              <a:latin typeface="Calibri"/>
              <a:ea typeface="Calibri"/>
              <a:cs typeface="Calibri"/>
              <a:sym typeface="Calibri"/>
            </a:rPr>
            <a:t>2A	</a:t>
          </a:r>
          <a:r>
            <a:rPr lang="en-US" sz="1400">
              <a:solidFill>
                <a:schemeClr val="dk1"/>
              </a:solidFill>
              <a:latin typeface="Calibri"/>
              <a:ea typeface="Calibri"/>
              <a:cs typeface="Calibri"/>
              <a:sym typeface="Calibri"/>
            </a:rPr>
            <a:t>EF or BC component time series have results that are very unreliable or very unlikely, except in the latest data year. </a:t>
          </a:r>
          <a:br>
            <a:rPr lang="en-US" sz="1400">
              <a:solidFill>
                <a:schemeClr val="dk1"/>
              </a:solidFill>
              <a:latin typeface="Calibri"/>
              <a:ea typeface="Calibri"/>
              <a:cs typeface="Calibri"/>
              <a:sym typeface="Calibri"/>
            </a:rPr>
          </a:br>
          <a:r>
            <a:rPr lang="en-US" sz="1400">
              <a:solidFill>
                <a:schemeClr val="dk1"/>
              </a:solidFill>
              <a:latin typeface="Calibri"/>
              <a:ea typeface="Calibri"/>
              <a:cs typeface="Calibri"/>
              <a:sym typeface="Calibri"/>
            </a:rPr>
            <a:t>	The total EF and BC time series results are not significantly affected by unlikely data.</a:t>
          </a:r>
          <a:endParaRPr sz="1400"/>
        </a:p>
        <a:p>
          <a:pPr indent="0" lvl="0" marL="0" rtl="0" algn="l">
            <a:spcBef>
              <a:spcPts val="0"/>
            </a:spcBef>
            <a:spcAft>
              <a:spcPts val="0"/>
            </a:spcAft>
            <a:buNone/>
          </a:pPr>
          <a:r>
            <a:rPr lang="en-US" sz="1400">
              <a:solidFill>
                <a:schemeClr val="dk1"/>
              </a:solidFill>
              <a:latin typeface="Calibri"/>
              <a:ea typeface="Calibri"/>
              <a:cs typeface="Calibri"/>
              <a:sym typeface="Calibri"/>
            </a:rPr>
            <a:t>                      No EF and BC results in the latest year are significantly affected by unlikely data.</a:t>
          </a:r>
          <a:endParaRPr sz="1400"/>
        </a:p>
        <a:p>
          <a:pPr indent="0" lvl="0" marL="0" rtl="0" algn="l">
            <a:spcBef>
              <a:spcPts val="0"/>
            </a:spcBef>
            <a:spcAft>
              <a:spcPts val="0"/>
            </a:spcAft>
            <a:buNone/>
          </a:pPr>
          <a:r>
            <a:t/>
          </a:r>
          <a:endParaRPr sz="1400">
            <a:solidFill>
              <a:schemeClr val="dk1"/>
            </a:solidFill>
            <a:latin typeface="Calibri"/>
            <a:ea typeface="Calibri"/>
            <a:cs typeface="Calibri"/>
            <a:sym typeface="Calibri"/>
          </a:endParaRPr>
        </a:p>
        <a:p>
          <a:pPr indent="0" lvl="0" marL="0" rtl="0" algn="l">
            <a:spcBef>
              <a:spcPts val="0"/>
            </a:spcBef>
            <a:spcAft>
              <a:spcPts val="0"/>
            </a:spcAft>
            <a:buNone/>
          </a:pPr>
          <a:r>
            <a:rPr b="1" lang="en-US" sz="1400">
              <a:solidFill>
                <a:schemeClr val="dk1"/>
              </a:solidFill>
              <a:latin typeface="Calibri"/>
              <a:ea typeface="Calibri"/>
              <a:cs typeface="Calibri"/>
              <a:sym typeface="Calibri"/>
            </a:rPr>
            <a:t>2B	</a:t>
          </a:r>
          <a:r>
            <a:rPr lang="en-US" sz="1400">
              <a:solidFill>
                <a:schemeClr val="dk1"/>
              </a:solidFill>
              <a:latin typeface="Calibri"/>
              <a:ea typeface="Calibri"/>
              <a:cs typeface="Calibri"/>
              <a:sym typeface="Calibri"/>
            </a:rPr>
            <a:t>EF or BC component time series have results that are very unreliable or very unlikely, including the latest year. </a:t>
          </a:r>
          <a:br>
            <a:rPr lang="en-US" sz="1400">
              <a:solidFill>
                <a:schemeClr val="dk1"/>
              </a:solidFill>
              <a:latin typeface="Calibri"/>
              <a:ea typeface="Calibri"/>
              <a:cs typeface="Calibri"/>
              <a:sym typeface="Calibri"/>
            </a:rPr>
          </a:br>
          <a:r>
            <a:rPr lang="en-US" sz="1400">
              <a:solidFill>
                <a:schemeClr val="dk1"/>
              </a:solidFill>
              <a:latin typeface="Calibri"/>
              <a:ea typeface="Calibri"/>
              <a:cs typeface="Calibri"/>
              <a:sym typeface="Calibri"/>
            </a:rPr>
            <a:t>	The total EF and BC time series results are not significantly affected by unlikely data.</a:t>
          </a:r>
          <a:endParaRPr sz="1400"/>
        </a:p>
        <a:p>
          <a:pPr indent="0" lvl="0" marL="0" rtl="0" algn="l">
            <a:spcBef>
              <a:spcPts val="0"/>
            </a:spcBef>
            <a:spcAft>
              <a:spcPts val="0"/>
            </a:spcAft>
            <a:buNone/>
          </a:pPr>
          <a:r>
            <a:t/>
          </a:r>
          <a:endParaRPr sz="1400">
            <a:solidFill>
              <a:schemeClr val="dk1"/>
            </a:solidFill>
            <a:latin typeface="Calibri"/>
            <a:ea typeface="Calibri"/>
            <a:cs typeface="Calibri"/>
            <a:sym typeface="Calibri"/>
          </a:endParaRPr>
        </a:p>
        <a:p>
          <a:pPr indent="0" lvl="0" marL="0" rtl="0" algn="l">
            <a:spcBef>
              <a:spcPts val="0"/>
            </a:spcBef>
            <a:spcAft>
              <a:spcPts val="0"/>
            </a:spcAft>
            <a:buNone/>
          </a:pPr>
          <a:r>
            <a:rPr b="1" lang="en-US" sz="1400">
              <a:solidFill>
                <a:schemeClr val="dk1"/>
              </a:solidFill>
              <a:latin typeface="Calibri"/>
              <a:ea typeface="Calibri"/>
              <a:cs typeface="Calibri"/>
              <a:sym typeface="Calibri"/>
            </a:rPr>
            <a:t>2C</a:t>
          </a:r>
          <a:r>
            <a:rPr lang="en-US" sz="1400">
              <a:solidFill>
                <a:schemeClr val="dk1"/>
              </a:solidFill>
              <a:latin typeface="Calibri"/>
              <a:ea typeface="Calibri"/>
              <a:cs typeface="Calibri"/>
              <a:sym typeface="Calibri"/>
            </a:rPr>
            <a:t>                 </a:t>
          </a:r>
          <a:r>
            <a:rPr lang="en-US" sz="1400">
              <a:solidFill>
                <a:schemeClr val="dk1"/>
              </a:solidFill>
              <a:latin typeface="Calibri"/>
              <a:ea typeface="Calibri"/>
              <a:cs typeface="Calibri"/>
              <a:sym typeface="Calibri"/>
            </a:rPr>
            <a:t> </a:t>
          </a:r>
          <a:r>
            <a:rPr lang="en-US" sz="1400">
              <a:solidFill>
                <a:schemeClr val="dk1"/>
              </a:solidFill>
              <a:latin typeface="Calibri"/>
              <a:ea typeface="Calibri"/>
              <a:cs typeface="Calibri"/>
              <a:sym typeface="Calibri"/>
            </a:rPr>
            <a:t>Total EF or BC time series and component EF and BC time series results are unreliable or unlikely, especially in the latest year.</a:t>
          </a:r>
          <a:endParaRPr sz="1400"/>
        </a:p>
        <a:p>
          <a:pPr indent="0" lvl="0" marL="0" rtl="0" algn="l">
            <a:spcBef>
              <a:spcPts val="0"/>
            </a:spcBef>
            <a:spcAft>
              <a:spcPts val="0"/>
            </a:spcAft>
            <a:buNone/>
          </a:pPr>
          <a:r>
            <a:rPr lang="en-US" sz="1400">
              <a:solidFill>
                <a:schemeClr val="dk1"/>
              </a:solidFill>
              <a:latin typeface="Calibri"/>
              <a:ea typeface="Calibri"/>
              <a:cs typeface="Calibri"/>
              <a:sym typeface="Calibri"/>
            </a:rPr>
            <a:t>                       The total EF and BC time series results are not significantly affected by unlikely data.</a:t>
          </a:r>
          <a:endParaRPr sz="1400"/>
        </a:p>
        <a:p>
          <a:pPr indent="0" lvl="0" marL="0" rtl="0" algn="l">
            <a:spcBef>
              <a:spcPts val="0"/>
            </a:spcBef>
            <a:spcAft>
              <a:spcPts val="0"/>
            </a:spcAft>
            <a:buNone/>
          </a:pPr>
          <a:r>
            <a:rPr lang="en-US" sz="1400">
              <a:solidFill>
                <a:schemeClr val="dk1"/>
              </a:solidFill>
              <a:latin typeface="Calibri"/>
              <a:ea typeface="Calibri"/>
              <a:cs typeface="Calibri"/>
              <a:sym typeface="Calibri"/>
            </a:rPr>
            <a:t>                      </a:t>
          </a:r>
          <a:r>
            <a:rPr lang="en-US" sz="1400">
              <a:solidFill>
                <a:schemeClr val="dk1"/>
              </a:solidFill>
              <a:latin typeface="Calibri"/>
              <a:ea typeface="Calibri"/>
              <a:cs typeface="Calibri"/>
              <a:sym typeface="Calibri"/>
            </a:rPr>
            <a:t> </a:t>
          </a:r>
          <a:r>
            <a:rPr lang="en-US" sz="1400">
              <a:solidFill>
                <a:schemeClr val="dk1"/>
              </a:solidFill>
              <a:latin typeface="Calibri"/>
              <a:ea typeface="Calibri"/>
              <a:cs typeface="Calibri"/>
              <a:sym typeface="Calibri"/>
            </a:rPr>
            <a:t>The unlikely or unreliable values have most likely not impacted the creditor/debtor status in the latest year.</a:t>
          </a:r>
          <a:endParaRPr sz="1400">
            <a:solidFill>
              <a:schemeClr val="dk1"/>
            </a:solidFill>
            <a:latin typeface="Calibri"/>
            <a:ea typeface="Calibri"/>
            <a:cs typeface="Calibri"/>
            <a:sym typeface="Calibri"/>
          </a:endParaRPr>
        </a:p>
        <a:p>
          <a:pPr indent="0" lvl="0" marL="0" rtl="0" algn="l">
            <a:spcBef>
              <a:spcPts val="0"/>
            </a:spcBef>
            <a:spcAft>
              <a:spcPts val="0"/>
            </a:spcAft>
            <a:buNone/>
          </a:pPr>
          <a:r>
            <a:t/>
          </a:r>
          <a:endParaRPr b="1" sz="1400">
            <a:solidFill>
              <a:schemeClr val="dk1"/>
            </a:solidFill>
            <a:latin typeface="Calibri"/>
            <a:ea typeface="Calibri"/>
            <a:cs typeface="Calibri"/>
            <a:sym typeface="Calibri"/>
          </a:endParaRPr>
        </a:p>
        <a:p>
          <a:pPr indent="0" lvl="0" marL="0" rtl="0" algn="l">
            <a:spcBef>
              <a:spcPts val="0"/>
            </a:spcBef>
            <a:spcAft>
              <a:spcPts val="0"/>
            </a:spcAft>
            <a:buNone/>
          </a:pPr>
          <a:r>
            <a:rPr b="1" lang="en-US" sz="1400">
              <a:solidFill>
                <a:schemeClr val="dk1"/>
              </a:solidFill>
              <a:latin typeface="Calibri"/>
              <a:ea typeface="Calibri"/>
              <a:cs typeface="Calibri"/>
              <a:sym typeface="Calibri"/>
            </a:rPr>
            <a:t>2D                  </a:t>
          </a:r>
          <a:r>
            <a:rPr lang="en-US" sz="1400">
              <a:solidFill>
                <a:schemeClr val="dk1"/>
              </a:solidFill>
              <a:latin typeface="Calibri"/>
              <a:ea typeface="Calibri"/>
              <a:cs typeface="Calibri"/>
              <a:sym typeface="Calibri"/>
            </a:rPr>
            <a:t>Total EF or BC time series and component EF and BC time series results are unreliable or unlikely, especially in the latest year.</a:t>
          </a:r>
          <a:endParaRPr sz="1400"/>
        </a:p>
        <a:p>
          <a:pPr indent="0" lvl="0" marL="0" rtl="0" algn="l">
            <a:spcBef>
              <a:spcPts val="0"/>
            </a:spcBef>
            <a:spcAft>
              <a:spcPts val="0"/>
            </a:spcAft>
            <a:buNone/>
          </a:pPr>
          <a:r>
            <a:rPr lang="en-US" sz="1400">
              <a:solidFill>
                <a:schemeClr val="dk1"/>
              </a:solidFill>
              <a:latin typeface="Calibri"/>
              <a:ea typeface="Calibri"/>
              <a:cs typeface="Calibri"/>
              <a:sym typeface="Calibri"/>
            </a:rPr>
            <a:t>                       The total EF and BC time series results are not significantly affected by unlikely data.</a:t>
          </a:r>
          <a:endParaRPr sz="1400"/>
        </a:p>
        <a:p>
          <a:pPr indent="0" lvl="0" marL="0" rtl="0" algn="l">
            <a:spcBef>
              <a:spcPts val="0"/>
            </a:spcBef>
            <a:spcAft>
              <a:spcPts val="0"/>
            </a:spcAft>
            <a:buNone/>
          </a:pPr>
          <a:r>
            <a:rPr lang="en-US" sz="1400">
              <a:solidFill>
                <a:schemeClr val="dk1"/>
              </a:solidFill>
              <a:latin typeface="Calibri"/>
              <a:ea typeface="Calibri"/>
              <a:cs typeface="Calibri"/>
              <a:sym typeface="Calibri"/>
            </a:rPr>
            <a:t>                       EF and BC results in the latest year are significantly impacted by the unlikely or unreliable values, making them unusable.</a:t>
          </a:r>
          <a:endParaRPr sz="1400"/>
        </a:p>
        <a:p>
          <a:pPr indent="0" lvl="0" marL="0" rtl="0" algn="l">
            <a:spcBef>
              <a:spcPts val="0"/>
            </a:spcBef>
            <a:spcAft>
              <a:spcPts val="0"/>
            </a:spcAft>
            <a:buNone/>
          </a:pPr>
          <a:r>
            <a:t/>
          </a:r>
          <a:endParaRPr b="1" sz="1400">
            <a:solidFill>
              <a:schemeClr val="dk1"/>
            </a:solidFill>
            <a:latin typeface="Calibri"/>
            <a:ea typeface="Calibri"/>
            <a:cs typeface="Calibri"/>
            <a:sym typeface="Calibri"/>
          </a:endParaRPr>
        </a:p>
        <a:p>
          <a:pPr indent="0" lvl="0" marL="0" rtl="0" algn="l">
            <a:spcBef>
              <a:spcPts val="0"/>
            </a:spcBef>
            <a:spcAft>
              <a:spcPts val="0"/>
            </a:spcAft>
            <a:buNone/>
          </a:pPr>
          <a:r>
            <a:rPr b="1" lang="en-US" sz="1400">
              <a:solidFill>
                <a:schemeClr val="dk1"/>
              </a:solidFill>
              <a:latin typeface="Calibri"/>
              <a:ea typeface="Calibri"/>
              <a:cs typeface="Calibri"/>
              <a:sym typeface="Calibri"/>
            </a:rPr>
            <a:t>1A	</a:t>
          </a:r>
          <a:r>
            <a:rPr lang="en-US" sz="1400">
              <a:solidFill>
                <a:schemeClr val="dk1"/>
              </a:solidFill>
              <a:latin typeface="Calibri"/>
              <a:ea typeface="Calibri"/>
              <a:cs typeface="Calibri"/>
              <a:sym typeface="Calibri"/>
            </a:rPr>
            <a:t>Several components of the EF or BC are very unreliable or unlikely, except the latest year. </a:t>
          </a:r>
          <a:br>
            <a:rPr lang="en-US" sz="1400">
              <a:solidFill>
                <a:schemeClr val="dk1"/>
              </a:solidFill>
              <a:latin typeface="Calibri"/>
              <a:ea typeface="Calibri"/>
              <a:cs typeface="Calibri"/>
              <a:sym typeface="Calibri"/>
            </a:rPr>
          </a:br>
          <a:r>
            <a:rPr lang="en-US" sz="1400">
              <a:solidFill>
                <a:schemeClr val="dk1"/>
              </a:solidFill>
              <a:latin typeface="Calibri"/>
              <a:ea typeface="Calibri"/>
              <a:cs typeface="Calibri"/>
              <a:sym typeface="Calibri"/>
            </a:rPr>
            <a:t>                       </a:t>
          </a:r>
          <a:r>
            <a:rPr lang="en-US" sz="1400">
              <a:solidFill>
                <a:schemeClr val="dk1"/>
              </a:solidFill>
              <a:latin typeface="Calibri"/>
              <a:ea typeface="Calibri"/>
              <a:cs typeface="Calibri"/>
              <a:sym typeface="Calibri"/>
            </a:rPr>
            <a:t>The EF and BC time series results are significantly affected by unlikely data, and are unusable.</a:t>
          </a:r>
          <a:endParaRPr sz="1400"/>
        </a:p>
        <a:p>
          <a:pPr indent="0" lvl="0" marL="0" rtl="0" algn="l">
            <a:spcBef>
              <a:spcPts val="0"/>
            </a:spcBef>
            <a:spcAft>
              <a:spcPts val="0"/>
            </a:spcAft>
            <a:buNone/>
          </a:pPr>
          <a:r>
            <a:rPr lang="en-US" sz="1400">
              <a:solidFill>
                <a:schemeClr val="dk1"/>
              </a:solidFill>
              <a:latin typeface="Calibri"/>
              <a:ea typeface="Calibri"/>
              <a:cs typeface="Calibri"/>
              <a:sym typeface="Calibri"/>
            </a:rPr>
            <a:t> </a:t>
          </a:r>
          <a:r>
            <a:rPr lang="en-US" sz="1400">
              <a:solidFill>
                <a:schemeClr val="dk1"/>
              </a:solidFill>
              <a:latin typeface="Calibri"/>
              <a:ea typeface="Calibri"/>
              <a:cs typeface="Calibri"/>
              <a:sym typeface="Calibri"/>
            </a:rPr>
            <a:t>                     </a:t>
          </a:r>
          <a:r>
            <a:rPr lang="en-US" sz="1400">
              <a:solidFill>
                <a:schemeClr val="dk1"/>
              </a:solidFill>
              <a:latin typeface="Calibri"/>
              <a:ea typeface="Calibri"/>
              <a:cs typeface="Calibri"/>
              <a:sym typeface="Calibri"/>
            </a:rPr>
            <a:t> No EF and BC results in the latest year are significantly affected by unlikely data.</a:t>
          </a:r>
          <a:endParaRPr sz="1400"/>
        </a:p>
        <a:p>
          <a:pPr indent="0" lvl="0" marL="0" rtl="0" algn="l">
            <a:spcBef>
              <a:spcPts val="0"/>
            </a:spcBef>
            <a:spcAft>
              <a:spcPts val="0"/>
            </a:spcAft>
            <a:buNone/>
          </a:pPr>
          <a:r>
            <a:t/>
          </a:r>
          <a:endParaRPr sz="1400">
            <a:solidFill>
              <a:schemeClr val="dk1"/>
            </a:solidFill>
            <a:latin typeface="Calibri"/>
            <a:ea typeface="Calibri"/>
            <a:cs typeface="Calibri"/>
            <a:sym typeface="Calibri"/>
          </a:endParaRPr>
        </a:p>
        <a:p>
          <a:pPr indent="0" lvl="0" marL="0" rtl="0" algn="l">
            <a:spcBef>
              <a:spcPts val="0"/>
            </a:spcBef>
            <a:spcAft>
              <a:spcPts val="0"/>
            </a:spcAft>
            <a:buNone/>
          </a:pPr>
          <a:r>
            <a:rPr b="1" lang="en-US" sz="1400">
              <a:solidFill>
                <a:schemeClr val="dk1"/>
              </a:solidFill>
              <a:latin typeface="Calibri"/>
              <a:ea typeface="Calibri"/>
              <a:cs typeface="Calibri"/>
              <a:sym typeface="Calibri"/>
            </a:rPr>
            <a:t>1B	</a:t>
          </a:r>
          <a:r>
            <a:rPr lang="en-US" sz="1400">
              <a:solidFill>
                <a:schemeClr val="dk1"/>
              </a:solidFill>
              <a:latin typeface="Calibri"/>
              <a:ea typeface="Calibri"/>
              <a:cs typeface="Calibri"/>
              <a:sym typeface="Calibri"/>
            </a:rPr>
            <a:t>Several components of the EF or BC are very unreliable or unlikely, except the latest year. </a:t>
          </a:r>
          <a:endParaRPr sz="1400"/>
        </a:p>
        <a:p>
          <a:pPr indent="0" lvl="0" marL="0" rtl="0" algn="l">
            <a:spcBef>
              <a:spcPts val="0"/>
            </a:spcBef>
            <a:spcAft>
              <a:spcPts val="0"/>
            </a:spcAft>
            <a:buNone/>
          </a:pPr>
          <a:r>
            <a:rPr lang="en-US" sz="1400">
              <a:solidFill>
                <a:schemeClr val="dk1"/>
              </a:solidFill>
              <a:latin typeface="Calibri"/>
              <a:ea typeface="Calibri"/>
              <a:cs typeface="Calibri"/>
              <a:sym typeface="Calibri"/>
            </a:rPr>
            <a:t> </a:t>
          </a:r>
          <a:r>
            <a:rPr lang="en-US" sz="1400">
              <a:solidFill>
                <a:schemeClr val="dk1"/>
              </a:solidFill>
              <a:latin typeface="Calibri"/>
              <a:ea typeface="Calibri"/>
              <a:cs typeface="Calibri"/>
              <a:sym typeface="Calibri"/>
            </a:rPr>
            <a:t>                      </a:t>
          </a:r>
          <a:r>
            <a:rPr lang="en-US" sz="1400">
              <a:solidFill>
                <a:schemeClr val="dk1"/>
              </a:solidFill>
              <a:latin typeface="Calibri"/>
              <a:ea typeface="Calibri"/>
              <a:cs typeface="Calibri"/>
              <a:sym typeface="Calibri"/>
            </a:rPr>
            <a:t>The EF and BC time series results are significantly affected by unlikely data, and are unusable.</a:t>
          </a:r>
          <a:endParaRPr sz="1400"/>
        </a:p>
        <a:p>
          <a:pPr indent="0" lvl="0" marL="0" rtl="0" algn="l">
            <a:spcBef>
              <a:spcPts val="0"/>
            </a:spcBef>
            <a:spcAft>
              <a:spcPts val="0"/>
            </a:spcAft>
            <a:buNone/>
          </a:pPr>
          <a:r>
            <a:rPr lang="en-US" sz="1400">
              <a:solidFill>
                <a:schemeClr val="dk1"/>
              </a:solidFill>
              <a:latin typeface="Calibri"/>
              <a:ea typeface="Calibri"/>
              <a:cs typeface="Calibri"/>
              <a:sym typeface="Calibri"/>
            </a:rPr>
            <a:t>                       The total EF and BC results in the latest year are not significantly affected by unlikely data.</a:t>
          </a:r>
          <a:endParaRPr sz="1400"/>
        </a:p>
        <a:p>
          <a:pPr indent="0" lvl="0" marL="0" rtl="0" algn="l">
            <a:spcBef>
              <a:spcPts val="0"/>
            </a:spcBef>
            <a:spcAft>
              <a:spcPts val="0"/>
            </a:spcAft>
            <a:buNone/>
          </a:pPr>
          <a:r>
            <a:t/>
          </a:r>
          <a:endParaRPr b="1" sz="1400">
            <a:solidFill>
              <a:schemeClr val="dk1"/>
            </a:solidFill>
            <a:latin typeface="Calibri"/>
            <a:ea typeface="Calibri"/>
            <a:cs typeface="Calibri"/>
            <a:sym typeface="Calibri"/>
          </a:endParaRPr>
        </a:p>
        <a:p>
          <a:pPr indent="0" lvl="0" marL="0" rtl="0" algn="l">
            <a:spcBef>
              <a:spcPts val="0"/>
            </a:spcBef>
            <a:spcAft>
              <a:spcPts val="0"/>
            </a:spcAft>
            <a:buNone/>
          </a:pPr>
          <a:r>
            <a:rPr b="1" lang="en-US" sz="1400">
              <a:solidFill>
                <a:schemeClr val="dk1"/>
              </a:solidFill>
              <a:latin typeface="Calibri"/>
              <a:ea typeface="Calibri"/>
              <a:cs typeface="Calibri"/>
              <a:sym typeface="Calibri"/>
            </a:rPr>
            <a:t>1C	</a:t>
          </a:r>
          <a:r>
            <a:rPr lang="en-US" sz="1400">
              <a:solidFill>
                <a:schemeClr val="dk1"/>
              </a:solidFill>
              <a:latin typeface="Calibri"/>
              <a:ea typeface="Calibri"/>
              <a:cs typeface="Calibri"/>
              <a:sym typeface="Calibri"/>
            </a:rPr>
            <a:t>Several components of the EF or BC are very unreliable or unlikely.</a:t>
          </a:r>
          <a:br>
            <a:rPr lang="en-US" sz="1400">
              <a:solidFill>
                <a:schemeClr val="dk1"/>
              </a:solidFill>
              <a:latin typeface="Calibri"/>
              <a:ea typeface="Calibri"/>
              <a:cs typeface="Calibri"/>
              <a:sym typeface="Calibri"/>
            </a:rPr>
          </a:br>
          <a:r>
            <a:rPr lang="en-US" sz="1400">
              <a:solidFill>
                <a:schemeClr val="dk1"/>
              </a:solidFill>
              <a:latin typeface="Calibri"/>
              <a:ea typeface="Calibri"/>
              <a:cs typeface="Calibri"/>
              <a:sym typeface="Calibri"/>
            </a:rPr>
            <a:t>                       </a:t>
          </a:r>
          <a:r>
            <a:rPr lang="en-US" sz="1400">
              <a:solidFill>
                <a:schemeClr val="dk1"/>
              </a:solidFill>
              <a:latin typeface="Calibri"/>
              <a:ea typeface="Calibri"/>
              <a:cs typeface="Calibri"/>
              <a:sym typeface="Calibri"/>
            </a:rPr>
            <a:t>The EF and BC time series results are significantly affected by unlikely data, and are unusable.</a:t>
          </a:r>
          <a:endParaRPr sz="1400"/>
        </a:p>
        <a:p>
          <a:pPr indent="0" lvl="0" marL="0" rtl="0" algn="l">
            <a:spcBef>
              <a:spcPts val="0"/>
            </a:spcBef>
            <a:spcAft>
              <a:spcPts val="0"/>
            </a:spcAft>
            <a:buNone/>
          </a:pPr>
          <a:r>
            <a:rPr lang="en-US" sz="1400">
              <a:solidFill>
                <a:schemeClr val="dk1"/>
              </a:solidFill>
              <a:latin typeface="Calibri"/>
              <a:ea typeface="Calibri"/>
              <a:cs typeface="Calibri"/>
              <a:sym typeface="Calibri"/>
            </a:rPr>
            <a:t>                       The unlikely or unreliable values have not impacted the creditor/debtor status.</a:t>
          </a:r>
          <a:endParaRPr sz="1400"/>
        </a:p>
        <a:p>
          <a:pPr indent="0" lvl="0" marL="0" rtl="0" algn="l">
            <a:spcBef>
              <a:spcPts val="0"/>
            </a:spcBef>
            <a:spcAft>
              <a:spcPts val="0"/>
            </a:spcAft>
            <a:buNone/>
          </a:pPr>
          <a:r>
            <a:t/>
          </a:r>
          <a:endParaRPr b="1" sz="1400">
            <a:solidFill>
              <a:schemeClr val="dk1"/>
            </a:solidFill>
            <a:latin typeface="Calibri"/>
            <a:ea typeface="Calibri"/>
            <a:cs typeface="Calibri"/>
            <a:sym typeface="Calibri"/>
          </a:endParaRPr>
        </a:p>
        <a:p>
          <a:pPr indent="0" lvl="0" marL="0" rtl="0" algn="l">
            <a:spcBef>
              <a:spcPts val="0"/>
            </a:spcBef>
            <a:spcAft>
              <a:spcPts val="0"/>
            </a:spcAft>
            <a:buNone/>
          </a:pPr>
          <a:r>
            <a:rPr b="1" lang="en-US" sz="1400">
              <a:solidFill>
                <a:schemeClr val="dk1"/>
              </a:solidFill>
              <a:latin typeface="Calibri"/>
              <a:ea typeface="Calibri"/>
              <a:cs typeface="Calibri"/>
              <a:sym typeface="Calibri"/>
            </a:rPr>
            <a:t>1D	</a:t>
          </a:r>
          <a:r>
            <a:rPr lang="en-US" sz="1400">
              <a:solidFill>
                <a:schemeClr val="dk1"/>
              </a:solidFill>
              <a:latin typeface="Calibri"/>
              <a:ea typeface="Calibri"/>
              <a:cs typeface="Calibri"/>
              <a:sym typeface="Calibri"/>
            </a:rPr>
            <a:t>There is too much unreliable or unlikely data to make any conclusions about the timeline or latest year of this country.</a:t>
          </a:r>
          <a:endParaRPr sz="1400"/>
        </a:p>
        <a:p>
          <a:pPr indent="0" lvl="0" marL="0" rtl="0" algn="l">
            <a:spcBef>
              <a:spcPts val="0"/>
            </a:spcBef>
            <a:spcAft>
              <a:spcPts val="0"/>
            </a:spcAft>
            <a:buNone/>
          </a:pPr>
          <a:r>
            <a:t/>
          </a:r>
          <a:endParaRPr sz="1400">
            <a:solidFill>
              <a:schemeClr val="dk1"/>
            </a:solidFill>
            <a:latin typeface="Calibri"/>
            <a:ea typeface="Calibri"/>
            <a:cs typeface="Calibri"/>
            <a:sym typeface="Calibri"/>
          </a:endParaRPr>
        </a:p>
        <a:p>
          <a:pPr indent="0" lvl="0" marL="0" rtl="0" algn="l">
            <a:spcBef>
              <a:spcPts val="0"/>
            </a:spcBef>
            <a:spcAft>
              <a:spcPts val="0"/>
            </a:spcAft>
            <a:buNone/>
          </a:pPr>
          <a:r>
            <a:rPr b="1" lang="en-US" sz="1400">
              <a:solidFill>
                <a:schemeClr val="dk1"/>
              </a:solidFill>
              <a:latin typeface="Calibri"/>
              <a:ea typeface="Calibri"/>
              <a:cs typeface="Calibri"/>
              <a:sym typeface="Calibri"/>
            </a:rPr>
            <a:t>Note: </a:t>
          </a:r>
          <a:r>
            <a:rPr b="0" lang="en-US" sz="1400">
              <a:solidFill>
                <a:schemeClr val="dk1"/>
              </a:solidFill>
              <a:latin typeface="Calibri"/>
              <a:ea typeface="Calibri"/>
              <a:cs typeface="Calibri"/>
              <a:sym typeface="Calibri"/>
            </a:rPr>
            <a:t>T</a:t>
          </a:r>
          <a:r>
            <a:rPr lang="en-US" sz="1400">
              <a:solidFill>
                <a:schemeClr val="dk1"/>
              </a:solidFill>
              <a:latin typeface="Calibri"/>
              <a:ea typeface="Calibri"/>
              <a:cs typeface="Calibri"/>
              <a:sym typeface="Calibri"/>
            </a:rPr>
            <a:t>hrough further nation-specific research, preferably in collaborations with researchers from</a:t>
          </a:r>
          <a:r>
            <a:rPr lang="en-US" sz="1400">
              <a:solidFill>
                <a:schemeClr val="dk1"/>
              </a:solidFill>
              <a:latin typeface="Calibri"/>
              <a:ea typeface="Calibri"/>
              <a:cs typeface="Calibri"/>
              <a:sym typeface="Calibri"/>
            </a:rPr>
            <a:t> those countries (particularly from government agencies) it is possible that the Data Quality score (i.e., the quality of the results) can be improved. Improved data sets, methodological improvements in the National Footprint Accounts, and better data cleaning processes have also helped </a:t>
          </a:r>
          <a:r>
            <a:rPr lang="en-US" sz="1400">
              <a:solidFill>
                <a:schemeClr val="dk1"/>
              </a:solidFill>
              <a:latin typeface="Calibri"/>
              <a:ea typeface="Calibri"/>
              <a:cs typeface="Calibri"/>
              <a:sym typeface="Calibri"/>
            </a:rPr>
            <a:t>to increase the Data Score of some country results in past Editions, as is likely in the future</a:t>
          </a:r>
          <a:r>
            <a:rPr lang="en-US" sz="1400">
              <a:solidFill>
                <a:schemeClr val="dk1"/>
              </a:solidFill>
              <a:latin typeface="Calibri"/>
              <a:ea typeface="Calibri"/>
              <a:cs typeface="Calibri"/>
              <a:sym typeface="Calibri"/>
            </a:rPr>
            <a:t>.</a:t>
          </a:r>
          <a:endParaRPr sz="1400"/>
        </a:p>
        <a:p>
          <a:pPr indent="0" lvl="0" marL="0" rtl="0" algn="l">
            <a:spcBef>
              <a:spcPts val="0"/>
            </a:spcBef>
            <a:spcAft>
              <a:spcPts val="0"/>
            </a:spcAft>
            <a:buNone/>
          </a:pPr>
          <a:r>
            <a:t/>
          </a:r>
          <a:endParaRPr sz="1400"/>
        </a:p>
      </xdr:txBody>
    </xdr:sp>
    <xdr:clientData fLocksWithSheet="0"/>
  </xdr:oneCellAnchor>
  <xdr:oneCellAnchor>
    <xdr:from>
      <xdr:col>15</xdr:col>
      <xdr:colOff>266700</xdr:colOff>
      <xdr:row>1</xdr:row>
      <xdr:rowOff>9525</xdr:rowOff>
    </xdr:from>
    <xdr:ext cx="2124075" cy="657225"/>
    <xdr:pic>
      <xdr:nvPicPr>
        <xdr:cNvPr descr="GFN_primary photo highres.jpg"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17</xdr:col>
      <xdr:colOff>771525</xdr:colOff>
      <xdr:row>1</xdr:row>
      <xdr:rowOff>76200</xdr:rowOff>
    </xdr:from>
    <xdr:ext cx="2114550" cy="495300"/>
    <xdr:pic>
      <xdr:nvPicPr>
        <xdr:cNvPr id="0" name="image6.png"/>
        <xdr:cNvPicPr preferRelativeResize="0"/>
      </xdr:nvPicPr>
      <xdr:blipFill>
        <a:blip cstate="print" r:embed="rId2"/>
        <a:stretch>
          <a:fillRect/>
        </a:stretch>
      </xdr:blipFill>
      <xdr:spPr>
        <a:prstGeom prst="rect">
          <a:avLst/>
        </a:prstGeom>
        <a:noFill/>
      </xdr:spPr>
    </xdr:pic>
    <xdr:clientData fLocksWithSheet="0"/>
  </xdr:oneCellAnchor>
  <xdr:oneCellAnchor>
    <xdr:from>
      <xdr:col>20</xdr:col>
      <xdr:colOff>742950</xdr:colOff>
      <xdr:row>0</xdr:row>
      <xdr:rowOff>0</xdr:rowOff>
    </xdr:from>
    <xdr:ext cx="2209800" cy="8096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223</xdr:row>
      <xdr:rowOff>171450</xdr:rowOff>
    </xdr:from>
    <xdr:ext cx="12915900" cy="11430000"/>
    <xdr:sp>
      <xdr:nvSpPr>
        <xdr:cNvPr id="8" name="Shape 8"/>
        <xdr:cNvSpPr txBox="1"/>
      </xdr:nvSpPr>
      <xdr:spPr>
        <a:xfrm>
          <a:off x="0" y="0"/>
          <a:ext cx="10692000" cy="7560000"/>
        </a:xfrm>
        <a:prstGeom prst="rect">
          <a:avLst/>
        </a:prstGeom>
        <a:solidFill>
          <a:schemeClr val="lt1"/>
        </a:solidFill>
        <a:ln cap="flat" cmpd="sng" w="9525">
          <a:solidFill>
            <a:schemeClr val="dk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400">
              <a:solidFill>
                <a:schemeClr val="dk1"/>
              </a:solidFill>
              <a:latin typeface="Calibri"/>
              <a:ea typeface="Calibri"/>
              <a:cs typeface="Calibri"/>
              <a:sym typeface="Calibri"/>
            </a:rPr>
            <a:t>Data</a:t>
          </a:r>
          <a:r>
            <a:rPr b="1" lang="en-US" sz="1400">
              <a:solidFill>
                <a:schemeClr val="dk1"/>
              </a:solidFill>
              <a:latin typeface="Calibri"/>
              <a:ea typeface="Calibri"/>
              <a:cs typeface="Calibri"/>
              <a:sym typeface="Calibri"/>
            </a:rPr>
            <a:t> </a:t>
          </a:r>
          <a:endParaRPr sz="1400"/>
        </a:p>
        <a:p>
          <a:pPr indent="0" lvl="0" marL="0" rtl="0" algn="l">
            <a:spcBef>
              <a:spcPts val="0"/>
            </a:spcBef>
            <a:spcAft>
              <a:spcPts val="0"/>
            </a:spcAft>
            <a:buNone/>
          </a:pPr>
          <a:r>
            <a:rPr b="1" lang="en-US" sz="1400">
              <a:solidFill>
                <a:schemeClr val="dk1"/>
              </a:solidFill>
              <a:latin typeface="Calibri"/>
              <a:ea typeface="Calibri"/>
              <a:cs typeface="Calibri"/>
              <a:sym typeface="Calibri"/>
            </a:rPr>
            <a:t>Quality</a:t>
          </a:r>
          <a:r>
            <a:rPr b="0" lang="en-US" sz="1400">
              <a:solidFill>
                <a:schemeClr val="dk1"/>
              </a:solidFill>
              <a:latin typeface="Calibri"/>
              <a:ea typeface="Calibri"/>
              <a:cs typeface="Calibri"/>
              <a:sym typeface="Calibri"/>
            </a:rPr>
            <a:t>	</a:t>
          </a:r>
          <a:r>
            <a:rPr b="1" lang="en-US" sz="1400">
              <a:solidFill>
                <a:schemeClr val="dk1"/>
              </a:solidFill>
              <a:latin typeface="Calibri"/>
              <a:ea typeface="Calibri"/>
              <a:cs typeface="Calibri"/>
              <a:sym typeface="Calibri"/>
            </a:rPr>
            <a:t>Criteria for </a:t>
          </a:r>
          <a:r>
            <a:rPr b="1" lang="en-US" sz="1400">
              <a:solidFill>
                <a:schemeClr val="dk1"/>
              </a:solidFill>
              <a:latin typeface="Calibri"/>
              <a:ea typeface="Calibri"/>
              <a:cs typeface="Calibri"/>
              <a:sym typeface="Calibri"/>
            </a:rPr>
            <a:t>Data Quality scores for </a:t>
          </a:r>
          <a:r>
            <a:rPr b="1" lang="en-US" sz="1400">
              <a:solidFill>
                <a:schemeClr val="dk1"/>
              </a:solidFill>
              <a:latin typeface="Calibri"/>
              <a:ea typeface="Calibri"/>
              <a:cs typeface="Calibri"/>
              <a:sym typeface="Calibri"/>
            </a:rPr>
            <a:t>publication</a:t>
          </a:r>
          <a:r>
            <a:rPr b="1" lang="en-US" sz="1400">
              <a:solidFill>
                <a:schemeClr val="dk1"/>
              </a:solidFill>
              <a:latin typeface="Calibri"/>
              <a:ea typeface="Calibri"/>
              <a:cs typeface="Calibri"/>
              <a:sym typeface="Calibri"/>
            </a:rPr>
            <a:t> of results</a:t>
          </a:r>
          <a:endParaRPr sz="1400"/>
        </a:p>
        <a:p>
          <a:pPr indent="0" lvl="0" marL="0" rtl="0" algn="l">
            <a:spcBef>
              <a:spcPts val="0"/>
            </a:spcBef>
            <a:spcAft>
              <a:spcPts val="0"/>
            </a:spcAft>
            <a:buNone/>
          </a:pPr>
          <a:r>
            <a:t/>
          </a:r>
          <a:endParaRPr b="1" sz="1400">
            <a:solidFill>
              <a:schemeClr val="dk1"/>
            </a:solidFill>
            <a:latin typeface="Calibri"/>
            <a:ea typeface="Calibri"/>
            <a:cs typeface="Calibri"/>
            <a:sym typeface="Calibri"/>
          </a:endParaRPr>
        </a:p>
        <a:p>
          <a:pPr indent="0" lvl="0" marL="0" rtl="0" algn="l">
            <a:spcBef>
              <a:spcPts val="0"/>
            </a:spcBef>
            <a:spcAft>
              <a:spcPts val="0"/>
            </a:spcAft>
            <a:buNone/>
          </a:pPr>
          <a:r>
            <a:rPr lang="en-US" sz="1400">
              <a:solidFill>
                <a:schemeClr val="dk1"/>
              </a:solidFill>
              <a:latin typeface="Calibri"/>
              <a:ea typeface="Calibri"/>
              <a:cs typeface="Calibri"/>
              <a:sym typeface="Calibri"/>
            </a:rPr>
            <a:t>Each country in the National Footprint Accounts 2021 Edition is given a quality score comprised of two elements, time series score [1-3] and latest year score [A-D].</a:t>
          </a:r>
          <a:endParaRPr sz="1400"/>
        </a:p>
        <a:p>
          <a:pPr indent="0" lvl="0" marL="0" rtl="0" algn="l">
            <a:spcBef>
              <a:spcPts val="0"/>
            </a:spcBef>
            <a:spcAft>
              <a:spcPts val="0"/>
            </a:spcAft>
            <a:buNone/>
          </a:pPr>
          <a:r>
            <a:t/>
          </a:r>
          <a:endParaRPr sz="1400">
            <a:solidFill>
              <a:schemeClr val="dk1"/>
            </a:solidFill>
            <a:latin typeface="Calibri"/>
            <a:ea typeface="Calibri"/>
            <a:cs typeface="Calibri"/>
            <a:sym typeface="Calibri"/>
          </a:endParaRPr>
        </a:p>
        <a:p>
          <a:pPr indent="0" lvl="0" marL="0" rtl="0" algn="l">
            <a:spcBef>
              <a:spcPts val="0"/>
            </a:spcBef>
            <a:spcAft>
              <a:spcPts val="0"/>
            </a:spcAft>
            <a:buNone/>
          </a:pPr>
          <a:r>
            <a:rPr b="1" lang="en-US" sz="1400">
              <a:solidFill>
                <a:schemeClr val="dk1"/>
              </a:solidFill>
              <a:latin typeface="Calibri"/>
              <a:ea typeface="Calibri"/>
              <a:cs typeface="Calibri"/>
              <a:sym typeface="Calibri"/>
            </a:rPr>
            <a:t>3A	</a:t>
          </a:r>
          <a:r>
            <a:rPr lang="en-US" sz="1400">
              <a:solidFill>
                <a:schemeClr val="dk1"/>
              </a:solidFill>
              <a:latin typeface="Calibri"/>
              <a:ea typeface="Calibri"/>
              <a:cs typeface="Calibri"/>
              <a:sym typeface="Calibri"/>
            </a:rPr>
            <a:t>No component of BC or EF is unreliable or unlikely for any year.</a:t>
          </a:r>
          <a:endParaRPr sz="1400"/>
        </a:p>
        <a:p>
          <a:pPr indent="0" lvl="0" marL="0" rtl="0" algn="l">
            <a:spcBef>
              <a:spcPts val="0"/>
            </a:spcBef>
            <a:spcAft>
              <a:spcPts val="0"/>
            </a:spcAft>
            <a:buNone/>
          </a:pPr>
          <a:r>
            <a:t/>
          </a:r>
          <a:endParaRPr sz="1400">
            <a:solidFill>
              <a:schemeClr val="dk1"/>
            </a:solidFill>
            <a:latin typeface="Calibri"/>
            <a:ea typeface="Calibri"/>
            <a:cs typeface="Calibri"/>
            <a:sym typeface="Calibri"/>
          </a:endParaRPr>
        </a:p>
        <a:p>
          <a:pPr indent="0" lvl="0" marL="0" rtl="0" algn="l">
            <a:spcBef>
              <a:spcPts val="0"/>
            </a:spcBef>
            <a:spcAft>
              <a:spcPts val="0"/>
            </a:spcAft>
            <a:buNone/>
          </a:pPr>
          <a:r>
            <a:rPr b="1" lang="en-US" sz="1400">
              <a:solidFill>
                <a:schemeClr val="dk1"/>
              </a:solidFill>
              <a:latin typeface="Calibri"/>
              <a:ea typeface="Calibri"/>
              <a:cs typeface="Calibri"/>
              <a:sym typeface="Calibri"/>
            </a:rPr>
            <a:t>3B	</a:t>
          </a:r>
          <a:r>
            <a:rPr lang="en-US" sz="1400">
              <a:solidFill>
                <a:schemeClr val="dk1"/>
              </a:solidFill>
              <a:latin typeface="Calibri"/>
              <a:ea typeface="Calibri"/>
              <a:cs typeface="Calibri"/>
              <a:sym typeface="Calibri"/>
            </a:rPr>
            <a:t>No component of BC or EF is unreliable or unlikely for the latest data year. </a:t>
          </a:r>
          <a:br>
            <a:rPr lang="en-US" sz="1400">
              <a:solidFill>
                <a:schemeClr val="dk1"/>
              </a:solidFill>
              <a:latin typeface="Calibri"/>
              <a:ea typeface="Calibri"/>
              <a:cs typeface="Calibri"/>
              <a:sym typeface="Calibri"/>
            </a:rPr>
          </a:br>
          <a:r>
            <a:rPr lang="en-US" sz="1400">
              <a:solidFill>
                <a:schemeClr val="dk1"/>
              </a:solidFill>
              <a:latin typeface="Calibri"/>
              <a:ea typeface="Calibri"/>
              <a:cs typeface="Calibri"/>
              <a:sym typeface="Calibri"/>
            </a:rPr>
            <a:t>	Some individual components of the EF or BC are unlikely in the latest data year. </a:t>
          </a:r>
          <a:br>
            <a:rPr lang="en-US" sz="1400">
              <a:solidFill>
                <a:schemeClr val="dk1"/>
              </a:solidFill>
              <a:latin typeface="Calibri"/>
              <a:ea typeface="Calibri"/>
              <a:cs typeface="Calibri"/>
              <a:sym typeface="Calibri"/>
            </a:rPr>
          </a:br>
          <a:r>
            <a:rPr lang="en-US" sz="1400">
              <a:solidFill>
                <a:schemeClr val="dk1"/>
              </a:solidFill>
              <a:latin typeface="Calibri"/>
              <a:ea typeface="Calibri"/>
              <a:cs typeface="Calibri"/>
              <a:sym typeface="Calibri"/>
            </a:rPr>
            <a:t>	The total EF and BC time series results are not significantly affected by unlikely data.</a:t>
          </a:r>
          <a:endParaRPr sz="1400"/>
        </a:p>
        <a:p>
          <a:pPr indent="0" lvl="0" marL="0" rtl="0" algn="l">
            <a:spcBef>
              <a:spcPts val="0"/>
            </a:spcBef>
            <a:spcAft>
              <a:spcPts val="0"/>
            </a:spcAft>
            <a:buNone/>
          </a:pPr>
          <a:r>
            <a:t/>
          </a:r>
          <a:endParaRPr b="1" sz="1400">
            <a:solidFill>
              <a:schemeClr val="dk1"/>
            </a:solidFill>
            <a:latin typeface="Calibri"/>
            <a:ea typeface="Calibri"/>
            <a:cs typeface="Calibri"/>
            <a:sym typeface="Calibri"/>
          </a:endParaRPr>
        </a:p>
        <a:p>
          <a:pPr indent="0" lvl="0" marL="0" rtl="0" algn="l">
            <a:spcBef>
              <a:spcPts val="0"/>
            </a:spcBef>
            <a:spcAft>
              <a:spcPts val="0"/>
            </a:spcAft>
            <a:buNone/>
          </a:pPr>
          <a:r>
            <a:rPr b="1" lang="en-US" sz="1400">
              <a:solidFill>
                <a:schemeClr val="dk1"/>
              </a:solidFill>
              <a:latin typeface="Calibri"/>
              <a:ea typeface="Calibri"/>
              <a:cs typeface="Calibri"/>
              <a:sym typeface="Calibri"/>
            </a:rPr>
            <a:t>3C                  </a:t>
          </a:r>
          <a:r>
            <a:rPr lang="en-US" sz="1400">
              <a:solidFill>
                <a:schemeClr val="dk1"/>
              </a:solidFill>
              <a:latin typeface="Calibri"/>
              <a:ea typeface="Calibri"/>
              <a:cs typeface="Calibri"/>
              <a:sym typeface="Calibri"/>
            </a:rPr>
            <a:t>No component of BC or EF is unreliable or unlikely for the years prior to the latest data year. </a:t>
          </a:r>
          <a:endParaRPr sz="1400"/>
        </a:p>
        <a:p>
          <a:pPr indent="0" lvl="0" marL="0" rtl="0" algn="l">
            <a:spcBef>
              <a:spcPts val="0"/>
            </a:spcBef>
            <a:spcAft>
              <a:spcPts val="0"/>
            </a:spcAft>
            <a:buNone/>
          </a:pPr>
          <a:r>
            <a:rPr lang="en-US" sz="1400">
              <a:solidFill>
                <a:schemeClr val="dk1"/>
              </a:solidFill>
              <a:latin typeface="Calibri"/>
              <a:ea typeface="Calibri"/>
              <a:cs typeface="Calibri"/>
              <a:sym typeface="Calibri"/>
            </a:rPr>
            <a:t>                      Some individual components of the EF or BC are unlikely in the latest year.</a:t>
          </a:r>
          <a:br>
            <a:rPr lang="en-US" sz="1400">
              <a:solidFill>
                <a:schemeClr val="dk1"/>
              </a:solidFill>
              <a:latin typeface="Calibri"/>
              <a:ea typeface="Calibri"/>
              <a:cs typeface="Calibri"/>
              <a:sym typeface="Calibri"/>
            </a:rPr>
          </a:br>
          <a:r>
            <a:rPr lang="en-US" sz="1400">
              <a:solidFill>
                <a:schemeClr val="dk1"/>
              </a:solidFill>
              <a:latin typeface="Calibri"/>
              <a:ea typeface="Calibri"/>
              <a:cs typeface="Calibri"/>
              <a:sym typeface="Calibri"/>
            </a:rPr>
            <a:t>                      Total EF and BC values are unlikely or unreliable in the most recent data year, but the ability to ascribe creditor/debtor status is unaffected in latest year.</a:t>
          </a:r>
          <a:endParaRPr b="1" sz="1400">
            <a:solidFill>
              <a:schemeClr val="dk1"/>
            </a:solidFill>
            <a:latin typeface="Calibri"/>
            <a:ea typeface="Calibri"/>
            <a:cs typeface="Calibri"/>
            <a:sym typeface="Calibri"/>
          </a:endParaRPr>
        </a:p>
        <a:p>
          <a:pPr indent="0" lvl="0" marL="0" rtl="0" algn="l">
            <a:spcBef>
              <a:spcPts val="0"/>
            </a:spcBef>
            <a:spcAft>
              <a:spcPts val="0"/>
            </a:spcAft>
            <a:buNone/>
          </a:pPr>
          <a:r>
            <a:t/>
          </a:r>
          <a:endParaRPr sz="1400">
            <a:solidFill>
              <a:schemeClr val="dk1"/>
            </a:solidFill>
            <a:latin typeface="Calibri"/>
            <a:ea typeface="Calibri"/>
            <a:cs typeface="Calibri"/>
            <a:sym typeface="Calibri"/>
          </a:endParaRPr>
        </a:p>
        <a:p>
          <a:pPr indent="0" lvl="0" marL="0" rtl="0" algn="l">
            <a:spcBef>
              <a:spcPts val="0"/>
            </a:spcBef>
            <a:spcAft>
              <a:spcPts val="0"/>
            </a:spcAft>
            <a:buNone/>
          </a:pPr>
          <a:r>
            <a:rPr b="1" lang="en-US" sz="1400">
              <a:solidFill>
                <a:schemeClr val="dk1"/>
              </a:solidFill>
              <a:latin typeface="Calibri"/>
              <a:ea typeface="Calibri"/>
              <a:cs typeface="Calibri"/>
              <a:sym typeface="Calibri"/>
            </a:rPr>
            <a:t>3D	</a:t>
          </a:r>
          <a:r>
            <a:rPr lang="en-US" sz="1400">
              <a:solidFill>
                <a:schemeClr val="dk1"/>
              </a:solidFill>
              <a:latin typeface="Calibri"/>
              <a:ea typeface="Calibri"/>
              <a:cs typeface="Calibri"/>
              <a:sym typeface="Calibri"/>
            </a:rPr>
            <a:t>No component of BC or EF is unreliable or unlikely for the years prior to the latest data year.</a:t>
          </a:r>
          <a:endParaRPr sz="1400"/>
        </a:p>
        <a:p>
          <a:pPr indent="0" lvl="0" marL="0" rtl="0" algn="l">
            <a:spcBef>
              <a:spcPts val="0"/>
            </a:spcBef>
            <a:spcAft>
              <a:spcPts val="0"/>
            </a:spcAft>
            <a:buNone/>
          </a:pPr>
          <a:r>
            <a:rPr lang="en-US" sz="1400">
              <a:solidFill>
                <a:schemeClr val="dk1"/>
              </a:solidFill>
              <a:latin typeface="Calibri"/>
              <a:ea typeface="Calibri"/>
              <a:cs typeface="Calibri"/>
              <a:sym typeface="Calibri"/>
            </a:rPr>
            <a:t> </a:t>
          </a:r>
          <a:r>
            <a:rPr lang="en-US" sz="1400">
              <a:solidFill>
                <a:schemeClr val="dk1"/>
              </a:solidFill>
              <a:latin typeface="Calibri"/>
              <a:ea typeface="Calibri"/>
              <a:cs typeface="Calibri"/>
              <a:sym typeface="Calibri"/>
            </a:rPr>
            <a:t>                      </a:t>
          </a:r>
          <a:r>
            <a:rPr lang="en-US" sz="1400">
              <a:solidFill>
                <a:schemeClr val="dk1"/>
              </a:solidFill>
              <a:latin typeface="Calibri"/>
              <a:ea typeface="Calibri"/>
              <a:cs typeface="Calibri"/>
              <a:sym typeface="Calibri"/>
            </a:rPr>
            <a:t>Some components of the EF or BC are very unlikely in the latest year.</a:t>
          </a:r>
          <a:endParaRPr sz="1400"/>
        </a:p>
        <a:p>
          <a:pPr indent="0" lvl="0" marL="0" rtl="0" algn="l">
            <a:spcBef>
              <a:spcPts val="0"/>
            </a:spcBef>
            <a:spcAft>
              <a:spcPts val="0"/>
            </a:spcAft>
            <a:buNone/>
          </a:pPr>
          <a:r>
            <a:rPr lang="en-US" sz="1400">
              <a:solidFill>
                <a:schemeClr val="dk1"/>
              </a:solidFill>
              <a:latin typeface="Calibri"/>
              <a:ea typeface="Calibri"/>
              <a:cs typeface="Calibri"/>
              <a:sym typeface="Calibri"/>
            </a:rPr>
            <a:t> </a:t>
          </a:r>
          <a:r>
            <a:rPr lang="en-US" sz="1400">
              <a:solidFill>
                <a:schemeClr val="dk1"/>
              </a:solidFill>
              <a:latin typeface="Calibri"/>
              <a:ea typeface="Calibri"/>
              <a:cs typeface="Calibri"/>
              <a:sym typeface="Calibri"/>
            </a:rPr>
            <a:t>                      </a:t>
          </a:r>
          <a:r>
            <a:rPr lang="en-US" sz="1400">
              <a:solidFill>
                <a:schemeClr val="dk1"/>
              </a:solidFill>
              <a:latin typeface="Calibri"/>
              <a:ea typeface="Calibri"/>
              <a:cs typeface="Calibri"/>
              <a:sym typeface="Calibri"/>
            </a:rPr>
            <a:t>EF and BC results in the latest year are significantly impacted by the unlikely or unreliable values, making them unusable.</a:t>
          </a:r>
          <a:endParaRPr sz="1400"/>
        </a:p>
        <a:p>
          <a:pPr indent="0" lvl="0" marL="0" rtl="0" algn="l">
            <a:spcBef>
              <a:spcPts val="0"/>
            </a:spcBef>
            <a:spcAft>
              <a:spcPts val="0"/>
            </a:spcAft>
            <a:buNone/>
          </a:pPr>
          <a:r>
            <a:t/>
          </a:r>
          <a:endParaRPr sz="1400">
            <a:solidFill>
              <a:schemeClr val="dk1"/>
            </a:solidFill>
            <a:latin typeface="Calibri"/>
            <a:ea typeface="Calibri"/>
            <a:cs typeface="Calibri"/>
            <a:sym typeface="Calibri"/>
          </a:endParaRPr>
        </a:p>
        <a:p>
          <a:pPr indent="0" lvl="0" marL="0" rtl="0" algn="l">
            <a:spcBef>
              <a:spcPts val="0"/>
            </a:spcBef>
            <a:spcAft>
              <a:spcPts val="0"/>
            </a:spcAft>
            <a:buNone/>
          </a:pPr>
          <a:r>
            <a:rPr b="1" lang="en-US" sz="1400">
              <a:solidFill>
                <a:schemeClr val="dk1"/>
              </a:solidFill>
              <a:latin typeface="Calibri"/>
              <a:ea typeface="Calibri"/>
              <a:cs typeface="Calibri"/>
              <a:sym typeface="Calibri"/>
            </a:rPr>
            <a:t>2A	</a:t>
          </a:r>
          <a:r>
            <a:rPr lang="en-US" sz="1400">
              <a:solidFill>
                <a:schemeClr val="dk1"/>
              </a:solidFill>
              <a:latin typeface="Calibri"/>
              <a:ea typeface="Calibri"/>
              <a:cs typeface="Calibri"/>
              <a:sym typeface="Calibri"/>
            </a:rPr>
            <a:t>EF or BC component time series have results that are very unreliable or very unlikely, except in the latest data year. </a:t>
          </a:r>
          <a:br>
            <a:rPr lang="en-US" sz="1400">
              <a:solidFill>
                <a:schemeClr val="dk1"/>
              </a:solidFill>
              <a:latin typeface="Calibri"/>
              <a:ea typeface="Calibri"/>
              <a:cs typeface="Calibri"/>
              <a:sym typeface="Calibri"/>
            </a:rPr>
          </a:br>
          <a:r>
            <a:rPr lang="en-US" sz="1400">
              <a:solidFill>
                <a:schemeClr val="dk1"/>
              </a:solidFill>
              <a:latin typeface="Calibri"/>
              <a:ea typeface="Calibri"/>
              <a:cs typeface="Calibri"/>
              <a:sym typeface="Calibri"/>
            </a:rPr>
            <a:t>	The total EF and BC time series results are not significantly affected by unlikely data.</a:t>
          </a:r>
          <a:endParaRPr sz="1400"/>
        </a:p>
        <a:p>
          <a:pPr indent="0" lvl="0" marL="0" rtl="0" algn="l">
            <a:spcBef>
              <a:spcPts val="0"/>
            </a:spcBef>
            <a:spcAft>
              <a:spcPts val="0"/>
            </a:spcAft>
            <a:buNone/>
          </a:pPr>
          <a:r>
            <a:rPr lang="en-US" sz="1400">
              <a:solidFill>
                <a:schemeClr val="dk1"/>
              </a:solidFill>
              <a:latin typeface="Calibri"/>
              <a:ea typeface="Calibri"/>
              <a:cs typeface="Calibri"/>
              <a:sym typeface="Calibri"/>
            </a:rPr>
            <a:t>                      No EF and BC results in the latest year are significantly affected by unlikely data.</a:t>
          </a:r>
          <a:endParaRPr sz="1400"/>
        </a:p>
        <a:p>
          <a:pPr indent="0" lvl="0" marL="0" rtl="0" algn="l">
            <a:spcBef>
              <a:spcPts val="0"/>
            </a:spcBef>
            <a:spcAft>
              <a:spcPts val="0"/>
            </a:spcAft>
            <a:buNone/>
          </a:pPr>
          <a:r>
            <a:t/>
          </a:r>
          <a:endParaRPr sz="1400">
            <a:solidFill>
              <a:schemeClr val="dk1"/>
            </a:solidFill>
            <a:latin typeface="Calibri"/>
            <a:ea typeface="Calibri"/>
            <a:cs typeface="Calibri"/>
            <a:sym typeface="Calibri"/>
          </a:endParaRPr>
        </a:p>
        <a:p>
          <a:pPr indent="0" lvl="0" marL="0" rtl="0" algn="l">
            <a:spcBef>
              <a:spcPts val="0"/>
            </a:spcBef>
            <a:spcAft>
              <a:spcPts val="0"/>
            </a:spcAft>
            <a:buNone/>
          </a:pPr>
          <a:r>
            <a:rPr b="1" lang="en-US" sz="1400">
              <a:solidFill>
                <a:schemeClr val="dk1"/>
              </a:solidFill>
              <a:latin typeface="Calibri"/>
              <a:ea typeface="Calibri"/>
              <a:cs typeface="Calibri"/>
              <a:sym typeface="Calibri"/>
            </a:rPr>
            <a:t>2B	</a:t>
          </a:r>
          <a:r>
            <a:rPr lang="en-US" sz="1400">
              <a:solidFill>
                <a:schemeClr val="dk1"/>
              </a:solidFill>
              <a:latin typeface="Calibri"/>
              <a:ea typeface="Calibri"/>
              <a:cs typeface="Calibri"/>
              <a:sym typeface="Calibri"/>
            </a:rPr>
            <a:t>EF or BC component time series have results that are very unreliable or very unlikely, including the latest year. </a:t>
          </a:r>
          <a:br>
            <a:rPr lang="en-US" sz="1400">
              <a:solidFill>
                <a:schemeClr val="dk1"/>
              </a:solidFill>
              <a:latin typeface="Calibri"/>
              <a:ea typeface="Calibri"/>
              <a:cs typeface="Calibri"/>
              <a:sym typeface="Calibri"/>
            </a:rPr>
          </a:br>
          <a:r>
            <a:rPr lang="en-US" sz="1400">
              <a:solidFill>
                <a:schemeClr val="dk1"/>
              </a:solidFill>
              <a:latin typeface="Calibri"/>
              <a:ea typeface="Calibri"/>
              <a:cs typeface="Calibri"/>
              <a:sym typeface="Calibri"/>
            </a:rPr>
            <a:t>	The total EF and BC time series results are not significantly affected by unlikely data.</a:t>
          </a:r>
          <a:endParaRPr sz="1400"/>
        </a:p>
        <a:p>
          <a:pPr indent="0" lvl="0" marL="0" rtl="0" algn="l">
            <a:spcBef>
              <a:spcPts val="0"/>
            </a:spcBef>
            <a:spcAft>
              <a:spcPts val="0"/>
            </a:spcAft>
            <a:buNone/>
          </a:pPr>
          <a:r>
            <a:t/>
          </a:r>
          <a:endParaRPr sz="1400">
            <a:solidFill>
              <a:schemeClr val="dk1"/>
            </a:solidFill>
            <a:latin typeface="Calibri"/>
            <a:ea typeface="Calibri"/>
            <a:cs typeface="Calibri"/>
            <a:sym typeface="Calibri"/>
          </a:endParaRPr>
        </a:p>
        <a:p>
          <a:pPr indent="0" lvl="0" marL="0" rtl="0" algn="l">
            <a:spcBef>
              <a:spcPts val="0"/>
            </a:spcBef>
            <a:spcAft>
              <a:spcPts val="0"/>
            </a:spcAft>
            <a:buNone/>
          </a:pPr>
          <a:r>
            <a:rPr b="1" lang="en-US" sz="1400">
              <a:solidFill>
                <a:schemeClr val="dk1"/>
              </a:solidFill>
              <a:latin typeface="Calibri"/>
              <a:ea typeface="Calibri"/>
              <a:cs typeface="Calibri"/>
              <a:sym typeface="Calibri"/>
            </a:rPr>
            <a:t>2C</a:t>
          </a:r>
          <a:r>
            <a:rPr lang="en-US" sz="1400">
              <a:solidFill>
                <a:schemeClr val="dk1"/>
              </a:solidFill>
              <a:latin typeface="Calibri"/>
              <a:ea typeface="Calibri"/>
              <a:cs typeface="Calibri"/>
              <a:sym typeface="Calibri"/>
            </a:rPr>
            <a:t>                 </a:t>
          </a:r>
          <a:r>
            <a:rPr lang="en-US" sz="1400">
              <a:solidFill>
                <a:schemeClr val="dk1"/>
              </a:solidFill>
              <a:latin typeface="Calibri"/>
              <a:ea typeface="Calibri"/>
              <a:cs typeface="Calibri"/>
              <a:sym typeface="Calibri"/>
            </a:rPr>
            <a:t> </a:t>
          </a:r>
          <a:r>
            <a:rPr lang="en-US" sz="1400">
              <a:solidFill>
                <a:schemeClr val="dk1"/>
              </a:solidFill>
              <a:latin typeface="Calibri"/>
              <a:ea typeface="Calibri"/>
              <a:cs typeface="Calibri"/>
              <a:sym typeface="Calibri"/>
            </a:rPr>
            <a:t>Total EF or BC time series and component EF and BC time series results are unreliable or unlikely, especially in the latest year.</a:t>
          </a:r>
          <a:endParaRPr sz="1400"/>
        </a:p>
        <a:p>
          <a:pPr indent="0" lvl="0" marL="0" rtl="0" algn="l">
            <a:spcBef>
              <a:spcPts val="0"/>
            </a:spcBef>
            <a:spcAft>
              <a:spcPts val="0"/>
            </a:spcAft>
            <a:buNone/>
          </a:pPr>
          <a:r>
            <a:rPr lang="en-US" sz="1400">
              <a:solidFill>
                <a:schemeClr val="dk1"/>
              </a:solidFill>
              <a:latin typeface="Calibri"/>
              <a:ea typeface="Calibri"/>
              <a:cs typeface="Calibri"/>
              <a:sym typeface="Calibri"/>
            </a:rPr>
            <a:t>                       The total EF and BC time series results are not significantly affected by unlikely data.</a:t>
          </a:r>
          <a:endParaRPr sz="1400"/>
        </a:p>
        <a:p>
          <a:pPr indent="0" lvl="0" marL="0" rtl="0" algn="l">
            <a:spcBef>
              <a:spcPts val="0"/>
            </a:spcBef>
            <a:spcAft>
              <a:spcPts val="0"/>
            </a:spcAft>
            <a:buNone/>
          </a:pPr>
          <a:r>
            <a:rPr lang="en-US" sz="1400">
              <a:solidFill>
                <a:schemeClr val="dk1"/>
              </a:solidFill>
              <a:latin typeface="Calibri"/>
              <a:ea typeface="Calibri"/>
              <a:cs typeface="Calibri"/>
              <a:sym typeface="Calibri"/>
            </a:rPr>
            <a:t>                      </a:t>
          </a:r>
          <a:r>
            <a:rPr lang="en-US" sz="1400">
              <a:solidFill>
                <a:schemeClr val="dk1"/>
              </a:solidFill>
              <a:latin typeface="Calibri"/>
              <a:ea typeface="Calibri"/>
              <a:cs typeface="Calibri"/>
              <a:sym typeface="Calibri"/>
            </a:rPr>
            <a:t> </a:t>
          </a:r>
          <a:r>
            <a:rPr lang="en-US" sz="1400">
              <a:solidFill>
                <a:schemeClr val="dk1"/>
              </a:solidFill>
              <a:latin typeface="Calibri"/>
              <a:ea typeface="Calibri"/>
              <a:cs typeface="Calibri"/>
              <a:sym typeface="Calibri"/>
            </a:rPr>
            <a:t>The unlikely or unreliable values have most likely not impacted the creditor/debtor status in the latest year.</a:t>
          </a:r>
          <a:endParaRPr sz="1400">
            <a:solidFill>
              <a:schemeClr val="dk1"/>
            </a:solidFill>
            <a:latin typeface="Calibri"/>
            <a:ea typeface="Calibri"/>
            <a:cs typeface="Calibri"/>
            <a:sym typeface="Calibri"/>
          </a:endParaRPr>
        </a:p>
        <a:p>
          <a:pPr indent="0" lvl="0" marL="0" rtl="0" algn="l">
            <a:spcBef>
              <a:spcPts val="0"/>
            </a:spcBef>
            <a:spcAft>
              <a:spcPts val="0"/>
            </a:spcAft>
            <a:buNone/>
          </a:pPr>
          <a:r>
            <a:t/>
          </a:r>
          <a:endParaRPr b="1" sz="1400">
            <a:solidFill>
              <a:schemeClr val="dk1"/>
            </a:solidFill>
            <a:latin typeface="Calibri"/>
            <a:ea typeface="Calibri"/>
            <a:cs typeface="Calibri"/>
            <a:sym typeface="Calibri"/>
          </a:endParaRPr>
        </a:p>
        <a:p>
          <a:pPr indent="0" lvl="0" marL="0" rtl="0" algn="l">
            <a:spcBef>
              <a:spcPts val="0"/>
            </a:spcBef>
            <a:spcAft>
              <a:spcPts val="0"/>
            </a:spcAft>
            <a:buNone/>
          </a:pPr>
          <a:r>
            <a:rPr b="1" lang="en-US" sz="1400">
              <a:solidFill>
                <a:schemeClr val="dk1"/>
              </a:solidFill>
              <a:latin typeface="Calibri"/>
              <a:ea typeface="Calibri"/>
              <a:cs typeface="Calibri"/>
              <a:sym typeface="Calibri"/>
            </a:rPr>
            <a:t>2D                  </a:t>
          </a:r>
          <a:r>
            <a:rPr lang="en-US" sz="1400">
              <a:solidFill>
                <a:schemeClr val="dk1"/>
              </a:solidFill>
              <a:latin typeface="Calibri"/>
              <a:ea typeface="Calibri"/>
              <a:cs typeface="Calibri"/>
              <a:sym typeface="Calibri"/>
            </a:rPr>
            <a:t>Total EF or BC time series and component EF and BC time series results are unreliable or unlikely, especially in the latest year.</a:t>
          </a:r>
          <a:endParaRPr sz="1400"/>
        </a:p>
        <a:p>
          <a:pPr indent="0" lvl="0" marL="0" rtl="0" algn="l">
            <a:spcBef>
              <a:spcPts val="0"/>
            </a:spcBef>
            <a:spcAft>
              <a:spcPts val="0"/>
            </a:spcAft>
            <a:buNone/>
          </a:pPr>
          <a:r>
            <a:rPr lang="en-US" sz="1400">
              <a:solidFill>
                <a:schemeClr val="dk1"/>
              </a:solidFill>
              <a:latin typeface="Calibri"/>
              <a:ea typeface="Calibri"/>
              <a:cs typeface="Calibri"/>
              <a:sym typeface="Calibri"/>
            </a:rPr>
            <a:t>                       The total EF and BC time series results are not significantly affected by unlikely data.</a:t>
          </a:r>
          <a:endParaRPr sz="1400"/>
        </a:p>
        <a:p>
          <a:pPr indent="0" lvl="0" marL="0" rtl="0" algn="l">
            <a:spcBef>
              <a:spcPts val="0"/>
            </a:spcBef>
            <a:spcAft>
              <a:spcPts val="0"/>
            </a:spcAft>
            <a:buNone/>
          </a:pPr>
          <a:r>
            <a:rPr lang="en-US" sz="1400">
              <a:solidFill>
                <a:schemeClr val="dk1"/>
              </a:solidFill>
              <a:latin typeface="Calibri"/>
              <a:ea typeface="Calibri"/>
              <a:cs typeface="Calibri"/>
              <a:sym typeface="Calibri"/>
            </a:rPr>
            <a:t>                       EF and BC results in the latest year are significantly impacted by the unlikely or unreliable values, making them unusable.</a:t>
          </a:r>
          <a:endParaRPr sz="1400"/>
        </a:p>
        <a:p>
          <a:pPr indent="0" lvl="0" marL="0" rtl="0" algn="l">
            <a:spcBef>
              <a:spcPts val="0"/>
            </a:spcBef>
            <a:spcAft>
              <a:spcPts val="0"/>
            </a:spcAft>
            <a:buNone/>
          </a:pPr>
          <a:r>
            <a:t/>
          </a:r>
          <a:endParaRPr b="1" sz="1400">
            <a:solidFill>
              <a:schemeClr val="dk1"/>
            </a:solidFill>
            <a:latin typeface="Calibri"/>
            <a:ea typeface="Calibri"/>
            <a:cs typeface="Calibri"/>
            <a:sym typeface="Calibri"/>
          </a:endParaRPr>
        </a:p>
        <a:p>
          <a:pPr indent="0" lvl="0" marL="0" rtl="0" algn="l">
            <a:spcBef>
              <a:spcPts val="0"/>
            </a:spcBef>
            <a:spcAft>
              <a:spcPts val="0"/>
            </a:spcAft>
            <a:buNone/>
          </a:pPr>
          <a:r>
            <a:rPr b="1" lang="en-US" sz="1400">
              <a:solidFill>
                <a:schemeClr val="dk1"/>
              </a:solidFill>
              <a:latin typeface="Calibri"/>
              <a:ea typeface="Calibri"/>
              <a:cs typeface="Calibri"/>
              <a:sym typeface="Calibri"/>
            </a:rPr>
            <a:t>1A	</a:t>
          </a:r>
          <a:r>
            <a:rPr lang="en-US" sz="1400">
              <a:solidFill>
                <a:schemeClr val="dk1"/>
              </a:solidFill>
              <a:latin typeface="Calibri"/>
              <a:ea typeface="Calibri"/>
              <a:cs typeface="Calibri"/>
              <a:sym typeface="Calibri"/>
            </a:rPr>
            <a:t>Several components of the EF or BC are very unreliable or unlikely, except the latest year. </a:t>
          </a:r>
          <a:br>
            <a:rPr lang="en-US" sz="1400">
              <a:solidFill>
                <a:schemeClr val="dk1"/>
              </a:solidFill>
              <a:latin typeface="Calibri"/>
              <a:ea typeface="Calibri"/>
              <a:cs typeface="Calibri"/>
              <a:sym typeface="Calibri"/>
            </a:rPr>
          </a:br>
          <a:r>
            <a:rPr lang="en-US" sz="1400">
              <a:solidFill>
                <a:schemeClr val="dk1"/>
              </a:solidFill>
              <a:latin typeface="Calibri"/>
              <a:ea typeface="Calibri"/>
              <a:cs typeface="Calibri"/>
              <a:sym typeface="Calibri"/>
            </a:rPr>
            <a:t>                       </a:t>
          </a:r>
          <a:r>
            <a:rPr lang="en-US" sz="1400">
              <a:solidFill>
                <a:schemeClr val="dk1"/>
              </a:solidFill>
              <a:latin typeface="Calibri"/>
              <a:ea typeface="Calibri"/>
              <a:cs typeface="Calibri"/>
              <a:sym typeface="Calibri"/>
            </a:rPr>
            <a:t>The EF and BC time series results are significantly affected by unlikely data, and are unusable.</a:t>
          </a:r>
          <a:endParaRPr sz="1400"/>
        </a:p>
        <a:p>
          <a:pPr indent="0" lvl="0" marL="0" rtl="0" algn="l">
            <a:spcBef>
              <a:spcPts val="0"/>
            </a:spcBef>
            <a:spcAft>
              <a:spcPts val="0"/>
            </a:spcAft>
            <a:buNone/>
          </a:pPr>
          <a:r>
            <a:rPr lang="en-US" sz="1400">
              <a:solidFill>
                <a:schemeClr val="dk1"/>
              </a:solidFill>
              <a:latin typeface="Calibri"/>
              <a:ea typeface="Calibri"/>
              <a:cs typeface="Calibri"/>
              <a:sym typeface="Calibri"/>
            </a:rPr>
            <a:t> </a:t>
          </a:r>
          <a:r>
            <a:rPr lang="en-US" sz="1400">
              <a:solidFill>
                <a:schemeClr val="dk1"/>
              </a:solidFill>
              <a:latin typeface="Calibri"/>
              <a:ea typeface="Calibri"/>
              <a:cs typeface="Calibri"/>
              <a:sym typeface="Calibri"/>
            </a:rPr>
            <a:t>                     </a:t>
          </a:r>
          <a:r>
            <a:rPr lang="en-US" sz="1400">
              <a:solidFill>
                <a:schemeClr val="dk1"/>
              </a:solidFill>
              <a:latin typeface="Calibri"/>
              <a:ea typeface="Calibri"/>
              <a:cs typeface="Calibri"/>
              <a:sym typeface="Calibri"/>
            </a:rPr>
            <a:t> No EF and BC results in the latest year are significantly affected by unlikely data.</a:t>
          </a:r>
          <a:endParaRPr sz="1400"/>
        </a:p>
        <a:p>
          <a:pPr indent="0" lvl="0" marL="0" rtl="0" algn="l">
            <a:spcBef>
              <a:spcPts val="0"/>
            </a:spcBef>
            <a:spcAft>
              <a:spcPts val="0"/>
            </a:spcAft>
            <a:buNone/>
          </a:pPr>
          <a:r>
            <a:t/>
          </a:r>
          <a:endParaRPr sz="1400">
            <a:solidFill>
              <a:schemeClr val="dk1"/>
            </a:solidFill>
            <a:latin typeface="Calibri"/>
            <a:ea typeface="Calibri"/>
            <a:cs typeface="Calibri"/>
            <a:sym typeface="Calibri"/>
          </a:endParaRPr>
        </a:p>
        <a:p>
          <a:pPr indent="0" lvl="0" marL="0" rtl="0" algn="l">
            <a:spcBef>
              <a:spcPts val="0"/>
            </a:spcBef>
            <a:spcAft>
              <a:spcPts val="0"/>
            </a:spcAft>
            <a:buNone/>
          </a:pPr>
          <a:r>
            <a:rPr b="1" lang="en-US" sz="1400">
              <a:solidFill>
                <a:schemeClr val="dk1"/>
              </a:solidFill>
              <a:latin typeface="Calibri"/>
              <a:ea typeface="Calibri"/>
              <a:cs typeface="Calibri"/>
              <a:sym typeface="Calibri"/>
            </a:rPr>
            <a:t>1B	</a:t>
          </a:r>
          <a:r>
            <a:rPr lang="en-US" sz="1400">
              <a:solidFill>
                <a:schemeClr val="dk1"/>
              </a:solidFill>
              <a:latin typeface="Calibri"/>
              <a:ea typeface="Calibri"/>
              <a:cs typeface="Calibri"/>
              <a:sym typeface="Calibri"/>
            </a:rPr>
            <a:t>Several components of the EF or BC are very unreliable or unlikely, except the latest year. </a:t>
          </a:r>
          <a:endParaRPr sz="1400"/>
        </a:p>
        <a:p>
          <a:pPr indent="0" lvl="0" marL="0" rtl="0" algn="l">
            <a:spcBef>
              <a:spcPts val="0"/>
            </a:spcBef>
            <a:spcAft>
              <a:spcPts val="0"/>
            </a:spcAft>
            <a:buNone/>
          </a:pPr>
          <a:r>
            <a:rPr lang="en-US" sz="1400">
              <a:solidFill>
                <a:schemeClr val="dk1"/>
              </a:solidFill>
              <a:latin typeface="Calibri"/>
              <a:ea typeface="Calibri"/>
              <a:cs typeface="Calibri"/>
              <a:sym typeface="Calibri"/>
            </a:rPr>
            <a:t> </a:t>
          </a:r>
          <a:r>
            <a:rPr lang="en-US" sz="1400">
              <a:solidFill>
                <a:schemeClr val="dk1"/>
              </a:solidFill>
              <a:latin typeface="Calibri"/>
              <a:ea typeface="Calibri"/>
              <a:cs typeface="Calibri"/>
              <a:sym typeface="Calibri"/>
            </a:rPr>
            <a:t>                      </a:t>
          </a:r>
          <a:r>
            <a:rPr lang="en-US" sz="1400">
              <a:solidFill>
                <a:schemeClr val="dk1"/>
              </a:solidFill>
              <a:latin typeface="Calibri"/>
              <a:ea typeface="Calibri"/>
              <a:cs typeface="Calibri"/>
              <a:sym typeface="Calibri"/>
            </a:rPr>
            <a:t>The EF and BC time series results are significantly affected by unlikely data, and are unusable.</a:t>
          </a:r>
          <a:endParaRPr sz="1400"/>
        </a:p>
        <a:p>
          <a:pPr indent="0" lvl="0" marL="0" rtl="0" algn="l">
            <a:spcBef>
              <a:spcPts val="0"/>
            </a:spcBef>
            <a:spcAft>
              <a:spcPts val="0"/>
            </a:spcAft>
            <a:buNone/>
          </a:pPr>
          <a:r>
            <a:rPr lang="en-US" sz="1400">
              <a:solidFill>
                <a:schemeClr val="dk1"/>
              </a:solidFill>
              <a:latin typeface="Calibri"/>
              <a:ea typeface="Calibri"/>
              <a:cs typeface="Calibri"/>
              <a:sym typeface="Calibri"/>
            </a:rPr>
            <a:t>                       The total EF and BC results in the latest year are not significantly affected by unlikely data.</a:t>
          </a:r>
          <a:endParaRPr sz="1400"/>
        </a:p>
        <a:p>
          <a:pPr indent="0" lvl="0" marL="0" rtl="0" algn="l">
            <a:spcBef>
              <a:spcPts val="0"/>
            </a:spcBef>
            <a:spcAft>
              <a:spcPts val="0"/>
            </a:spcAft>
            <a:buNone/>
          </a:pPr>
          <a:r>
            <a:t/>
          </a:r>
          <a:endParaRPr b="1" sz="1400">
            <a:solidFill>
              <a:schemeClr val="dk1"/>
            </a:solidFill>
            <a:latin typeface="Calibri"/>
            <a:ea typeface="Calibri"/>
            <a:cs typeface="Calibri"/>
            <a:sym typeface="Calibri"/>
          </a:endParaRPr>
        </a:p>
        <a:p>
          <a:pPr indent="0" lvl="0" marL="0" rtl="0" algn="l">
            <a:spcBef>
              <a:spcPts val="0"/>
            </a:spcBef>
            <a:spcAft>
              <a:spcPts val="0"/>
            </a:spcAft>
            <a:buNone/>
          </a:pPr>
          <a:r>
            <a:rPr b="1" lang="en-US" sz="1400">
              <a:solidFill>
                <a:schemeClr val="dk1"/>
              </a:solidFill>
              <a:latin typeface="Calibri"/>
              <a:ea typeface="Calibri"/>
              <a:cs typeface="Calibri"/>
              <a:sym typeface="Calibri"/>
            </a:rPr>
            <a:t>1C	</a:t>
          </a:r>
          <a:r>
            <a:rPr lang="en-US" sz="1400">
              <a:solidFill>
                <a:schemeClr val="dk1"/>
              </a:solidFill>
              <a:latin typeface="Calibri"/>
              <a:ea typeface="Calibri"/>
              <a:cs typeface="Calibri"/>
              <a:sym typeface="Calibri"/>
            </a:rPr>
            <a:t>Several components of the EF or BC are very unreliable or unlikely.</a:t>
          </a:r>
          <a:br>
            <a:rPr lang="en-US" sz="1400">
              <a:solidFill>
                <a:schemeClr val="dk1"/>
              </a:solidFill>
              <a:latin typeface="Calibri"/>
              <a:ea typeface="Calibri"/>
              <a:cs typeface="Calibri"/>
              <a:sym typeface="Calibri"/>
            </a:rPr>
          </a:br>
          <a:r>
            <a:rPr lang="en-US" sz="1400">
              <a:solidFill>
                <a:schemeClr val="dk1"/>
              </a:solidFill>
              <a:latin typeface="Calibri"/>
              <a:ea typeface="Calibri"/>
              <a:cs typeface="Calibri"/>
              <a:sym typeface="Calibri"/>
            </a:rPr>
            <a:t>                       </a:t>
          </a:r>
          <a:r>
            <a:rPr lang="en-US" sz="1400">
              <a:solidFill>
                <a:schemeClr val="dk1"/>
              </a:solidFill>
              <a:latin typeface="Calibri"/>
              <a:ea typeface="Calibri"/>
              <a:cs typeface="Calibri"/>
              <a:sym typeface="Calibri"/>
            </a:rPr>
            <a:t>The EF and BC time series results are significantly affected by unlikely data, and are unusable.</a:t>
          </a:r>
          <a:endParaRPr sz="1400"/>
        </a:p>
        <a:p>
          <a:pPr indent="0" lvl="0" marL="0" rtl="0" algn="l">
            <a:spcBef>
              <a:spcPts val="0"/>
            </a:spcBef>
            <a:spcAft>
              <a:spcPts val="0"/>
            </a:spcAft>
            <a:buNone/>
          </a:pPr>
          <a:r>
            <a:rPr lang="en-US" sz="1400">
              <a:solidFill>
                <a:schemeClr val="dk1"/>
              </a:solidFill>
              <a:latin typeface="Calibri"/>
              <a:ea typeface="Calibri"/>
              <a:cs typeface="Calibri"/>
              <a:sym typeface="Calibri"/>
            </a:rPr>
            <a:t>                       The unlikely or unreliable values have not impacted the creditor/debtor status.</a:t>
          </a:r>
          <a:endParaRPr sz="1400"/>
        </a:p>
        <a:p>
          <a:pPr indent="0" lvl="0" marL="0" rtl="0" algn="l">
            <a:spcBef>
              <a:spcPts val="0"/>
            </a:spcBef>
            <a:spcAft>
              <a:spcPts val="0"/>
            </a:spcAft>
            <a:buNone/>
          </a:pPr>
          <a:r>
            <a:t/>
          </a:r>
          <a:endParaRPr b="1" sz="1400">
            <a:solidFill>
              <a:schemeClr val="dk1"/>
            </a:solidFill>
            <a:latin typeface="Calibri"/>
            <a:ea typeface="Calibri"/>
            <a:cs typeface="Calibri"/>
            <a:sym typeface="Calibri"/>
          </a:endParaRPr>
        </a:p>
        <a:p>
          <a:pPr indent="0" lvl="0" marL="0" rtl="0" algn="l">
            <a:spcBef>
              <a:spcPts val="0"/>
            </a:spcBef>
            <a:spcAft>
              <a:spcPts val="0"/>
            </a:spcAft>
            <a:buNone/>
          </a:pPr>
          <a:r>
            <a:rPr b="1" lang="en-US" sz="1400">
              <a:solidFill>
                <a:schemeClr val="dk1"/>
              </a:solidFill>
              <a:latin typeface="Calibri"/>
              <a:ea typeface="Calibri"/>
              <a:cs typeface="Calibri"/>
              <a:sym typeface="Calibri"/>
            </a:rPr>
            <a:t>1D	</a:t>
          </a:r>
          <a:r>
            <a:rPr lang="en-US" sz="1400">
              <a:solidFill>
                <a:schemeClr val="dk1"/>
              </a:solidFill>
              <a:latin typeface="Calibri"/>
              <a:ea typeface="Calibri"/>
              <a:cs typeface="Calibri"/>
              <a:sym typeface="Calibri"/>
            </a:rPr>
            <a:t>There is too much unreliable or unlikely data to make any conclusions about the timeline or latest year of this country.</a:t>
          </a:r>
          <a:endParaRPr sz="1400"/>
        </a:p>
        <a:p>
          <a:pPr indent="0" lvl="0" marL="0" rtl="0" algn="l">
            <a:spcBef>
              <a:spcPts val="0"/>
            </a:spcBef>
            <a:spcAft>
              <a:spcPts val="0"/>
            </a:spcAft>
            <a:buNone/>
          </a:pPr>
          <a:r>
            <a:t/>
          </a:r>
          <a:endParaRPr sz="1400">
            <a:solidFill>
              <a:schemeClr val="dk1"/>
            </a:solidFill>
            <a:latin typeface="Calibri"/>
            <a:ea typeface="Calibri"/>
            <a:cs typeface="Calibri"/>
            <a:sym typeface="Calibri"/>
          </a:endParaRPr>
        </a:p>
        <a:p>
          <a:pPr indent="0" lvl="0" marL="0" rtl="0" algn="l">
            <a:spcBef>
              <a:spcPts val="0"/>
            </a:spcBef>
            <a:spcAft>
              <a:spcPts val="0"/>
            </a:spcAft>
            <a:buNone/>
          </a:pPr>
          <a:r>
            <a:rPr b="1" lang="en-US" sz="1400">
              <a:solidFill>
                <a:schemeClr val="dk1"/>
              </a:solidFill>
              <a:latin typeface="Calibri"/>
              <a:ea typeface="Calibri"/>
              <a:cs typeface="Calibri"/>
              <a:sym typeface="Calibri"/>
            </a:rPr>
            <a:t>Note: </a:t>
          </a:r>
          <a:r>
            <a:rPr b="0" lang="en-US" sz="1400">
              <a:solidFill>
                <a:schemeClr val="dk1"/>
              </a:solidFill>
              <a:latin typeface="Calibri"/>
              <a:ea typeface="Calibri"/>
              <a:cs typeface="Calibri"/>
              <a:sym typeface="Calibri"/>
            </a:rPr>
            <a:t>T</a:t>
          </a:r>
          <a:r>
            <a:rPr lang="en-US" sz="1400">
              <a:solidFill>
                <a:schemeClr val="dk1"/>
              </a:solidFill>
              <a:latin typeface="Calibri"/>
              <a:ea typeface="Calibri"/>
              <a:cs typeface="Calibri"/>
              <a:sym typeface="Calibri"/>
            </a:rPr>
            <a:t>hrough further nation-specific research, preferably in collaborations with researchers from</a:t>
          </a:r>
          <a:r>
            <a:rPr lang="en-US" sz="1400">
              <a:solidFill>
                <a:schemeClr val="dk1"/>
              </a:solidFill>
              <a:latin typeface="Calibri"/>
              <a:ea typeface="Calibri"/>
              <a:cs typeface="Calibri"/>
              <a:sym typeface="Calibri"/>
            </a:rPr>
            <a:t> those countries (particularly from government agencies) it is possible that the Data Quality score (i.e., the quality of the results) can be improved. Improved data sets, methodological improvements in the National Footprint Accounts, and better data cleaning processes have also helped </a:t>
          </a:r>
          <a:r>
            <a:rPr lang="en-US" sz="1400">
              <a:solidFill>
                <a:schemeClr val="dk1"/>
              </a:solidFill>
              <a:latin typeface="Calibri"/>
              <a:ea typeface="Calibri"/>
              <a:cs typeface="Calibri"/>
              <a:sym typeface="Calibri"/>
            </a:rPr>
            <a:t>to increase the Data Score of some country results in past Editions, as is likely in the future</a:t>
          </a:r>
          <a:r>
            <a:rPr lang="en-US" sz="1400">
              <a:solidFill>
                <a:schemeClr val="dk1"/>
              </a:solidFill>
              <a:latin typeface="Calibri"/>
              <a:ea typeface="Calibri"/>
              <a:cs typeface="Calibri"/>
              <a:sym typeface="Calibri"/>
            </a:rPr>
            <a:t>.</a:t>
          </a:r>
          <a:endParaRPr sz="1400"/>
        </a:p>
        <a:p>
          <a:pPr indent="0" lvl="0" marL="0" rtl="0" algn="l">
            <a:spcBef>
              <a:spcPts val="0"/>
            </a:spcBef>
            <a:spcAft>
              <a:spcPts val="0"/>
            </a:spcAft>
            <a:buNone/>
          </a:pPr>
          <a:r>
            <a:t/>
          </a:r>
          <a:endParaRPr sz="1400"/>
        </a:p>
      </xdr:txBody>
    </xdr:sp>
    <xdr:clientData fLocksWithSheet="0"/>
  </xdr:oneCellAnchor>
  <xdr:oneCellAnchor>
    <xdr:from>
      <xdr:col>15</xdr:col>
      <xdr:colOff>266700</xdr:colOff>
      <xdr:row>1</xdr:row>
      <xdr:rowOff>9525</xdr:rowOff>
    </xdr:from>
    <xdr:ext cx="2124075" cy="666750"/>
    <xdr:pic>
      <xdr:nvPicPr>
        <xdr:cNvPr descr="GFN_primary photo highres.jpg"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17</xdr:col>
      <xdr:colOff>771525</xdr:colOff>
      <xdr:row>1</xdr:row>
      <xdr:rowOff>76200</xdr:rowOff>
    </xdr:from>
    <xdr:ext cx="2114550" cy="495300"/>
    <xdr:pic>
      <xdr:nvPicPr>
        <xdr:cNvPr id="0" name="image6.png"/>
        <xdr:cNvPicPr preferRelativeResize="0"/>
      </xdr:nvPicPr>
      <xdr:blipFill>
        <a:blip cstate="print" r:embed="rId2"/>
        <a:stretch>
          <a:fillRect/>
        </a:stretch>
      </xdr:blipFill>
      <xdr:spPr>
        <a:prstGeom prst="rect">
          <a:avLst/>
        </a:prstGeom>
        <a:noFill/>
      </xdr:spPr>
    </xdr:pic>
    <xdr:clientData fLocksWithSheet="0"/>
  </xdr:oneCellAnchor>
  <xdr:oneCellAnchor>
    <xdr:from>
      <xdr:col>20</xdr:col>
      <xdr:colOff>742950</xdr:colOff>
      <xdr:row>0</xdr:row>
      <xdr:rowOff>0</xdr:rowOff>
    </xdr:from>
    <xdr:ext cx="2209800" cy="819150"/>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314325</xdr:colOff>
      <xdr:row>2</xdr:row>
      <xdr:rowOff>85725</xdr:rowOff>
    </xdr:from>
    <xdr:ext cx="9067800" cy="7448550"/>
    <xdr:pic>
      <xdr:nvPicPr>
        <xdr:cNvPr id="0" name="image7.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a.footprintnetwork.org/" TargetMode="External"/><Relationship Id="rId2" Type="http://schemas.openxmlformats.org/officeDocument/2006/relationships/hyperlink" Target="mailto:data@footprintnetwork.org" TargetMode="External"/><Relationship Id="rId3" Type="http://schemas.openxmlformats.org/officeDocument/2006/relationships/hyperlink" Target="https://www.footprintnetwork.org/resources/data/" TargetMode="External"/><Relationship Id="rId4" Type="http://schemas.openxmlformats.org/officeDocument/2006/relationships/hyperlink" Target="http://www.footprintnetwork.org/content/images/uploads/Ecological_Footprint_Atlas_2010.pdf" TargetMode="External"/><Relationship Id="rId5" Type="http://schemas.openxmlformats.org/officeDocument/2006/relationships/hyperlink" Target="mailto:data@footprintnetwork.org"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footprintnetwork.org/our-work/sustainable-development/" TargetMode="External"/><Relationship Id="rId2" Type="http://schemas.openxmlformats.org/officeDocument/2006/relationships/hyperlink" Target="http://www.footprintnetwork.org/our-work/ecological-footprint/" TargetMode="External"/><Relationship Id="rId3" Type="http://schemas.openxmlformats.org/officeDocument/2006/relationships/hyperlink" Target="http://www.footprintnetwork.org/resources/data/" TargetMode="External"/><Relationship Id="rId4" Type="http://schemas.openxmlformats.org/officeDocument/2006/relationships/hyperlink" Target="http://www.footprintnetwork.org/en/index.php/GFN/page/trends/switzerland" TargetMode="External"/><Relationship Id="rId11" Type="http://schemas.openxmlformats.org/officeDocument/2006/relationships/drawing" Target="../drawings/drawing2.xml"/><Relationship Id="rId10" Type="http://schemas.openxmlformats.org/officeDocument/2006/relationships/hyperlink" Target="http://www.footprintnetwork.org/our-work/ecological-footprint/limitations-and-criticisms/" TargetMode="External"/><Relationship Id="rId9" Type="http://schemas.openxmlformats.org/officeDocument/2006/relationships/hyperlink" Target="http://www.footprintnetwork.org/faq" TargetMode="External"/><Relationship Id="rId5" Type="http://schemas.openxmlformats.org/officeDocument/2006/relationships/hyperlink" Target="http://www.footprintnetwork.org/images/NFA%20Method%20Paper%202011%20Submitted%20for%20Publication.pdf" TargetMode="External"/><Relationship Id="rId6" Type="http://schemas.openxmlformats.org/officeDocument/2006/relationships/hyperlink" Target="https://www.mdpi.com/2071-1050/11/7/2164" TargetMode="External"/><Relationship Id="rId7" Type="http://schemas.openxmlformats.org/officeDocument/2006/relationships/hyperlink" Target="http://www.footprintnetwork.org/resources/journal-articles/" TargetMode="External"/><Relationship Id="rId8" Type="http://schemas.openxmlformats.org/officeDocument/2006/relationships/hyperlink" Target="http://www.footprintnetwork.org/review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data@footprintnetwork.org?subject=request%20for%20commercial%20data%20license" TargetMode="External"/><Relationship Id="rId2" Type="http://schemas.openxmlformats.org/officeDocument/2006/relationships/hyperlink" Target="http://data.footprintnetwork.org/"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footprintnetwork.org/atla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footprintnetwork.org/atlas" TargetMode="External"/><Relationship Id="rId3" Type="http://schemas.openxmlformats.org/officeDocument/2006/relationships/drawing" Target="../drawings/drawing5.xml"/><Relationship Id="rId4"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0"/>
    <pageSetUpPr/>
  </sheetPr>
  <sheetViews>
    <sheetView workbookViewId="0"/>
  </sheetViews>
  <sheetFormatPr customHeight="1" defaultColWidth="14.43" defaultRowHeight="15.0"/>
  <cols>
    <col customWidth="1" min="1" max="1" width="3.29"/>
    <col customWidth="1" min="2" max="2" width="129.86"/>
    <col customWidth="1" min="3" max="6" width="9.29"/>
    <col customWidth="1" min="7" max="26" width="8.71"/>
  </cols>
  <sheetData>
    <row r="1">
      <c r="A1" s="1"/>
      <c r="B1" s="2"/>
      <c r="C1" s="1"/>
      <c r="D1" s="1"/>
      <c r="E1" s="1"/>
      <c r="F1" s="1"/>
      <c r="G1" s="1"/>
      <c r="H1" s="1"/>
      <c r="I1" s="1"/>
      <c r="J1" s="1"/>
      <c r="K1" s="1"/>
      <c r="L1" s="1"/>
      <c r="M1" s="1"/>
      <c r="N1" s="1"/>
      <c r="O1" s="1"/>
      <c r="P1" s="1"/>
      <c r="Q1" s="1"/>
      <c r="R1" s="1"/>
      <c r="S1" s="1"/>
      <c r="T1" s="1"/>
      <c r="U1" s="1"/>
      <c r="V1" s="1"/>
      <c r="W1" s="1"/>
      <c r="X1" s="1"/>
      <c r="Y1" s="1"/>
      <c r="Z1" s="1"/>
    </row>
    <row r="2">
      <c r="A2" s="1"/>
      <c r="B2" s="2"/>
      <c r="C2" s="1"/>
      <c r="D2" s="1"/>
      <c r="E2" s="1"/>
      <c r="F2" s="1"/>
      <c r="G2" s="1"/>
      <c r="H2" s="1"/>
      <c r="I2" s="1"/>
      <c r="J2" s="1"/>
      <c r="K2" s="1"/>
      <c r="L2" s="1"/>
      <c r="M2" s="1"/>
      <c r="N2" s="1"/>
      <c r="O2" s="1"/>
      <c r="P2" s="1"/>
      <c r="Q2" s="1"/>
      <c r="R2" s="1"/>
      <c r="S2" s="1"/>
      <c r="T2" s="1"/>
      <c r="U2" s="1"/>
      <c r="V2" s="1"/>
      <c r="W2" s="1"/>
      <c r="X2" s="1"/>
      <c r="Y2" s="1"/>
      <c r="Z2" s="1"/>
    </row>
    <row r="3">
      <c r="A3" s="1"/>
      <c r="B3" s="2"/>
      <c r="C3" s="1"/>
      <c r="D3" s="1"/>
      <c r="E3" s="1"/>
      <c r="F3" s="1"/>
      <c r="G3" s="1"/>
      <c r="H3" s="1"/>
      <c r="I3" s="1"/>
      <c r="J3" s="1"/>
      <c r="K3" s="1"/>
      <c r="L3" s="1"/>
      <c r="M3" s="1"/>
      <c r="N3" s="1"/>
      <c r="O3" s="1"/>
      <c r="P3" s="1"/>
      <c r="Q3" s="1"/>
      <c r="R3" s="1"/>
      <c r="S3" s="1"/>
      <c r="T3" s="1"/>
      <c r="U3" s="1"/>
      <c r="V3" s="1"/>
      <c r="W3" s="1"/>
      <c r="X3" s="1"/>
      <c r="Y3" s="1"/>
      <c r="Z3" s="1"/>
    </row>
    <row r="4">
      <c r="A4" s="1"/>
      <c r="B4" s="2"/>
      <c r="C4" s="1"/>
      <c r="D4" s="1"/>
      <c r="E4" s="1"/>
      <c r="F4" s="1"/>
      <c r="G4" s="1"/>
      <c r="H4" s="1"/>
      <c r="I4" s="1"/>
      <c r="J4" s="1"/>
      <c r="K4" s="1"/>
      <c r="L4" s="1"/>
      <c r="M4" s="1"/>
      <c r="N4" s="1"/>
      <c r="O4" s="1"/>
      <c r="P4" s="1"/>
      <c r="Q4" s="1"/>
      <c r="R4" s="1"/>
      <c r="S4" s="1"/>
      <c r="T4" s="1"/>
      <c r="U4" s="1"/>
      <c r="V4" s="1"/>
      <c r="W4" s="1"/>
      <c r="X4" s="1"/>
      <c r="Y4" s="1"/>
      <c r="Z4" s="1"/>
    </row>
    <row r="5">
      <c r="A5" s="1"/>
      <c r="B5" s="2"/>
      <c r="C5" s="1"/>
      <c r="D5" s="1"/>
      <c r="E5" s="1"/>
      <c r="F5" s="1"/>
      <c r="G5" s="1"/>
      <c r="H5" s="1"/>
      <c r="I5" s="1"/>
      <c r="J5" s="1"/>
      <c r="K5" s="1"/>
      <c r="L5" s="1"/>
      <c r="M5" s="1"/>
      <c r="N5" s="1"/>
      <c r="O5" s="1"/>
      <c r="P5" s="1"/>
      <c r="Q5" s="1"/>
      <c r="R5" s="1"/>
      <c r="S5" s="1"/>
      <c r="T5" s="1"/>
      <c r="U5" s="1"/>
      <c r="V5" s="1"/>
      <c r="W5" s="1"/>
      <c r="X5" s="1"/>
      <c r="Y5" s="1"/>
      <c r="Z5" s="1"/>
    </row>
    <row r="6" ht="57.0" customHeight="1">
      <c r="A6" s="1"/>
      <c r="B6" s="2"/>
      <c r="C6" s="1"/>
      <c r="D6" s="1"/>
      <c r="E6" s="1"/>
      <c r="F6" s="1"/>
      <c r="G6" s="1"/>
      <c r="H6" s="1"/>
      <c r="I6" s="1"/>
      <c r="J6" s="1"/>
      <c r="K6" s="1"/>
      <c r="L6" s="1"/>
      <c r="M6" s="1"/>
      <c r="N6" s="1"/>
      <c r="O6" s="1"/>
      <c r="P6" s="1"/>
      <c r="Q6" s="1"/>
      <c r="R6" s="1"/>
      <c r="S6" s="1"/>
      <c r="T6" s="1"/>
      <c r="U6" s="1"/>
      <c r="V6" s="1"/>
      <c r="W6" s="1"/>
      <c r="X6" s="1"/>
      <c r="Y6" s="1"/>
      <c r="Z6" s="1"/>
    </row>
    <row r="7">
      <c r="A7" s="1"/>
      <c r="B7" s="3" t="s">
        <v>0</v>
      </c>
      <c r="C7" s="1"/>
      <c r="D7" s="1"/>
      <c r="E7" s="1"/>
      <c r="F7" s="1"/>
      <c r="G7" s="1"/>
      <c r="H7" s="1"/>
      <c r="I7" s="1"/>
      <c r="J7" s="1"/>
      <c r="K7" s="1"/>
      <c r="L7" s="1"/>
      <c r="M7" s="1"/>
      <c r="N7" s="1"/>
      <c r="O7" s="1"/>
      <c r="P7" s="1"/>
      <c r="Q7" s="1"/>
      <c r="R7" s="1"/>
      <c r="S7" s="1"/>
      <c r="T7" s="1"/>
      <c r="U7" s="1"/>
      <c r="V7" s="1"/>
      <c r="W7" s="1"/>
      <c r="X7" s="1"/>
      <c r="Y7" s="1"/>
      <c r="Z7" s="1"/>
    </row>
    <row r="8" ht="113.25" customHeight="1">
      <c r="A8" s="1"/>
      <c r="B8" s="4" t="s">
        <v>1</v>
      </c>
      <c r="C8" s="1"/>
      <c r="D8" s="1"/>
      <c r="E8" s="1"/>
      <c r="F8" s="1"/>
      <c r="G8" s="1"/>
      <c r="H8" s="1"/>
      <c r="I8" s="1"/>
      <c r="J8" s="1"/>
      <c r="K8" s="1"/>
      <c r="L8" s="1"/>
      <c r="M8" s="1"/>
      <c r="N8" s="1"/>
      <c r="O8" s="1"/>
      <c r="P8" s="1"/>
      <c r="Q8" s="1"/>
      <c r="R8" s="1"/>
      <c r="S8" s="1"/>
      <c r="T8" s="1"/>
      <c r="U8" s="1"/>
      <c r="V8" s="1"/>
      <c r="W8" s="1"/>
      <c r="X8" s="1"/>
      <c r="Y8" s="1"/>
      <c r="Z8" s="1"/>
    </row>
    <row r="9" ht="50.25" customHeight="1">
      <c r="A9" s="1"/>
      <c r="B9" s="4" t="s">
        <v>2</v>
      </c>
      <c r="C9" s="1"/>
      <c r="D9" s="1"/>
      <c r="E9" s="1"/>
      <c r="F9" s="1"/>
      <c r="G9" s="1"/>
      <c r="H9" s="1"/>
      <c r="I9" s="1"/>
      <c r="J9" s="1"/>
      <c r="K9" s="1"/>
      <c r="L9" s="1"/>
      <c r="M9" s="1"/>
      <c r="N9" s="1"/>
      <c r="O9" s="1"/>
      <c r="P9" s="1"/>
      <c r="Q9" s="1"/>
      <c r="R9" s="1"/>
      <c r="S9" s="1"/>
      <c r="T9" s="1"/>
      <c r="U9" s="1"/>
      <c r="V9" s="1"/>
      <c r="W9" s="1"/>
      <c r="X9" s="1"/>
      <c r="Y9" s="1"/>
      <c r="Z9" s="1"/>
    </row>
    <row r="10">
      <c r="A10" s="1"/>
      <c r="B10" s="5" t="s">
        <v>3</v>
      </c>
      <c r="C10" s="1"/>
      <c r="D10" s="1"/>
      <c r="E10" s="1"/>
      <c r="F10" s="1"/>
      <c r="G10" s="1"/>
      <c r="H10" s="1"/>
      <c r="I10" s="1"/>
      <c r="J10" s="1"/>
      <c r="K10" s="1"/>
      <c r="L10" s="1"/>
      <c r="M10" s="1"/>
      <c r="N10" s="1"/>
      <c r="O10" s="1"/>
      <c r="P10" s="1"/>
      <c r="Q10" s="1"/>
      <c r="R10" s="1"/>
      <c r="S10" s="1"/>
      <c r="T10" s="1"/>
      <c r="U10" s="1"/>
      <c r="V10" s="1"/>
      <c r="W10" s="1"/>
      <c r="X10" s="1"/>
      <c r="Y10" s="1"/>
      <c r="Z10" s="1"/>
    </row>
    <row r="11">
      <c r="A11" s="1"/>
      <c r="B11" s="4"/>
      <c r="C11" s="1"/>
      <c r="D11" s="1"/>
      <c r="E11" s="1"/>
      <c r="F11" s="1"/>
      <c r="G11" s="1"/>
      <c r="H11" s="1"/>
      <c r="I11" s="1"/>
      <c r="J11" s="1"/>
      <c r="K11" s="1"/>
      <c r="L11" s="1"/>
      <c r="M11" s="1"/>
      <c r="N11" s="1"/>
      <c r="O11" s="1"/>
      <c r="P11" s="1"/>
      <c r="Q11" s="1"/>
      <c r="R11" s="1"/>
      <c r="S11" s="1"/>
      <c r="T11" s="1"/>
      <c r="U11" s="1"/>
      <c r="V11" s="1"/>
      <c r="W11" s="1"/>
      <c r="X11" s="1"/>
      <c r="Y11" s="1"/>
      <c r="Z11" s="1"/>
    </row>
    <row r="12">
      <c r="A12" s="1"/>
      <c r="B12" s="6" t="s">
        <v>4</v>
      </c>
      <c r="C12" s="1"/>
      <c r="D12" s="1"/>
      <c r="E12" s="1"/>
      <c r="F12" s="1"/>
      <c r="G12" s="1"/>
      <c r="H12" s="1"/>
      <c r="I12" s="1"/>
      <c r="J12" s="1"/>
      <c r="K12" s="1"/>
      <c r="L12" s="1"/>
      <c r="M12" s="1"/>
      <c r="N12" s="1"/>
      <c r="O12" s="1"/>
      <c r="P12" s="1"/>
      <c r="Q12" s="1"/>
      <c r="R12" s="1"/>
      <c r="S12" s="1"/>
      <c r="T12" s="1"/>
      <c r="U12" s="1"/>
      <c r="V12" s="1"/>
      <c r="W12" s="1"/>
      <c r="X12" s="1"/>
      <c r="Y12" s="1"/>
      <c r="Z12" s="1"/>
    </row>
    <row r="13" ht="16.5" customHeight="1">
      <c r="A13" s="1"/>
      <c r="B13" s="2"/>
      <c r="C13" s="1"/>
      <c r="D13" s="1"/>
      <c r="E13" s="1"/>
      <c r="F13" s="1"/>
      <c r="G13" s="1"/>
      <c r="H13" s="1"/>
      <c r="I13" s="1"/>
      <c r="J13" s="1"/>
      <c r="K13" s="1"/>
      <c r="L13" s="1"/>
      <c r="M13" s="1"/>
      <c r="N13" s="1"/>
      <c r="O13" s="1"/>
      <c r="P13" s="1"/>
      <c r="Q13" s="1"/>
      <c r="R13" s="1"/>
      <c r="S13" s="1"/>
      <c r="T13" s="1"/>
      <c r="U13" s="1"/>
      <c r="V13" s="1"/>
      <c r="W13" s="1"/>
      <c r="X13" s="1"/>
      <c r="Y13" s="1"/>
      <c r="Z13" s="1"/>
    </row>
    <row r="14">
      <c r="A14" s="7"/>
      <c r="B14" s="8" t="s">
        <v>5</v>
      </c>
      <c r="C14" s="7"/>
      <c r="D14" s="7"/>
      <c r="E14" s="7"/>
      <c r="F14" s="7"/>
      <c r="G14" s="7"/>
      <c r="H14" s="7"/>
      <c r="I14" s="7"/>
      <c r="J14" s="7"/>
      <c r="K14" s="7"/>
      <c r="L14" s="7"/>
      <c r="M14" s="7"/>
      <c r="N14" s="7"/>
      <c r="O14" s="7"/>
      <c r="P14" s="7"/>
      <c r="Q14" s="7"/>
      <c r="R14" s="7"/>
      <c r="S14" s="7"/>
      <c r="T14" s="7"/>
      <c r="U14" s="7"/>
      <c r="V14" s="7"/>
      <c r="W14" s="7"/>
      <c r="X14" s="7"/>
      <c r="Y14" s="7"/>
      <c r="Z14" s="7"/>
    </row>
    <row r="15" ht="94.5" customHeight="1">
      <c r="A15" s="1"/>
      <c r="B15" s="6" t="s">
        <v>6</v>
      </c>
      <c r="C15" s="1"/>
      <c r="D15" s="1"/>
      <c r="E15" s="1"/>
      <c r="F15" s="1"/>
      <c r="G15" s="1"/>
      <c r="H15" s="1"/>
      <c r="I15" s="1"/>
      <c r="J15" s="1"/>
      <c r="K15" s="1"/>
      <c r="L15" s="1"/>
      <c r="M15" s="1"/>
      <c r="N15" s="1"/>
      <c r="O15" s="1"/>
      <c r="P15" s="1"/>
      <c r="Q15" s="1"/>
      <c r="R15" s="1"/>
      <c r="S15" s="1"/>
      <c r="T15" s="1"/>
      <c r="U15" s="1"/>
      <c r="V15" s="1"/>
      <c r="W15" s="1"/>
      <c r="X15" s="1"/>
      <c r="Y15" s="1"/>
      <c r="Z15" s="1"/>
    </row>
    <row r="16">
      <c r="A16" s="1"/>
      <c r="B16" s="9" t="s">
        <v>7</v>
      </c>
      <c r="C16" s="1"/>
      <c r="D16" s="1"/>
      <c r="E16" s="1"/>
      <c r="F16" s="1"/>
      <c r="G16" s="1"/>
      <c r="H16" s="1"/>
      <c r="I16" s="1"/>
      <c r="J16" s="1"/>
      <c r="K16" s="1"/>
      <c r="L16" s="1"/>
      <c r="M16" s="1"/>
      <c r="N16" s="1"/>
      <c r="O16" s="1"/>
      <c r="P16" s="1"/>
      <c r="Q16" s="1"/>
      <c r="R16" s="1"/>
      <c r="S16" s="1"/>
      <c r="T16" s="1"/>
      <c r="U16" s="1"/>
      <c r="V16" s="1"/>
      <c r="W16" s="1"/>
      <c r="X16" s="1"/>
      <c r="Y16" s="1"/>
      <c r="Z16" s="1"/>
    </row>
    <row r="17">
      <c r="A17" s="1"/>
      <c r="B17" s="6"/>
      <c r="C17" s="1"/>
      <c r="D17" s="1"/>
      <c r="E17" s="1"/>
      <c r="F17" s="1"/>
      <c r="G17" s="1"/>
      <c r="H17" s="1"/>
      <c r="I17" s="1"/>
      <c r="J17" s="1"/>
      <c r="K17" s="1"/>
      <c r="L17" s="1"/>
      <c r="M17" s="1"/>
      <c r="N17" s="1"/>
      <c r="O17" s="1"/>
      <c r="P17" s="1"/>
      <c r="Q17" s="1"/>
      <c r="R17" s="1"/>
      <c r="S17" s="1"/>
      <c r="T17" s="1"/>
      <c r="U17" s="1"/>
      <c r="V17" s="1"/>
      <c r="W17" s="1"/>
      <c r="X17" s="1"/>
      <c r="Y17" s="1"/>
      <c r="Z17" s="1"/>
    </row>
    <row r="18">
      <c r="A18" s="7"/>
      <c r="B18" s="8" t="s">
        <v>8</v>
      </c>
      <c r="C18" s="7"/>
      <c r="D18" s="7"/>
      <c r="E18" s="7"/>
      <c r="F18" s="7"/>
      <c r="G18" s="7"/>
      <c r="H18" s="7"/>
      <c r="I18" s="7"/>
      <c r="J18" s="7"/>
      <c r="K18" s="7"/>
      <c r="L18" s="7"/>
      <c r="M18" s="7"/>
      <c r="N18" s="7"/>
      <c r="O18" s="7"/>
      <c r="P18" s="7"/>
      <c r="Q18" s="7"/>
      <c r="R18" s="7"/>
      <c r="S18" s="7"/>
      <c r="T18" s="7"/>
      <c r="U18" s="7"/>
      <c r="V18" s="7"/>
      <c r="W18" s="7"/>
      <c r="X18" s="7"/>
      <c r="Y18" s="7"/>
      <c r="Z18" s="7"/>
    </row>
    <row r="19" ht="43.5" customHeight="1">
      <c r="A19" s="1"/>
      <c r="B19" s="10" t="s">
        <v>9</v>
      </c>
      <c r="C19" s="1"/>
      <c r="D19" s="1"/>
      <c r="E19" s="1"/>
      <c r="F19" s="1"/>
      <c r="G19" s="1"/>
      <c r="H19" s="1"/>
      <c r="I19" s="1"/>
      <c r="J19" s="1"/>
      <c r="K19" s="1"/>
      <c r="L19" s="1"/>
      <c r="M19" s="1"/>
      <c r="N19" s="1"/>
      <c r="O19" s="1"/>
      <c r="P19" s="1"/>
      <c r="Q19" s="1"/>
      <c r="R19" s="1"/>
      <c r="S19" s="1"/>
      <c r="T19" s="1"/>
      <c r="U19" s="1"/>
      <c r="V19" s="1"/>
      <c r="W19" s="1"/>
      <c r="X19" s="1"/>
      <c r="Y19" s="1"/>
      <c r="Z19" s="1"/>
    </row>
    <row r="20">
      <c r="A20" s="1"/>
      <c r="B20" s="2"/>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7"/>
      <c r="B21" s="8" t="s">
        <v>10</v>
      </c>
      <c r="C21" s="7"/>
      <c r="D21" s="7"/>
      <c r="E21" s="7"/>
      <c r="F21" s="7"/>
      <c r="G21" s="7"/>
      <c r="H21" s="7"/>
      <c r="I21" s="7"/>
      <c r="J21" s="7"/>
      <c r="K21" s="7"/>
      <c r="L21" s="7"/>
      <c r="M21" s="7"/>
      <c r="N21" s="7"/>
      <c r="O21" s="7"/>
      <c r="P21" s="7"/>
      <c r="Q21" s="7"/>
      <c r="R21" s="7"/>
      <c r="S21" s="7"/>
      <c r="T21" s="7"/>
      <c r="U21" s="7"/>
      <c r="V21" s="7"/>
      <c r="W21" s="7"/>
      <c r="X21" s="7"/>
      <c r="Y21" s="7"/>
      <c r="Z21" s="7"/>
    </row>
    <row r="22" ht="15.75" customHeight="1">
      <c r="A22" s="1"/>
      <c r="B22" s="11" t="s">
        <v>11</v>
      </c>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2" t="s">
        <v>12</v>
      </c>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3" t="s">
        <v>13</v>
      </c>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1" t="s">
        <v>14</v>
      </c>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7"/>
      <c r="B27" s="8" t="s">
        <v>15</v>
      </c>
      <c r="C27" s="7"/>
      <c r="D27" s="7"/>
      <c r="E27" s="7"/>
      <c r="F27" s="7"/>
      <c r="G27" s="7"/>
      <c r="H27" s="7"/>
      <c r="I27" s="7"/>
      <c r="J27" s="7"/>
      <c r="K27" s="7"/>
      <c r="L27" s="7"/>
      <c r="M27" s="7"/>
      <c r="N27" s="7"/>
      <c r="O27" s="7"/>
      <c r="P27" s="7"/>
      <c r="Q27" s="7"/>
      <c r="R27" s="7"/>
      <c r="S27" s="7"/>
      <c r="T27" s="7"/>
      <c r="U27" s="7"/>
      <c r="V27" s="7"/>
      <c r="W27" s="7"/>
      <c r="X27" s="7"/>
      <c r="Y27" s="7"/>
      <c r="Z27" s="7"/>
    </row>
    <row r="28" ht="15.75" customHeight="1">
      <c r="A28" s="1"/>
      <c r="B28" s="9" t="s">
        <v>7</v>
      </c>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hyperlinks>
    <hyperlink r:id="rId1" ref="B10"/>
    <hyperlink r:id="rId2" ref="B16"/>
    <hyperlink r:id="rId3" ref="B22"/>
    <hyperlink r:id="rId4" ref="B23"/>
    <hyperlink display="Definitions" location="Definitions!A1" ref="B24"/>
    <hyperlink display="Additional Background" location="Definitions!B52" ref="B25"/>
    <hyperlink r:id="rId5" ref="B28"/>
  </hyperlinks>
  <printOptions/>
  <pageMargins bottom="0.75" footer="0.0" header="0.0" left="0.7" right="0.7" top="0.75"/>
  <pageSetup orientation="portrait"/>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F497A"/>
    <pageSetUpPr/>
  </sheetPr>
  <sheetViews>
    <sheetView workbookViewId="0"/>
  </sheetViews>
  <sheetFormatPr customHeight="1" defaultColWidth="14.43" defaultRowHeight="15.0"/>
  <cols>
    <col customWidth="1" min="1" max="1" width="3.29"/>
    <col customWidth="1" min="2" max="2" width="124.29"/>
    <col customWidth="1" min="3" max="16" width="7.71"/>
    <col customWidth="1" min="17" max="22" width="9.29"/>
    <col customWidth="1" min="23" max="26" width="8.71"/>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K6" s="1"/>
      <c r="L6" s="1"/>
      <c r="M6" s="1"/>
      <c r="N6" s="1"/>
      <c r="O6" s="1"/>
      <c r="P6" s="1"/>
      <c r="Q6" s="1"/>
      <c r="R6" s="1"/>
      <c r="S6" s="1"/>
      <c r="T6" s="1"/>
      <c r="U6" s="1"/>
      <c r="V6" s="1"/>
      <c r="W6" s="1"/>
      <c r="X6" s="1"/>
      <c r="Y6" s="1"/>
      <c r="Z6" s="1"/>
    </row>
    <row r="7" ht="27.0" customHeight="1">
      <c r="A7" s="1"/>
      <c r="B7" s="1"/>
      <c r="C7" s="1"/>
      <c r="D7" s="1"/>
      <c r="E7" s="1"/>
      <c r="F7" s="1"/>
      <c r="G7" s="1"/>
      <c r="H7" s="1"/>
      <c r="I7" s="1"/>
      <c r="J7" s="1"/>
      <c r="K7" s="1"/>
      <c r="L7" s="1"/>
      <c r="M7" s="1"/>
      <c r="N7" s="1"/>
      <c r="O7" s="1"/>
      <c r="P7" s="1"/>
      <c r="Q7" s="1"/>
      <c r="R7" s="1"/>
      <c r="S7" s="1"/>
      <c r="T7" s="1"/>
      <c r="U7" s="1"/>
      <c r="V7" s="14"/>
      <c r="W7" s="1"/>
      <c r="X7" s="1"/>
      <c r="Y7" s="1"/>
      <c r="Z7" s="1"/>
    </row>
    <row r="8" ht="42.0" customHeight="1">
      <c r="A8" s="1"/>
      <c r="B8" s="15" t="s">
        <v>16</v>
      </c>
      <c r="C8" s="15"/>
      <c r="D8" s="15"/>
      <c r="E8" s="15"/>
      <c r="F8" s="15"/>
      <c r="G8" s="15"/>
      <c r="H8" s="15"/>
      <c r="I8" s="15"/>
      <c r="J8" s="15"/>
      <c r="K8" s="15"/>
      <c r="L8" s="15"/>
      <c r="M8" s="15"/>
      <c r="N8" s="15"/>
      <c r="O8" s="15"/>
      <c r="P8" s="15"/>
      <c r="Q8" s="1"/>
      <c r="R8" s="1"/>
      <c r="S8" s="1"/>
      <c r="T8" s="1"/>
      <c r="U8" s="1"/>
      <c r="V8" s="14"/>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ht="43.5" customHeight="1">
      <c r="A10" s="1"/>
      <c r="B10" s="16" t="s">
        <v>17</v>
      </c>
      <c r="C10" s="16"/>
      <c r="D10" s="16"/>
      <c r="E10" s="16"/>
      <c r="F10" s="16"/>
      <c r="G10" s="16"/>
      <c r="H10" s="16"/>
      <c r="I10" s="16"/>
      <c r="J10" s="16"/>
      <c r="K10" s="16"/>
      <c r="L10" s="16"/>
      <c r="M10" s="16"/>
      <c r="N10" s="16"/>
      <c r="O10" s="16"/>
      <c r="P10" s="16"/>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7" t="s">
        <v>18</v>
      </c>
      <c r="C12" s="17"/>
      <c r="D12" s="17"/>
      <c r="E12" s="17"/>
      <c r="F12" s="17"/>
      <c r="G12" s="17"/>
      <c r="H12" s="17"/>
      <c r="I12" s="17"/>
      <c r="J12" s="17"/>
      <c r="K12" s="17"/>
      <c r="L12" s="17"/>
      <c r="M12" s="17"/>
      <c r="N12" s="17"/>
      <c r="O12" s="17"/>
      <c r="P12" s="17"/>
      <c r="Q12" s="1"/>
      <c r="R12" s="1"/>
      <c r="S12" s="1"/>
      <c r="T12" s="1"/>
      <c r="U12" s="1"/>
      <c r="V12" s="1"/>
      <c r="W12" s="1"/>
      <c r="X12" s="1"/>
      <c r="Y12" s="1"/>
      <c r="Z12" s="1"/>
    </row>
    <row r="13" ht="41.25" customHeight="1">
      <c r="A13" s="1"/>
      <c r="B13" s="18" t="s">
        <v>19</v>
      </c>
      <c r="C13" s="18"/>
      <c r="D13" s="18"/>
      <c r="E13" s="18"/>
      <c r="F13" s="18"/>
      <c r="G13" s="18"/>
      <c r="H13" s="18"/>
      <c r="I13" s="18"/>
      <c r="J13" s="18"/>
      <c r="K13" s="18"/>
      <c r="L13" s="18"/>
      <c r="M13" s="18"/>
      <c r="N13" s="18"/>
      <c r="O13" s="18"/>
      <c r="P13" s="18"/>
      <c r="Q13" s="1"/>
      <c r="R13" s="1"/>
      <c r="S13" s="1"/>
      <c r="T13" s="1"/>
      <c r="U13" s="1"/>
      <c r="V13" s="1"/>
      <c r="W13" s="1"/>
      <c r="X13" s="1"/>
      <c r="Y13" s="1"/>
      <c r="Z13" s="1"/>
    </row>
    <row r="14" ht="19.5" customHeight="1">
      <c r="A14" s="1"/>
      <c r="B14" s="18"/>
      <c r="C14" s="18"/>
      <c r="D14" s="18"/>
      <c r="E14" s="18"/>
      <c r="F14" s="18"/>
      <c r="G14" s="18"/>
      <c r="H14" s="18"/>
      <c r="I14" s="18"/>
      <c r="J14" s="18"/>
      <c r="K14" s="18"/>
      <c r="L14" s="18"/>
      <c r="M14" s="18"/>
      <c r="N14" s="18"/>
      <c r="O14" s="18"/>
      <c r="P14" s="18"/>
      <c r="Q14" s="1"/>
      <c r="R14" s="1"/>
      <c r="S14" s="1"/>
      <c r="T14" s="1"/>
      <c r="U14" s="1"/>
      <c r="V14" s="1"/>
      <c r="W14" s="1"/>
      <c r="X14" s="1"/>
      <c r="Y14" s="1"/>
      <c r="Z14" s="1"/>
    </row>
    <row r="15" ht="17.25" customHeight="1">
      <c r="A15" s="1"/>
      <c r="B15" s="16" t="s">
        <v>20</v>
      </c>
      <c r="C15" s="18"/>
      <c r="D15" s="18"/>
      <c r="E15" s="18"/>
      <c r="F15" s="18"/>
      <c r="G15" s="18"/>
      <c r="H15" s="18"/>
      <c r="I15" s="18"/>
      <c r="J15" s="18"/>
      <c r="K15" s="18"/>
      <c r="L15" s="18"/>
      <c r="M15" s="18"/>
      <c r="N15" s="18"/>
      <c r="O15" s="18"/>
      <c r="P15" s="18"/>
      <c r="Q15" s="1"/>
      <c r="R15" s="1"/>
      <c r="S15" s="1"/>
      <c r="T15" s="1"/>
      <c r="U15" s="1"/>
      <c r="V15" s="1"/>
      <c r="W15" s="1"/>
      <c r="X15" s="1"/>
      <c r="Y15" s="1"/>
      <c r="Z15" s="1"/>
    </row>
    <row r="16" ht="78.75" customHeight="1">
      <c r="A16" s="1"/>
      <c r="B16" s="18" t="s">
        <v>21</v>
      </c>
      <c r="C16" s="18"/>
      <c r="D16" s="18"/>
      <c r="E16" s="18"/>
      <c r="F16" s="18"/>
      <c r="G16" s="18"/>
      <c r="H16" s="18"/>
      <c r="I16" s="18"/>
      <c r="J16" s="18"/>
      <c r="K16" s="18"/>
      <c r="L16" s="18"/>
      <c r="M16" s="18"/>
      <c r="N16" s="18"/>
      <c r="O16" s="18"/>
      <c r="P16" s="18"/>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16" t="s">
        <v>22</v>
      </c>
      <c r="C18" s="18"/>
      <c r="D18" s="18"/>
      <c r="E18" s="18"/>
      <c r="F18" s="18"/>
      <c r="G18" s="18"/>
      <c r="H18" s="18"/>
      <c r="I18" s="18"/>
      <c r="J18" s="18"/>
      <c r="K18" s="18"/>
      <c r="L18" s="18"/>
      <c r="M18" s="18"/>
      <c r="N18" s="18"/>
      <c r="O18" s="18"/>
      <c r="P18" s="18"/>
      <c r="Q18" s="1"/>
      <c r="R18" s="1"/>
      <c r="S18" s="1"/>
      <c r="T18" s="1"/>
      <c r="U18" s="1"/>
      <c r="V18" s="1"/>
      <c r="W18" s="1"/>
      <c r="X18" s="1"/>
      <c r="Y18" s="1"/>
      <c r="Z18" s="1"/>
    </row>
    <row r="19" ht="75.75" customHeight="1">
      <c r="A19" s="1"/>
      <c r="B19" s="18" t="s">
        <v>23</v>
      </c>
      <c r="C19" s="19"/>
      <c r="D19" s="19"/>
      <c r="E19" s="19"/>
      <c r="F19" s="19"/>
      <c r="G19" s="19"/>
      <c r="H19" s="19"/>
      <c r="I19" s="19"/>
      <c r="J19" s="19"/>
      <c r="K19" s="19"/>
      <c r="L19" s="19"/>
      <c r="M19" s="19"/>
      <c r="N19" s="19"/>
      <c r="O19" s="19"/>
      <c r="P19" s="19"/>
      <c r="Q19" s="1"/>
      <c r="R19" s="1"/>
      <c r="S19" s="1"/>
      <c r="T19" s="1"/>
      <c r="U19" s="1"/>
      <c r="V19" s="1"/>
      <c r="W19" s="1"/>
      <c r="X19" s="1"/>
      <c r="Y19" s="1"/>
      <c r="Z19" s="1"/>
    </row>
    <row r="20" ht="31.5" customHeight="1">
      <c r="A20" s="1"/>
      <c r="B20" s="19" t="s">
        <v>24</v>
      </c>
      <c r="C20" s="19"/>
      <c r="D20" s="19"/>
      <c r="E20" s="19"/>
      <c r="F20" s="19"/>
      <c r="G20" s="19"/>
      <c r="H20" s="19"/>
      <c r="I20" s="19"/>
      <c r="J20" s="19"/>
      <c r="K20" s="19"/>
      <c r="L20" s="19"/>
      <c r="M20" s="19"/>
      <c r="N20" s="19"/>
      <c r="O20" s="19"/>
      <c r="P20" s="19"/>
      <c r="Q20" s="1"/>
      <c r="R20" s="1"/>
      <c r="S20" s="1"/>
      <c r="T20" s="1"/>
      <c r="U20" s="1"/>
      <c r="V20" s="1"/>
      <c r="W20" s="1"/>
      <c r="X20" s="1"/>
      <c r="Y20" s="1"/>
      <c r="Z20" s="1"/>
    </row>
    <row r="21" ht="77.25" customHeight="1">
      <c r="A21" s="1"/>
      <c r="B21" s="19" t="s">
        <v>25</v>
      </c>
      <c r="C21" s="19"/>
      <c r="D21" s="19"/>
      <c r="E21" s="19"/>
      <c r="F21" s="19"/>
      <c r="G21" s="19"/>
      <c r="H21" s="19"/>
      <c r="I21" s="19"/>
      <c r="J21" s="19"/>
      <c r="K21" s="19"/>
      <c r="L21" s="19"/>
      <c r="M21" s="19"/>
      <c r="N21" s="19"/>
      <c r="O21" s="19"/>
      <c r="P21" s="19"/>
      <c r="Q21" s="1"/>
      <c r="R21" s="1"/>
      <c r="S21" s="1"/>
      <c r="T21" s="1"/>
      <c r="U21" s="1"/>
      <c r="V21" s="1"/>
      <c r="W21" s="1"/>
      <c r="X21" s="1"/>
      <c r="Y21" s="1"/>
      <c r="Z21" s="1"/>
    </row>
    <row r="22" ht="60.75" customHeight="1">
      <c r="A22" s="1"/>
      <c r="B22" s="19" t="s">
        <v>26</v>
      </c>
      <c r="C22" s="19"/>
      <c r="D22" s="19"/>
      <c r="E22" s="19"/>
      <c r="F22" s="19"/>
      <c r="G22" s="19"/>
      <c r="H22" s="19"/>
      <c r="I22" s="19"/>
      <c r="J22" s="19"/>
      <c r="K22" s="19"/>
      <c r="L22" s="19"/>
      <c r="M22" s="19"/>
      <c r="N22" s="19"/>
      <c r="O22" s="19"/>
      <c r="P22" s="19"/>
      <c r="Q22" s="1"/>
      <c r="R22" s="1"/>
      <c r="S22" s="1"/>
      <c r="T22" s="1"/>
      <c r="U22" s="1"/>
      <c r="V22" s="1"/>
      <c r="W22" s="1"/>
      <c r="X22" s="1"/>
      <c r="Y22" s="1"/>
      <c r="Z22" s="1"/>
    </row>
    <row r="23" ht="45.0" customHeight="1">
      <c r="A23" s="1"/>
      <c r="B23" s="19" t="s">
        <v>27</v>
      </c>
      <c r="C23" s="19"/>
      <c r="D23" s="19"/>
      <c r="E23" s="19"/>
      <c r="F23" s="19"/>
      <c r="G23" s="19"/>
      <c r="H23" s="19"/>
      <c r="I23" s="19"/>
      <c r="J23" s="19"/>
      <c r="K23" s="19"/>
      <c r="L23" s="19"/>
      <c r="M23" s="19"/>
      <c r="N23" s="19"/>
      <c r="O23" s="19"/>
      <c r="P23" s="19"/>
      <c r="Q23" s="1"/>
      <c r="R23" s="1"/>
      <c r="S23" s="1"/>
      <c r="T23" s="1"/>
      <c r="U23" s="1"/>
      <c r="V23" s="1"/>
      <c r="W23" s="1"/>
      <c r="X23" s="1"/>
      <c r="Y23" s="1"/>
      <c r="Z23" s="1"/>
    </row>
    <row r="24" ht="42.75" customHeight="1">
      <c r="A24" s="1"/>
      <c r="B24" s="19" t="s">
        <v>28</v>
      </c>
      <c r="C24" s="19"/>
      <c r="D24" s="19"/>
      <c r="E24" s="19"/>
      <c r="F24" s="19"/>
      <c r="G24" s="19"/>
      <c r="H24" s="19"/>
      <c r="I24" s="19"/>
      <c r="J24" s="19"/>
      <c r="K24" s="19"/>
      <c r="L24" s="19"/>
      <c r="M24" s="19"/>
      <c r="N24" s="19"/>
      <c r="O24" s="19"/>
      <c r="P24" s="19"/>
      <c r="Q24" s="1"/>
      <c r="R24" s="1"/>
      <c r="S24" s="1"/>
      <c r="T24" s="1"/>
      <c r="U24" s="1"/>
      <c r="V24" s="1"/>
      <c r="W24" s="1"/>
      <c r="X24" s="1"/>
      <c r="Y24" s="1"/>
      <c r="Z24" s="1"/>
    </row>
    <row r="25" ht="15.75" customHeight="1">
      <c r="A25" s="1"/>
      <c r="B25" s="2"/>
      <c r="C25" s="2"/>
      <c r="D25" s="2"/>
      <c r="E25" s="2"/>
      <c r="F25" s="2"/>
      <c r="G25" s="2"/>
      <c r="H25" s="2"/>
      <c r="I25" s="2"/>
      <c r="J25" s="2"/>
      <c r="K25" s="2"/>
      <c r="L25" s="2"/>
      <c r="M25" s="2"/>
      <c r="N25" s="2"/>
      <c r="O25" s="2"/>
      <c r="P25" s="2"/>
      <c r="Q25" s="1"/>
      <c r="R25" s="1"/>
      <c r="S25" s="1"/>
      <c r="T25" s="1"/>
      <c r="U25" s="1"/>
      <c r="V25" s="1"/>
      <c r="W25" s="1"/>
      <c r="X25" s="1"/>
      <c r="Y25" s="1"/>
      <c r="Z25" s="1"/>
    </row>
    <row r="26" ht="15.75" customHeight="1">
      <c r="A26" s="1"/>
      <c r="B26" s="20" t="s">
        <v>29</v>
      </c>
      <c r="C26" s="20"/>
      <c r="D26" s="20"/>
      <c r="E26" s="20"/>
      <c r="F26" s="20"/>
      <c r="G26" s="20"/>
      <c r="H26" s="20"/>
      <c r="I26" s="20"/>
      <c r="J26" s="20"/>
      <c r="K26" s="20"/>
      <c r="L26" s="20"/>
      <c r="M26" s="20"/>
      <c r="N26" s="20"/>
      <c r="O26" s="20"/>
      <c r="P26" s="20"/>
      <c r="Q26" s="1"/>
      <c r="R26" s="1"/>
      <c r="S26" s="1"/>
      <c r="T26" s="1"/>
      <c r="U26" s="1"/>
      <c r="V26" s="1"/>
      <c r="W26" s="1"/>
      <c r="X26" s="1"/>
      <c r="Y26" s="1"/>
      <c r="Z26" s="1"/>
    </row>
    <row r="27" ht="45.75" customHeight="1">
      <c r="A27" s="1"/>
      <c r="B27" s="21" t="s">
        <v>30</v>
      </c>
      <c r="C27" s="21"/>
      <c r="D27" s="22"/>
      <c r="E27" s="21"/>
      <c r="F27" s="21"/>
      <c r="G27" s="21"/>
      <c r="H27" s="21"/>
      <c r="I27" s="21"/>
      <c r="J27" s="21"/>
      <c r="K27" s="21"/>
      <c r="L27" s="21"/>
      <c r="M27" s="21"/>
      <c r="N27" s="21"/>
      <c r="O27" s="21"/>
      <c r="P27" s="21"/>
      <c r="Q27" s="1"/>
      <c r="R27" s="1"/>
      <c r="S27" s="1"/>
      <c r="T27" s="1"/>
      <c r="U27" s="1"/>
      <c r="V27" s="1"/>
      <c r="W27" s="1"/>
      <c r="X27" s="1"/>
      <c r="Y27" s="1"/>
      <c r="Z27" s="1"/>
    </row>
    <row r="28" ht="15.75" customHeight="1">
      <c r="A28" s="1"/>
      <c r="B28" s="21"/>
      <c r="C28" s="21"/>
      <c r="D28" s="21"/>
      <c r="E28" s="21"/>
      <c r="F28" s="21"/>
      <c r="G28" s="21"/>
      <c r="H28" s="21"/>
      <c r="I28" s="21"/>
      <c r="J28" s="21"/>
      <c r="K28" s="21"/>
      <c r="L28" s="21"/>
      <c r="M28" s="21"/>
      <c r="N28" s="21"/>
      <c r="O28" s="21"/>
      <c r="P28" s="21"/>
      <c r="Q28" s="1"/>
      <c r="R28" s="1"/>
      <c r="S28" s="1"/>
      <c r="T28" s="1"/>
      <c r="U28" s="1"/>
      <c r="V28" s="1"/>
      <c r="W28" s="1"/>
      <c r="X28" s="1"/>
      <c r="Y28" s="1"/>
      <c r="Z28" s="1"/>
    </row>
    <row r="29" ht="15.75" customHeight="1">
      <c r="A29" s="1"/>
      <c r="B29" s="23" t="s">
        <v>31</v>
      </c>
      <c r="C29" s="23"/>
      <c r="D29" s="23"/>
      <c r="E29" s="23"/>
      <c r="F29" s="23"/>
      <c r="G29" s="23"/>
      <c r="H29" s="23"/>
      <c r="I29" s="23"/>
      <c r="J29" s="23"/>
      <c r="K29" s="23"/>
      <c r="L29" s="23"/>
      <c r="M29" s="23"/>
      <c r="N29" s="23"/>
      <c r="O29" s="23"/>
      <c r="P29" s="23"/>
      <c r="Q29" s="1"/>
      <c r="R29" s="1"/>
      <c r="S29" s="1"/>
      <c r="T29" s="1"/>
      <c r="U29" s="1"/>
      <c r="V29" s="1"/>
      <c r="W29" s="1"/>
      <c r="X29" s="1"/>
      <c r="Y29" s="1"/>
      <c r="Z29" s="1"/>
    </row>
    <row r="30" ht="24.75" customHeight="1">
      <c r="A30" s="1"/>
      <c r="B30" s="24"/>
      <c r="C30" s="24"/>
      <c r="D30" s="24"/>
      <c r="E30" s="24"/>
      <c r="F30" s="24"/>
      <c r="G30" s="24"/>
      <c r="H30" s="24"/>
      <c r="I30" s="24"/>
      <c r="J30" s="24"/>
      <c r="K30" s="24"/>
      <c r="L30" s="24"/>
      <c r="M30" s="24"/>
      <c r="N30" s="24"/>
      <c r="O30" s="24"/>
      <c r="P30" s="24"/>
      <c r="Q30" s="1"/>
      <c r="R30" s="1"/>
      <c r="S30" s="1"/>
      <c r="T30" s="1"/>
      <c r="U30" s="1"/>
      <c r="V30" s="1"/>
      <c r="W30" s="1"/>
      <c r="X30" s="1"/>
      <c r="Y30" s="1"/>
      <c r="Z30" s="1"/>
    </row>
    <row r="31" ht="24.75" customHeight="1">
      <c r="A31" s="1"/>
      <c r="B31" s="24"/>
      <c r="C31" s="24"/>
      <c r="D31" s="24"/>
      <c r="E31" s="24"/>
      <c r="F31" s="24"/>
      <c r="G31" s="24"/>
      <c r="H31" s="24"/>
      <c r="I31" s="24"/>
      <c r="J31" s="24"/>
      <c r="K31" s="24"/>
      <c r="L31" s="24"/>
      <c r="M31" s="24"/>
      <c r="N31" s="24"/>
      <c r="O31" s="24"/>
      <c r="P31" s="24"/>
      <c r="Q31" s="1"/>
      <c r="R31" s="1"/>
      <c r="S31" s="1"/>
      <c r="T31" s="1"/>
      <c r="U31" s="1"/>
      <c r="V31" s="1"/>
      <c r="W31" s="1"/>
      <c r="X31" s="1"/>
      <c r="Y31" s="1"/>
      <c r="Z31" s="1"/>
    </row>
    <row r="32" ht="24.75" customHeight="1">
      <c r="A32" s="1"/>
      <c r="B32" s="24"/>
      <c r="C32" s="24"/>
      <c r="D32" s="24"/>
      <c r="E32" s="24"/>
      <c r="F32" s="24"/>
      <c r="G32" s="24"/>
      <c r="H32" s="24"/>
      <c r="I32" s="24"/>
      <c r="J32" s="24"/>
      <c r="K32" s="24"/>
      <c r="L32" s="24"/>
      <c r="M32" s="24"/>
      <c r="N32" s="24"/>
      <c r="O32" s="24"/>
      <c r="P32" s="24"/>
      <c r="Q32" s="1"/>
      <c r="R32" s="1"/>
      <c r="S32" s="1"/>
      <c r="T32" s="1"/>
      <c r="U32" s="1"/>
      <c r="V32" s="1"/>
      <c r="W32" s="1"/>
      <c r="X32" s="1"/>
      <c r="Y32" s="1"/>
      <c r="Z32" s="1"/>
    </row>
    <row r="33" ht="24.75" customHeight="1">
      <c r="A33" s="1"/>
      <c r="B33" s="24"/>
      <c r="C33" s="24"/>
      <c r="D33" s="24"/>
      <c r="E33" s="24"/>
      <c r="F33" s="24"/>
      <c r="G33" s="24"/>
      <c r="H33" s="24"/>
      <c r="I33" s="24"/>
      <c r="J33" s="24"/>
      <c r="K33" s="24"/>
      <c r="L33" s="24"/>
      <c r="M33" s="24"/>
      <c r="N33" s="24"/>
      <c r="O33" s="24"/>
      <c r="P33" s="24"/>
      <c r="Q33" s="1"/>
      <c r="R33" s="1"/>
      <c r="S33" s="1"/>
      <c r="T33" s="1"/>
      <c r="U33" s="1"/>
      <c r="V33" s="1"/>
      <c r="W33" s="1"/>
      <c r="X33" s="1"/>
      <c r="Y33" s="1"/>
      <c r="Z33" s="1"/>
    </row>
    <row r="34" ht="24.75" customHeight="1">
      <c r="A34" s="1"/>
      <c r="B34" s="24"/>
      <c r="C34" s="24"/>
      <c r="D34" s="24"/>
      <c r="E34" s="24"/>
      <c r="F34" s="24"/>
      <c r="G34" s="24"/>
      <c r="H34" s="24"/>
      <c r="I34" s="24"/>
      <c r="J34" s="24"/>
      <c r="K34" s="24"/>
      <c r="L34" s="24"/>
      <c r="M34" s="24"/>
      <c r="N34" s="24"/>
      <c r="O34" s="24"/>
      <c r="P34" s="24"/>
      <c r="Q34" s="1"/>
      <c r="R34" s="1"/>
      <c r="S34" s="1"/>
      <c r="T34" s="1"/>
      <c r="U34" s="1"/>
      <c r="V34" s="1"/>
      <c r="W34" s="1"/>
      <c r="X34" s="1"/>
      <c r="Y34" s="1"/>
      <c r="Z34" s="1"/>
    </row>
    <row r="35" ht="24.75" customHeight="1">
      <c r="A35" s="1"/>
      <c r="B35" s="24"/>
      <c r="C35" s="24"/>
      <c r="D35" s="24"/>
      <c r="E35" s="24"/>
      <c r="F35" s="24"/>
      <c r="G35" s="24"/>
      <c r="H35" s="24"/>
      <c r="I35" s="24"/>
      <c r="J35" s="24"/>
      <c r="K35" s="24"/>
      <c r="L35" s="24"/>
      <c r="M35" s="24"/>
      <c r="N35" s="24"/>
      <c r="O35" s="24"/>
      <c r="P35" s="24"/>
      <c r="Q35" s="1"/>
      <c r="R35" s="1"/>
      <c r="S35" s="1"/>
      <c r="T35" s="1"/>
      <c r="U35" s="1"/>
      <c r="V35" s="1"/>
      <c r="W35" s="1"/>
      <c r="X35" s="1"/>
      <c r="Y35" s="1"/>
      <c r="Z35" s="1"/>
    </row>
    <row r="36" ht="24.75" customHeight="1">
      <c r="A36" s="1"/>
      <c r="B36" s="24"/>
      <c r="C36" s="24"/>
      <c r="D36" s="24"/>
      <c r="E36" s="24"/>
      <c r="F36" s="24"/>
      <c r="G36" s="24"/>
      <c r="H36" s="24"/>
      <c r="I36" s="24"/>
      <c r="J36" s="24"/>
      <c r="K36" s="24"/>
      <c r="L36" s="24"/>
      <c r="M36" s="24"/>
      <c r="N36" s="24"/>
      <c r="O36" s="24"/>
      <c r="P36" s="24"/>
      <c r="Q36" s="1"/>
      <c r="R36" s="1"/>
      <c r="S36" s="1"/>
      <c r="T36" s="1"/>
      <c r="U36" s="1"/>
      <c r="V36" s="1"/>
      <c r="W36" s="1"/>
      <c r="X36" s="1"/>
      <c r="Y36" s="1"/>
      <c r="Z36" s="1"/>
    </row>
    <row r="37" ht="24.75" customHeight="1">
      <c r="A37" s="1"/>
      <c r="B37" s="24"/>
      <c r="C37" s="24"/>
      <c r="D37" s="24"/>
      <c r="E37" s="24"/>
      <c r="F37" s="24"/>
      <c r="G37" s="24"/>
      <c r="H37" s="24"/>
      <c r="I37" s="24"/>
      <c r="J37" s="24"/>
      <c r="K37" s="24"/>
      <c r="L37" s="24"/>
      <c r="M37" s="24"/>
      <c r="N37" s="24"/>
      <c r="O37" s="24"/>
      <c r="P37" s="24"/>
      <c r="Q37" s="1"/>
      <c r="R37" s="1"/>
      <c r="S37" s="1"/>
      <c r="T37" s="1"/>
      <c r="U37" s="1"/>
      <c r="V37" s="1"/>
      <c r="W37" s="1"/>
      <c r="X37" s="1"/>
      <c r="Y37" s="1"/>
      <c r="Z37" s="1"/>
    </row>
    <row r="38" ht="24.75" customHeight="1">
      <c r="A38" s="1"/>
      <c r="B38" s="24"/>
      <c r="C38" s="24"/>
      <c r="D38" s="24"/>
      <c r="E38" s="24"/>
      <c r="F38" s="24"/>
      <c r="G38" s="24"/>
      <c r="H38" s="24"/>
      <c r="I38" s="24"/>
      <c r="J38" s="24"/>
      <c r="K38" s="24"/>
      <c r="L38" s="24"/>
      <c r="M38" s="24"/>
      <c r="N38" s="24"/>
      <c r="O38" s="24"/>
      <c r="P38" s="24"/>
      <c r="Q38" s="1"/>
      <c r="R38" s="1"/>
      <c r="S38" s="1"/>
      <c r="T38" s="1"/>
      <c r="U38" s="1"/>
      <c r="V38" s="1"/>
      <c r="W38" s="1"/>
      <c r="X38" s="1"/>
      <c r="Y38" s="1"/>
      <c r="Z38" s="1"/>
    </row>
    <row r="39" ht="24.75" customHeight="1">
      <c r="A39" s="1"/>
      <c r="B39" s="25"/>
      <c r="C39" s="25"/>
      <c r="D39" s="25"/>
      <c r="E39" s="25"/>
      <c r="F39" s="25"/>
      <c r="G39" s="25"/>
      <c r="H39" s="25"/>
      <c r="I39" s="25"/>
      <c r="J39" s="25"/>
      <c r="K39" s="25"/>
      <c r="L39" s="25"/>
      <c r="M39" s="25"/>
      <c r="N39" s="25"/>
      <c r="O39" s="25"/>
      <c r="P39" s="25"/>
      <c r="Q39" s="1"/>
      <c r="R39" s="1"/>
      <c r="S39" s="1"/>
      <c r="T39" s="1"/>
      <c r="U39" s="1"/>
      <c r="V39" s="1"/>
      <c r="W39" s="1"/>
      <c r="X39" s="1"/>
      <c r="Y39" s="1"/>
      <c r="Z39" s="1"/>
    </row>
    <row r="40" ht="24.75" customHeight="1">
      <c r="A40" s="1"/>
      <c r="B40" s="25"/>
      <c r="C40" s="25"/>
      <c r="D40" s="25"/>
      <c r="E40" s="25"/>
      <c r="F40" s="25"/>
      <c r="G40" s="25"/>
      <c r="H40" s="25"/>
      <c r="I40" s="25"/>
      <c r="J40" s="25"/>
      <c r="K40" s="25"/>
      <c r="L40" s="25"/>
      <c r="M40" s="25"/>
      <c r="N40" s="25"/>
      <c r="O40" s="25"/>
      <c r="P40" s="25"/>
      <c r="Q40" s="1"/>
      <c r="R40" s="1"/>
      <c r="S40" s="1"/>
      <c r="T40" s="1"/>
      <c r="U40" s="1"/>
      <c r="V40" s="1"/>
      <c r="W40" s="1"/>
      <c r="X40" s="1"/>
      <c r="Y40" s="1"/>
      <c r="Z40" s="1"/>
    </row>
    <row r="41" ht="24.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24.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24.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24.75" customHeight="1">
      <c r="A44" s="1"/>
      <c r="B44" s="26"/>
      <c r="C44" s="1"/>
      <c r="D44" s="1"/>
      <c r="E44" s="1"/>
      <c r="F44" s="1"/>
      <c r="G44" s="1"/>
      <c r="H44" s="1"/>
      <c r="I44" s="1"/>
      <c r="J44" s="1"/>
      <c r="K44" s="1"/>
      <c r="L44" s="1"/>
      <c r="M44" s="1"/>
      <c r="N44" s="1"/>
      <c r="O44" s="1"/>
      <c r="P44" s="1"/>
      <c r="Q44" s="1"/>
      <c r="R44" s="1"/>
      <c r="S44" s="1"/>
      <c r="T44" s="1"/>
      <c r="U44" s="1"/>
      <c r="V44" s="1"/>
      <c r="W44" s="1"/>
      <c r="X44" s="1"/>
      <c r="Y44" s="1"/>
      <c r="Z44" s="1"/>
    </row>
    <row r="45" ht="24.75" customHeight="1">
      <c r="A45" s="1"/>
      <c r="B45" s="26"/>
      <c r="C45" s="1"/>
      <c r="D45" s="1"/>
      <c r="E45" s="1"/>
      <c r="F45" s="1"/>
      <c r="G45" s="1"/>
      <c r="H45" s="1"/>
      <c r="I45" s="1"/>
      <c r="J45" s="1"/>
      <c r="K45" s="1"/>
      <c r="L45" s="1"/>
      <c r="M45" s="1"/>
      <c r="N45" s="1"/>
      <c r="O45" s="1"/>
      <c r="P45" s="1"/>
      <c r="Q45" s="1"/>
      <c r="R45" s="1"/>
      <c r="S45" s="1"/>
      <c r="T45" s="1"/>
      <c r="U45" s="1"/>
      <c r="V45" s="1"/>
      <c r="W45" s="1"/>
      <c r="X45" s="1"/>
      <c r="Y45" s="1"/>
      <c r="Z45" s="1"/>
    </row>
    <row r="46" ht="24.75" customHeight="1">
      <c r="A46" s="1"/>
      <c r="B46" s="26"/>
      <c r="C46" s="1"/>
      <c r="D46" s="1"/>
      <c r="E46" s="1"/>
      <c r="F46" s="1"/>
      <c r="G46" s="1"/>
      <c r="H46" s="1"/>
      <c r="I46" s="1"/>
      <c r="J46" s="1"/>
      <c r="K46" s="1"/>
      <c r="L46" s="1"/>
      <c r="M46" s="1"/>
      <c r="N46" s="1"/>
      <c r="O46" s="1"/>
      <c r="P46" s="1"/>
      <c r="Q46" s="1"/>
      <c r="R46" s="1"/>
      <c r="S46" s="1"/>
      <c r="T46" s="1"/>
      <c r="U46" s="1"/>
      <c r="V46" s="1"/>
      <c r="W46" s="1"/>
      <c r="X46" s="1"/>
      <c r="Y46" s="1"/>
      <c r="Z46" s="1"/>
    </row>
    <row r="47" ht="24.75" customHeight="1">
      <c r="A47" s="1"/>
      <c r="B47" s="26"/>
      <c r="C47" s="1"/>
      <c r="D47" s="1"/>
      <c r="E47" s="1"/>
      <c r="F47" s="1"/>
      <c r="G47" s="1"/>
      <c r="H47" s="1"/>
      <c r="I47" s="1"/>
      <c r="J47" s="1"/>
      <c r="K47" s="1"/>
      <c r="L47" s="1"/>
      <c r="M47" s="1"/>
      <c r="N47" s="1"/>
      <c r="O47" s="1"/>
      <c r="P47" s="1"/>
      <c r="Q47" s="1"/>
      <c r="R47" s="1"/>
      <c r="S47" s="1"/>
      <c r="T47" s="1"/>
      <c r="U47" s="1"/>
      <c r="V47" s="1"/>
      <c r="W47" s="1"/>
      <c r="X47" s="1"/>
      <c r="Y47" s="1"/>
      <c r="Z47" s="1"/>
    </row>
    <row r="48" ht="24.75" customHeight="1">
      <c r="A48" s="1"/>
      <c r="B48" s="26"/>
      <c r="C48" s="1"/>
      <c r="D48" s="1"/>
      <c r="E48" s="1"/>
      <c r="F48" s="1"/>
      <c r="G48" s="1"/>
      <c r="H48" s="1"/>
      <c r="I48" s="1"/>
      <c r="J48" s="1"/>
      <c r="K48" s="1"/>
      <c r="L48" s="1"/>
      <c r="M48" s="1"/>
      <c r="N48" s="1"/>
      <c r="O48" s="1"/>
      <c r="P48" s="1"/>
      <c r="Q48" s="1"/>
      <c r="R48" s="1"/>
      <c r="S48" s="1"/>
      <c r="T48" s="1"/>
      <c r="U48" s="1"/>
      <c r="V48" s="1"/>
      <c r="W48" s="1"/>
      <c r="X48" s="1"/>
      <c r="Y48" s="1"/>
      <c r="Z48" s="1"/>
    </row>
    <row r="49" ht="24.75" customHeight="1">
      <c r="A49" s="1"/>
      <c r="B49" s="26"/>
      <c r="C49" s="1"/>
      <c r="D49" s="1"/>
      <c r="E49" s="1"/>
      <c r="F49" s="1"/>
      <c r="G49" s="1"/>
      <c r="H49" s="1"/>
      <c r="I49" s="1"/>
      <c r="J49" s="1"/>
      <c r="K49" s="1"/>
      <c r="L49" s="1"/>
      <c r="M49" s="1"/>
      <c r="N49" s="1"/>
      <c r="O49" s="1"/>
      <c r="P49" s="1"/>
      <c r="Q49" s="1"/>
      <c r="R49" s="1"/>
      <c r="S49" s="1"/>
      <c r="T49" s="1"/>
      <c r="U49" s="1"/>
      <c r="V49" s="1"/>
      <c r="W49" s="1"/>
      <c r="X49" s="1"/>
      <c r="Y49" s="1"/>
      <c r="Z49" s="1"/>
    </row>
    <row r="50" ht="24.75" customHeight="1">
      <c r="A50" s="1"/>
      <c r="B50" s="26"/>
      <c r="C50" s="1"/>
      <c r="D50" s="1"/>
      <c r="E50" s="1"/>
      <c r="F50" s="1"/>
      <c r="G50" s="1"/>
      <c r="H50" s="1"/>
      <c r="I50" s="1"/>
      <c r="J50" s="1"/>
      <c r="K50" s="1"/>
      <c r="L50" s="1"/>
      <c r="M50" s="1"/>
      <c r="N50" s="1"/>
      <c r="O50" s="1"/>
      <c r="P50" s="1"/>
      <c r="Q50" s="1"/>
      <c r="R50" s="1"/>
      <c r="S50" s="1"/>
      <c r="T50" s="1"/>
      <c r="U50" s="1"/>
      <c r="V50" s="1"/>
      <c r="W50" s="1"/>
      <c r="X50" s="1"/>
      <c r="Y50" s="1"/>
      <c r="Z50" s="1"/>
    </row>
    <row r="51" ht="24.75" customHeight="1">
      <c r="A51" s="1"/>
      <c r="B51" s="26"/>
      <c r="C51" s="1"/>
      <c r="D51" s="1"/>
      <c r="E51" s="1"/>
      <c r="F51" s="1"/>
      <c r="G51" s="1"/>
      <c r="H51" s="1"/>
      <c r="I51" s="1"/>
      <c r="J51" s="1"/>
      <c r="K51" s="1"/>
      <c r="L51" s="1"/>
      <c r="M51" s="1"/>
      <c r="N51" s="1"/>
      <c r="O51" s="1"/>
      <c r="P51" s="1"/>
      <c r="Q51" s="1"/>
      <c r="R51" s="1"/>
      <c r="S51" s="1"/>
      <c r="T51" s="1"/>
      <c r="U51" s="1"/>
      <c r="V51" s="1"/>
      <c r="W51" s="1"/>
      <c r="X51" s="1"/>
      <c r="Y51" s="1"/>
      <c r="Z51" s="1"/>
    </row>
    <row r="52" ht="24.75" customHeight="1">
      <c r="A52" s="1"/>
      <c r="B52" s="26"/>
      <c r="C52" s="1"/>
      <c r="D52" s="1"/>
      <c r="E52" s="1"/>
      <c r="F52" s="1"/>
      <c r="G52" s="1"/>
      <c r="H52" s="1"/>
      <c r="I52" s="1"/>
      <c r="J52" s="1"/>
      <c r="K52" s="1"/>
      <c r="L52" s="1"/>
      <c r="M52" s="1"/>
      <c r="N52" s="1"/>
      <c r="O52" s="1"/>
      <c r="P52" s="1"/>
      <c r="Q52" s="1"/>
      <c r="R52" s="1"/>
      <c r="S52" s="1"/>
      <c r="T52" s="1"/>
      <c r="U52" s="1"/>
      <c r="V52" s="1"/>
      <c r="W52" s="1"/>
      <c r="X52" s="1"/>
      <c r="Y52" s="1"/>
      <c r="Z52" s="1"/>
    </row>
    <row r="53" ht="24.75" customHeight="1">
      <c r="A53" s="1"/>
      <c r="B53" s="26"/>
      <c r="C53" s="1"/>
      <c r="D53" s="1"/>
      <c r="E53" s="1"/>
      <c r="F53" s="1"/>
      <c r="G53" s="1"/>
      <c r="H53" s="1"/>
      <c r="I53" s="1"/>
      <c r="J53" s="1"/>
      <c r="K53" s="1"/>
      <c r="L53" s="1"/>
      <c r="M53" s="1"/>
      <c r="N53" s="1"/>
      <c r="O53" s="1"/>
      <c r="P53" s="1"/>
      <c r="Q53" s="1"/>
      <c r="R53" s="1"/>
      <c r="S53" s="1"/>
      <c r="T53" s="1"/>
      <c r="U53" s="1"/>
      <c r="V53" s="1"/>
      <c r="W53" s="1"/>
      <c r="X53" s="1"/>
      <c r="Y53" s="1"/>
      <c r="Z53" s="1"/>
    </row>
    <row r="54" ht="24.75" customHeight="1">
      <c r="A54" s="1"/>
      <c r="B54" s="26"/>
      <c r="C54" s="1"/>
      <c r="D54" s="1"/>
      <c r="E54" s="1"/>
      <c r="F54" s="1"/>
      <c r="G54" s="1"/>
      <c r="H54" s="1"/>
      <c r="I54" s="1"/>
      <c r="J54" s="1"/>
      <c r="K54" s="1"/>
      <c r="L54" s="1"/>
      <c r="M54" s="1"/>
      <c r="N54" s="1"/>
      <c r="O54" s="1"/>
      <c r="P54" s="1"/>
      <c r="Q54" s="1"/>
      <c r="R54" s="1"/>
      <c r="S54" s="1"/>
      <c r="T54" s="1"/>
      <c r="U54" s="1"/>
      <c r="V54" s="1"/>
      <c r="W54" s="1"/>
      <c r="X54" s="1"/>
      <c r="Y54" s="1"/>
      <c r="Z54" s="1"/>
    </row>
    <row r="55" ht="28.5" customHeight="1">
      <c r="A55" s="1"/>
      <c r="B55" s="2" t="s">
        <v>32</v>
      </c>
      <c r="C55" s="2"/>
      <c r="D55" s="2"/>
      <c r="E55" s="2"/>
      <c r="F55" s="2"/>
      <c r="G55" s="2"/>
      <c r="H55" s="2"/>
      <c r="I55" s="2"/>
      <c r="J55" s="2"/>
      <c r="K55" s="2"/>
      <c r="L55" s="2"/>
      <c r="M55" s="2"/>
      <c r="N55" s="2"/>
      <c r="O55" s="2"/>
      <c r="P55" s="2"/>
      <c r="Q55" s="1"/>
      <c r="R55" s="1"/>
      <c r="S55" s="1"/>
      <c r="T55" s="1"/>
      <c r="U55" s="1"/>
      <c r="V55" s="1"/>
      <c r="W55" s="1"/>
      <c r="X55" s="1"/>
      <c r="Y55" s="1"/>
      <c r="Z55" s="1"/>
    </row>
    <row r="56" ht="15.75" customHeight="1">
      <c r="A56" s="1"/>
      <c r="B56" s="27" t="s">
        <v>33</v>
      </c>
      <c r="C56" s="27"/>
      <c r="D56" s="27"/>
      <c r="E56" s="27"/>
      <c r="F56" s="27"/>
      <c r="G56" s="27"/>
      <c r="H56" s="27"/>
      <c r="I56" s="27"/>
      <c r="J56" s="27"/>
      <c r="K56" s="27"/>
      <c r="L56" s="27"/>
      <c r="M56" s="27"/>
      <c r="N56" s="27"/>
      <c r="O56" s="27"/>
      <c r="P56" s="27"/>
      <c r="Q56" s="1"/>
      <c r="R56" s="1"/>
      <c r="S56" s="1"/>
      <c r="T56" s="1"/>
      <c r="U56" s="1"/>
      <c r="V56" s="1"/>
      <c r="W56" s="1"/>
      <c r="X56" s="1"/>
      <c r="Y56" s="1"/>
      <c r="Z56" s="1"/>
    </row>
    <row r="57" ht="15.75" customHeight="1">
      <c r="A57" s="1"/>
      <c r="B57" s="27" t="s">
        <v>34</v>
      </c>
      <c r="C57" s="27"/>
      <c r="D57" s="27"/>
      <c r="E57" s="27"/>
      <c r="F57" s="27"/>
      <c r="G57" s="27"/>
      <c r="H57" s="27"/>
      <c r="I57" s="27"/>
      <c r="J57" s="27"/>
      <c r="K57" s="27"/>
      <c r="L57" s="27"/>
      <c r="M57" s="27"/>
      <c r="N57" s="27"/>
      <c r="O57" s="27"/>
      <c r="P57" s="27"/>
      <c r="Q57" s="1"/>
      <c r="R57" s="1"/>
      <c r="S57" s="1"/>
      <c r="T57" s="1"/>
      <c r="U57" s="1"/>
      <c r="V57" s="1"/>
      <c r="W57" s="1"/>
      <c r="X57" s="1"/>
      <c r="Y57" s="1"/>
      <c r="Z57" s="1"/>
    </row>
    <row r="58" ht="15.75" customHeight="1">
      <c r="A58" s="1"/>
      <c r="B58" s="28" t="s">
        <v>35</v>
      </c>
      <c r="C58" s="27"/>
      <c r="D58" s="27"/>
      <c r="E58" s="27"/>
      <c r="F58" s="27"/>
      <c r="G58" s="27"/>
      <c r="H58" s="27"/>
      <c r="I58" s="27"/>
      <c r="J58" s="27"/>
      <c r="K58" s="27"/>
      <c r="L58" s="27"/>
      <c r="M58" s="27"/>
      <c r="N58" s="27"/>
      <c r="O58" s="27"/>
      <c r="P58" s="27"/>
      <c r="Q58" s="1"/>
      <c r="R58" s="1"/>
      <c r="S58" s="1"/>
      <c r="T58" s="1"/>
      <c r="U58" s="1"/>
      <c r="V58" s="1"/>
      <c r="W58" s="1"/>
      <c r="X58" s="1"/>
      <c r="Y58" s="1"/>
      <c r="Z58" s="1"/>
    </row>
    <row r="59" ht="15.75" customHeight="1">
      <c r="A59" s="1"/>
      <c r="B59" s="2"/>
      <c r="C59" s="2"/>
      <c r="D59" s="2"/>
      <c r="E59" s="2"/>
      <c r="F59" s="2"/>
      <c r="G59" s="2"/>
      <c r="H59" s="2"/>
      <c r="I59" s="2"/>
      <c r="J59" s="2"/>
      <c r="K59" s="2"/>
      <c r="L59" s="2"/>
      <c r="M59" s="2"/>
      <c r="N59" s="2"/>
      <c r="O59" s="2"/>
      <c r="P59" s="2"/>
      <c r="Q59" s="1"/>
      <c r="R59" s="1"/>
      <c r="S59" s="1"/>
      <c r="T59" s="1"/>
      <c r="U59" s="1"/>
      <c r="V59" s="1"/>
      <c r="W59" s="1"/>
      <c r="X59" s="1"/>
      <c r="Y59" s="1"/>
      <c r="Z59" s="1"/>
    </row>
    <row r="60" ht="75.75" customHeight="1">
      <c r="A60" s="1"/>
      <c r="B60" s="2" t="s">
        <v>36</v>
      </c>
      <c r="C60" s="2"/>
      <c r="D60" s="2"/>
      <c r="E60" s="2"/>
      <c r="F60" s="2"/>
      <c r="G60" s="2"/>
      <c r="H60" s="2"/>
      <c r="I60" s="2"/>
      <c r="J60" s="2"/>
      <c r="K60" s="2"/>
      <c r="L60" s="2"/>
      <c r="M60" s="2"/>
      <c r="N60" s="2"/>
      <c r="O60" s="2"/>
      <c r="P60" s="2"/>
      <c r="Q60" s="1"/>
      <c r="R60" s="1"/>
      <c r="S60" s="1"/>
      <c r="T60" s="1"/>
      <c r="U60" s="1"/>
      <c r="V60" s="1"/>
      <c r="W60" s="1"/>
      <c r="X60" s="1"/>
      <c r="Y60" s="1"/>
      <c r="Z60" s="1"/>
    </row>
    <row r="61" ht="15.75" customHeight="1">
      <c r="A61" s="1"/>
      <c r="B61" s="2"/>
      <c r="C61" s="2"/>
      <c r="D61" s="2"/>
      <c r="E61" s="2"/>
      <c r="F61" s="2"/>
      <c r="G61" s="2"/>
      <c r="H61" s="2"/>
      <c r="I61" s="2"/>
      <c r="J61" s="2"/>
      <c r="K61" s="2"/>
      <c r="L61" s="2"/>
      <c r="M61" s="2"/>
      <c r="N61" s="2"/>
      <c r="O61" s="2"/>
      <c r="P61" s="2"/>
      <c r="Q61" s="1"/>
      <c r="R61" s="1"/>
      <c r="S61" s="1"/>
      <c r="T61" s="1"/>
      <c r="U61" s="1"/>
      <c r="V61" s="1"/>
      <c r="W61" s="1"/>
      <c r="X61" s="1"/>
      <c r="Y61" s="1"/>
      <c r="Z61" s="1"/>
    </row>
    <row r="62" ht="46.5" customHeight="1">
      <c r="A62" s="1"/>
      <c r="B62" s="2" t="s">
        <v>37</v>
      </c>
      <c r="C62" s="2"/>
      <c r="D62" s="2"/>
      <c r="E62" s="2"/>
      <c r="F62" s="2"/>
      <c r="G62" s="2"/>
      <c r="H62" s="2"/>
      <c r="I62" s="2"/>
      <c r="J62" s="2"/>
      <c r="K62" s="2"/>
      <c r="L62" s="2"/>
      <c r="M62" s="2"/>
      <c r="N62" s="2"/>
      <c r="O62" s="2"/>
      <c r="P62" s="2"/>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23" t="s">
        <v>38</v>
      </c>
      <c r="C64" s="23"/>
      <c r="D64" s="23"/>
      <c r="E64" s="23"/>
      <c r="F64" s="23"/>
      <c r="G64" s="23"/>
      <c r="H64" s="23"/>
      <c r="I64" s="23"/>
      <c r="J64" s="23"/>
      <c r="K64" s="23"/>
      <c r="L64" s="23"/>
      <c r="M64" s="23"/>
      <c r="N64" s="23"/>
      <c r="O64" s="23"/>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t="s">
        <v>39</v>
      </c>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29" t="s">
        <v>40</v>
      </c>
      <c r="C67" s="30"/>
      <c r="D67" s="30"/>
      <c r="E67" s="30"/>
      <c r="F67" s="30"/>
      <c r="G67" s="30"/>
      <c r="H67" s="30"/>
      <c r="I67" s="30"/>
      <c r="J67" s="30"/>
      <c r="K67" s="30"/>
      <c r="L67" s="30"/>
      <c r="M67" s="30"/>
      <c r="N67" s="30"/>
      <c r="O67" s="30"/>
      <c r="P67" s="1"/>
      <c r="Q67" s="1"/>
      <c r="R67" s="1"/>
      <c r="S67" s="1"/>
      <c r="T67" s="1"/>
      <c r="U67" s="1"/>
      <c r="V67" s="1"/>
      <c r="W67" s="1"/>
      <c r="X67" s="1"/>
      <c r="Y67" s="1"/>
      <c r="Z67" s="1"/>
    </row>
    <row r="68" ht="15.75" customHeight="1">
      <c r="A68" s="1"/>
      <c r="B68" s="29" t="s">
        <v>41</v>
      </c>
      <c r="C68" s="30"/>
      <c r="D68" s="30"/>
      <c r="E68" s="30"/>
      <c r="F68" s="30"/>
      <c r="G68" s="30"/>
      <c r="H68" s="30"/>
      <c r="I68" s="30"/>
      <c r="J68" s="30"/>
      <c r="K68" s="30"/>
      <c r="L68" s="30"/>
      <c r="M68" s="30"/>
      <c r="N68" s="30"/>
      <c r="O68" s="30"/>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t="s">
        <v>42</v>
      </c>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31" t="s">
        <v>43</v>
      </c>
      <c r="C71" s="30"/>
      <c r="D71" s="30"/>
      <c r="E71" s="30"/>
      <c r="F71" s="30"/>
      <c r="G71" s="30"/>
      <c r="H71" s="30"/>
      <c r="I71" s="30"/>
      <c r="J71" s="30"/>
      <c r="K71" s="30"/>
      <c r="L71" s="30"/>
      <c r="M71" s="30"/>
      <c r="N71" s="30"/>
      <c r="O71" s="30"/>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t="s">
        <v>44</v>
      </c>
      <c r="C73" s="1"/>
      <c r="D73" s="1"/>
      <c r="E73" s="1"/>
      <c r="F73" s="1"/>
      <c r="G73" s="1"/>
      <c r="H73" s="1"/>
      <c r="I73" s="1"/>
      <c r="J73" s="1"/>
      <c r="K73" s="1"/>
      <c r="L73" s="1"/>
      <c r="M73" s="1"/>
      <c r="N73" s="1"/>
      <c r="O73" s="1"/>
      <c r="P73" s="1"/>
      <c r="Q73" s="1"/>
      <c r="R73" s="1"/>
      <c r="S73" s="1"/>
      <c r="T73" s="1"/>
      <c r="U73" s="1"/>
      <c r="V73" s="1"/>
      <c r="W73" s="1"/>
      <c r="X73" s="1"/>
      <c r="Y73" s="1"/>
      <c r="Z73" s="1"/>
    </row>
    <row r="74" ht="29.25" customHeight="1">
      <c r="A74" s="1"/>
      <c r="B74" s="5" t="s">
        <v>45</v>
      </c>
      <c r="C74" s="32"/>
      <c r="D74" s="32"/>
      <c r="E74" s="32"/>
      <c r="F74" s="32"/>
      <c r="G74" s="32"/>
      <c r="H74" s="32"/>
      <c r="I74" s="32"/>
      <c r="J74" s="32"/>
      <c r="K74" s="32"/>
      <c r="L74" s="32"/>
      <c r="M74" s="32"/>
      <c r="N74" s="32"/>
      <c r="O74" s="32"/>
      <c r="P74" s="32"/>
      <c r="Q74" s="1"/>
      <c r="R74" s="1"/>
      <c r="S74" s="1"/>
      <c r="T74" s="1"/>
      <c r="U74" s="1"/>
      <c r="V74" s="1"/>
      <c r="W74" s="1"/>
      <c r="X74" s="1"/>
      <c r="Y74" s="1"/>
      <c r="Z74" s="1"/>
    </row>
    <row r="75" ht="29.25" customHeight="1">
      <c r="A75" s="33"/>
      <c r="B75" s="5" t="s">
        <v>46</v>
      </c>
      <c r="C75" s="32"/>
      <c r="D75" s="32"/>
      <c r="E75" s="32"/>
      <c r="F75" s="32"/>
      <c r="G75" s="32"/>
      <c r="H75" s="32"/>
      <c r="I75" s="32"/>
      <c r="J75" s="32"/>
      <c r="K75" s="32"/>
      <c r="L75" s="32"/>
      <c r="M75" s="32"/>
      <c r="N75" s="32"/>
      <c r="O75" s="32"/>
      <c r="P75" s="32"/>
      <c r="Q75" s="33"/>
      <c r="R75" s="33"/>
      <c r="S75" s="33"/>
      <c r="T75" s="33"/>
      <c r="U75" s="33"/>
      <c r="V75" s="33"/>
      <c r="W75" s="33"/>
      <c r="X75" s="33"/>
      <c r="Y75" s="33"/>
      <c r="Z75" s="33"/>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t="s">
        <v>47</v>
      </c>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29" t="s">
        <v>48</v>
      </c>
      <c r="C78" s="2"/>
      <c r="D78" s="2"/>
      <c r="E78" s="2"/>
      <c r="F78" s="2"/>
      <c r="G78" s="2"/>
      <c r="H78" s="2"/>
      <c r="I78" s="2"/>
      <c r="J78" s="2"/>
      <c r="K78" s="2"/>
      <c r="L78" s="2"/>
      <c r="M78" s="2"/>
      <c r="N78" s="2"/>
      <c r="O78" s="2"/>
      <c r="P78" s="2"/>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t="s">
        <v>49</v>
      </c>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29" t="s">
        <v>50</v>
      </c>
      <c r="C81" s="31"/>
      <c r="D81" s="31"/>
      <c r="E81" s="31"/>
      <c r="F81" s="31"/>
      <c r="G81" s="31"/>
      <c r="H81" s="31"/>
      <c r="I81" s="31"/>
      <c r="J81" s="31"/>
      <c r="K81" s="31"/>
      <c r="L81" s="31"/>
      <c r="M81" s="31"/>
      <c r="N81" s="31"/>
      <c r="O81" s="3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t="s">
        <v>51</v>
      </c>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29" t="s">
        <v>52</v>
      </c>
      <c r="C84" s="30"/>
      <c r="D84" s="30"/>
      <c r="E84" s="30"/>
      <c r="F84" s="30"/>
      <c r="G84" s="30"/>
      <c r="H84" s="30"/>
      <c r="I84" s="30"/>
      <c r="J84" s="30"/>
      <c r="K84" s="30"/>
      <c r="L84" s="30"/>
      <c r="M84" s="30"/>
      <c r="N84" s="30"/>
      <c r="O84" s="30"/>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t="s">
        <v>53</v>
      </c>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29" t="s">
        <v>54</v>
      </c>
      <c r="C87" s="30"/>
      <c r="D87" s="30"/>
      <c r="E87" s="30"/>
      <c r="F87" s="30"/>
      <c r="G87" s="30"/>
      <c r="H87" s="30"/>
      <c r="I87" s="30"/>
      <c r="J87" s="30"/>
      <c r="K87" s="30"/>
      <c r="L87" s="30"/>
      <c r="M87" s="30"/>
      <c r="N87" s="30"/>
      <c r="O87" s="30"/>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t="s">
        <v>55</v>
      </c>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29" t="s">
        <v>56</v>
      </c>
      <c r="C90" s="30"/>
      <c r="D90" s="30"/>
      <c r="E90" s="30"/>
      <c r="F90" s="30"/>
      <c r="G90" s="30"/>
      <c r="H90" s="30"/>
      <c r="I90" s="30"/>
      <c r="J90" s="30"/>
      <c r="K90" s="30"/>
      <c r="L90" s="30"/>
      <c r="M90" s="30"/>
      <c r="N90" s="30"/>
      <c r="O90" s="30"/>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34"/>
      <c r="C93" s="34"/>
      <c r="D93" s="34"/>
      <c r="E93" s="34"/>
      <c r="F93" s="34"/>
      <c r="G93" s="34"/>
      <c r="H93" s="34"/>
      <c r="I93" s="34"/>
      <c r="J93" s="34"/>
      <c r="K93" s="34"/>
      <c r="L93" s="34"/>
      <c r="M93" s="34"/>
      <c r="N93" s="34"/>
      <c r="O93" s="34"/>
      <c r="P93" s="34"/>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hyperlinks>
    <hyperlink r:id="rId1" ref="B58"/>
    <hyperlink r:id="rId2" ref="B67"/>
    <hyperlink r:id="rId3" ref="B68"/>
    <hyperlink r:id="rId4" ref="B71"/>
    <hyperlink r:id="rId5" ref="B75"/>
    <hyperlink r:id="rId6" location="cite" ref="B78"/>
    <hyperlink r:id="rId7" ref="B81"/>
    <hyperlink r:id="rId8" ref="B84"/>
    <hyperlink r:id="rId9" ref="B87"/>
    <hyperlink r:id="rId10" ref="B90"/>
  </hyperlinks>
  <printOptions/>
  <pageMargins bottom="0.75" footer="0.0" header="0.0" left="0.7" right="0.7" top="0.75"/>
  <pageSetup paperSize="9" orientation="portrait"/>
  <headerFooter>
    <oddFooter>&amp;LPrinted on &amp;D&amp;C© 2015 Global Footprint Network&amp;Rpage &amp;P of </oddFooter>
  </headerFooter>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0"/>
    <pageSetUpPr/>
  </sheetPr>
  <sheetViews>
    <sheetView workbookViewId="0"/>
  </sheetViews>
  <sheetFormatPr customHeight="1" defaultColWidth="14.43" defaultRowHeight="15.0"/>
  <cols>
    <col customWidth="1" min="1" max="1" width="6.0"/>
    <col customWidth="1" min="2" max="3" width="9.29"/>
    <col customWidth="1" min="4" max="6" width="25.57"/>
    <col customWidth="1" min="7" max="9" width="25.86"/>
    <col customWidth="1" min="10" max="16" width="9.29"/>
    <col customWidth="1" min="17" max="17" width="7.14"/>
    <col customWidth="1" min="18" max="18" width="4.43"/>
    <col customWidth="1" min="19" max="20" width="9.29"/>
    <col customWidth="1" min="21" max="26" width="21.29"/>
    <col customWidth="1" min="27" max="28" width="9.29"/>
  </cols>
  <sheetData>
    <row r="1" ht="26.25" customHeight="1">
      <c r="A1" s="35" t="s">
        <v>57</v>
      </c>
      <c r="B1" s="36"/>
      <c r="C1" s="1"/>
      <c r="D1" s="1"/>
      <c r="E1" s="1"/>
      <c r="F1" s="1"/>
      <c r="G1" s="1"/>
      <c r="H1" s="1"/>
      <c r="I1" s="1"/>
      <c r="J1" s="1"/>
      <c r="K1" s="1"/>
      <c r="L1" s="1"/>
      <c r="M1" s="1"/>
      <c r="N1" s="1"/>
      <c r="O1" s="1"/>
      <c r="P1" s="1"/>
      <c r="Q1" s="1"/>
      <c r="R1" s="37"/>
      <c r="S1" s="37"/>
      <c r="T1" s="37"/>
      <c r="U1" s="38"/>
      <c r="V1" s="38"/>
      <c r="W1" s="37"/>
      <c r="X1" s="37"/>
      <c r="Y1" s="37"/>
      <c r="Z1" s="37"/>
      <c r="AA1" s="37"/>
      <c r="AB1" s="37"/>
    </row>
    <row r="2" ht="26.25" customHeight="1">
      <c r="A2" s="39" t="s">
        <v>58</v>
      </c>
      <c r="B2" s="39"/>
      <c r="C2" s="1"/>
      <c r="D2" s="1"/>
      <c r="E2" s="1"/>
      <c r="F2" s="1"/>
      <c r="G2" s="1"/>
      <c r="H2" s="1"/>
      <c r="I2" s="1"/>
      <c r="J2" s="1"/>
      <c r="K2" s="1"/>
      <c r="L2" s="1"/>
      <c r="M2" s="1"/>
      <c r="N2" s="1"/>
      <c r="O2" s="1"/>
      <c r="P2" s="1"/>
      <c r="Q2" s="1"/>
      <c r="R2" s="1"/>
      <c r="S2" s="1"/>
      <c r="T2" s="1"/>
      <c r="U2" s="1"/>
      <c r="V2" s="1"/>
      <c r="W2" s="1"/>
      <c r="X2" s="1"/>
      <c r="Y2" s="1"/>
      <c r="Z2" s="1"/>
      <c r="AA2" s="1"/>
      <c r="AB2" s="1"/>
    </row>
    <row r="3">
      <c r="A3" s="1"/>
      <c r="B3" s="1"/>
      <c r="C3" s="1"/>
      <c r="D3" s="1"/>
      <c r="E3" s="1"/>
      <c r="F3" s="1"/>
      <c r="G3" s="1"/>
      <c r="H3" s="1"/>
      <c r="I3" s="1"/>
      <c r="J3" s="1"/>
      <c r="K3" s="1"/>
      <c r="L3" s="1"/>
      <c r="M3" s="1"/>
      <c r="N3" s="1"/>
      <c r="O3" s="1"/>
      <c r="P3" s="1"/>
      <c r="Q3" s="1"/>
      <c r="R3" s="1"/>
      <c r="S3" s="1"/>
      <c r="T3" s="1"/>
      <c r="U3" s="1"/>
      <c r="V3" s="40"/>
      <c r="W3" s="1"/>
      <c r="X3" s="1"/>
      <c r="Y3" s="1"/>
      <c r="Z3" s="1"/>
      <c r="AA3" s="1"/>
      <c r="AB3" s="1"/>
    </row>
    <row r="4">
      <c r="A4" s="1"/>
      <c r="B4" s="1"/>
      <c r="C4" s="1"/>
      <c r="D4" s="1"/>
      <c r="E4" s="1"/>
      <c r="F4" s="1"/>
      <c r="G4" s="1"/>
      <c r="H4" s="1"/>
      <c r="I4" s="1"/>
      <c r="J4" s="1"/>
      <c r="K4" s="1"/>
      <c r="L4" s="1"/>
      <c r="M4" s="1"/>
      <c r="N4" s="1"/>
      <c r="O4" s="1"/>
      <c r="P4" s="1"/>
      <c r="Q4" s="1"/>
      <c r="R4" s="1"/>
      <c r="S4" s="1"/>
      <c r="T4" s="1"/>
      <c r="U4" s="1"/>
      <c r="V4" s="40"/>
      <c r="W4" s="1"/>
      <c r="X4" s="1"/>
      <c r="Y4" s="1"/>
      <c r="Z4" s="1"/>
      <c r="AA4" s="1"/>
      <c r="AB4" s="1"/>
    </row>
    <row r="5">
      <c r="A5" s="1"/>
      <c r="B5" s="1"/>
      <c r="C5" s="1"/>
      <c r="D5" s="1"/>
      <c r="E5" s="1"/>
      <c r="F5" s="1"/>
      <c r="G5" s="1"/>
      <c r="H5" s="1"/>
      <c r="I5" s="1"/>
      <c r="J5" s="1"/>
      <c r="K5" s="1"/>
      <c r="L5" s="1"/>
      <c r="M5" s="1"/>
      <c r="N5" s="1"/>
      <c r="O5" s="1"/>
      <c r="P5" s="1"/>
      <c r="Q5" s="1"/>
      <c r="R5" s="1"/>
      <c r="S5" s="1"/>
      <c r="T5" s="1"/>
      <c r="U5" s="1"/>
      <c r="V5" s="40"/>
      <c r="W5" s="1"/>
      <c r="X5" s="1"/>
      <c r="Y5" s="1"/>
      <c r="Z5" s="1"/>
      <c r="AA5" s="1"/>
      <c r="AB5" s="1"/>
    </row>
    <row r="6">
      <c r="A6" s="1"/>
      <c r="B6" s="1"/>
      <c r="C6" s="1"/>
      <c r="D6" s="1"/>
      <c r="E6" s="1"/>
      <c r="F6" s="1"/>
      <c r="G6" s="1"/>
      <c r="H6" s="1"/>
      <c r="I6" s="1"/>
      <c r="J6" s="1"/>
      <c r="K6" s="1"/>
      <c r="L6" s="1"/>
      <c r="M6" s="1"/>
      <c r="N6" s="1"/>
      <c r="O6" s="1"/>
      <c r="P6" s="1"/>
      <c r="Q6" s="1"/>
      <c r="R6" s="1"/>
      <c r="S6" s="1"/>
      <c r="T6" s="1"/>
      <c r="U6" s="1"/>
      <c r="V6" s="40"/>
      <c r="W6" s="1"/>
      <c r="X6" s="1"/>
      <c r="Y6" s="1"/>
      <c r="Z6" s="1"/>
      <c r="AA6" s="1"/>
      <c r="AB6" s="1"/>
    </row>
    <row r="7">
      <c r="A7" s="1"/>
      <c r="B7" s="1"/>
      <c r="C7" s="1"/>
      <c r="D7" s="1"/>
      <c r="E7" s="1"/>
      <c r="F7" s="1"/>
      <c r="G7" s="1"/>
      <c r="H7" s="1"/>
      <c r="I7" s="1"/>
      <c r="J7" s="1"/>
      <c r="K7" s="1"/>
      <c r="L7" s="1"/>
      <c r="M7" s="1"/>
      <c r="N7" s="1"/>
      <c r="O7" s="1"/>
      <c r="P7" s="1"/>
      <c r="Q7" s="1"/>
      <c r="R7" s="1"/>
      <c r="S7" s="1"/>
      <c r="T7" s="1"/>
      <c r="U7" s="1"/>
      <c r="V7" s="40"/>
      <c r="W7" s="1"/>
      <c r="X7" s="1"/>
      <c r="Y7" s="1"/>
      <c r="Z7" s="1"/>
      <c r="AA7" s="1"/>
      <c r="AB7" s="1"/>
    </row>
    <row r="8">
      <c r="A8" s="1"/>
      <c r="B8" s="1"/>
      <c r="C8" s="1"/>
      <c r="D8" s="1"/>
      <c r="E8" s="1"/>
      <c r="F8" s="1"/>
      <c r="G8" s="1"/>
      <c r="H8" s="1"/>
      <c r="I8" s="1"/>
      <c r="J8" s="1"/>
      <c r="K8" s="1"/>
      <c r="L8" s="1"/>
      <c r="M8" s="1"/>
      <c r="N8" s="1"/>
      <c r="O8" s="1"/>
      <c r="P8" s="1"/>
      <c r="Q8" s="1"/>
      <c r="R8" s="1"/>
      <c r="S8" s="1"/>
      <c r="T8" s="1"/>
      <c r="U8" s="1"/>
      <c r="V8" s="40"/>
      <c r="W8" s="1"/>
      <c r="X8" s="1"/>
      <c r="Y8" s="1"/>
      <c r="Z8" s="1"/>
      <c r="AA8" s="1"/>
      <c r="AB8" s="1"/>
    </row>
    <row r="9">
      <c r="A9" s="1"/>
      <c r="B9" s="1"/>
      <c r="C9" s="1"/>
      <c r="D9" s="1"/>
      <c r="E9" s="1"/>
      <c r="F9" s="1"/>
      <c r="G9" s="1"/>
      <c r="H9" s="1"/>
      <c r="I9" s="1"/>
      <c r="J9" s="1"/>
      <c r="K9" s="1"/>
      <c r="L9" s="1"/>
      <c r="M9" s="1"/>
      <c r="N9" s="1"/>
      <c r="O9" s="1"/>
      <c r="P9" s="1"/>
      <c r="Q9" s="1"/>
      <c r="R9" s="1"/>
      <c r="S9" s="1"/>
      <c r="T9" s="1"/>
      <c r="U9" s="1"/>
      <c r="V9" s="40"/>
      <c r="W9" s="1"/>
      <c r="X9" s="1"/>
      <c r="Y9" s="1"/>
      <c r="Z9" s="1"/>
      <c r="AA9" s="1"/>
      <c r="AB9" s="1"/>
    </row>
    <row r="10">
      <c r="A10" s="1"/>
      <c r="B10" s="1"/>
      <c r="C10" s="1"/>
      <c r="D10" s="1"/>
      <c r="E10" s="1"/>
      <c r="F10" s="1"/>
      <c r="G10" s="1"/>
      <c r="H10" s="1"/>
      <c r="I10" s="1"/>
      <c r="J10" s="1"/>
      <c r="K10" s="1"/>
      <c r="L10" s="1"/>
      <c r="M10" s="1"/>
      <c r="N10" s="1"/>
      <c r="O10" s="1"/>
      <c r="P10" s="1"/>
      <c r="Q10" s="1"/>
      <c r="R10" s="1"/>
      <c r="S10" s="1"/>
      <c r="T10" s="1"/>
      <c r="U10" s="1"/>
      <c r="V10" s="40"/>
      <c r="W10" s="1"/>
      <c r="X10" s="1"/>
      <c r="Y10" s="1"/>
      <c r="Z10" s="1"/>
      <c r="AA10" s="1"/>
      <c r="AB10" s="1"/>
    </row>
    <row r="11">
      <c r="A11" s="1"/>
      <c r="B11" s="1"/>
      <c r="C11" s="1"/>
      <c r="D11" s="1"/>
      <c r="E11" s="1"/>
      <c r="F11" s="1"/>
      <c r="G11" s="1"/>
      <c r="H11" s="1"/>
      <c r="I11" s="1"/>
      <c r="J11" s="1"/>
      <c r="K11" s="1"/>
      <c r="L11" s="1"/>
      <c r="M11" s="1"/>
      <c r="N11" s="1"/>
      <c r="O11" s="1"/>
      <c r="P11" s="1"/>
      <c r="Q11" s="1"/>
      <c r="R11" s="1"/>
      <c r="S11" s="1"/>
      <c r="T11" s="1"/>
      <c r="U11" s="1"/>
      <c r="V11" s="40"/>
      <c r="W11" s="1"/>
      <c r="X11" s="1"/>
      <c r="Y11" s="1"/>
      <c r="Z11" s="1"/>
      <c r="AA11" s="1"/>
      <c r="AB11" s="1"/>
    </row>
    <row r="12">
      <c r="A12" s="1"/>
      <c r="B12" s="1"/>
      <c r="C12" s="1"/>
      <c r="D12" s="1"/>
      <c r="E12" s="1"/>
      <c r="F12" s="1"/>
      <c r="G12" s="1"/>
      <c r="H12" s="1"/>
      <c r="I12" s="1"/>
      <c r="J12" s="1"/>
      <c r="K12" s="1"/>
      <c r="L12" s="1"/>
      <c r="M12" s="1"/>
      <c r="N12" s="1"/>
      <c r="O12" s="1"/>
      <c r="P12" s="1"/>
      <c r="Q12" s="1"/>
      <c r="R12" s="1"/>
      <c r="S12" s="1"/>
      <c r="T12" s="1"/>
      <c r="U12" s="1"/>
      <c r="V12" s="40"/>
      <c r="W12" s="1"/>
      <c r="X12" s="1"/>
      <c r="Y12" s="1"/>
      <c r="Z12" s="1"/>
      <c r="AA12" s="1"/>
      <c r="AB12" s="1"/>
    </row>
    <row r="13">
      <c r="A13" s="1"/>
      <c r="B13" s="1"/>
      <c r="C13" s="1"/>
      <c r="D13" s="1"/>
      <c r="E13" s="1"/>
      <c r="F13" s="1"/>
      <c r="G13" s="1"/>
      <c r="H13" s="1"/>
      <c r="I13" s="1"/>
      <c r="J13" s="1"/>
      <c r="K13" s="1"/>
      <c r="L13" s="1"/>
      <c r="M13" s="1"/>
      <c r="N13" s="1"/>
      <c r="O13" s="1"/>
      <c r="P13" s="1"/>
      <c r="Q13" s="1"/>
      <c r="R13" s="1"/>
      <c r="S13" s="1"/>
      <c r="T13" s="1"/>
      <c r="U13" s="1"/>
      <c r="V13" s="40"/>
      <c r="W13" s="1"/>
      <c r="X13" s="1"/>
      <c r="Y13" s="1"/>
      <c r="Z13" s="1"/>
      <c r="AA13" s="1"/>
      <c r="AB13" s="1"/>
    </row>
    <row r="14">
      <c r="A14" s="1"/>
      <c r="B14" s="1"/>
      <c r="C14" s="1"/>
      <c r="D14" s="1"/>
      <c r="E14" s="1"/>
      <c r="F14" s="1"/>
      <c r="G14" s="1"/>
      <c r="H14" s="1"/>
      <c r="I14" s="1"/>
      <c r="J14" s="1"/>
      <c r="K14" s="1"/>
      <c r="L14" s="1"/>
      <c r="M14" s="1"/>
      <c r="N14" s="1"/>
      <c r="O14" s="1"/>
      <c r="P14" s="1"/>
      <c r="Q14" s="1"/>
      <c r="R14" s="1"/>
      <c r="S14" s="1"/>
      <c r="T14" s="1"/>
      <c r="U14" s="1"/>
      <c r="V14" s="40"/>
      <c r="W14" s="1"/>
      <c r="X14" s="1"/>
      <c r="Y14" s="1"/>
      <c r="Z14" s="1"/>
      <c r="AA14" s="1"/>
      <c r="AB14" s="1"/>
    </row>
    <row r="15">
      <c r="A15" s="1"/>
      <c r="B15" s="1"/>
      <c r="C15" s="1"/>
      <c r="D15" s="1"/>
      <c r="E15" s="1"/>
      <c r="F15" s="1"/>
      <c r="G15" s="1"/>
      <c r="H15" s="1"/>
      <c r="I15" s="1"/>
      <c r="J15" s="1"/>
      <c r="K15" s="1"/>
      <c r="L15" s="1"/>
      <c r="M15" s="1"/>
      <c r="N15" s="1"/>
      <c r="O15" s="1"/>
      <c r="P15" s="1"/>
      <c r="Q15" s="1"/>
      <c r="R15" s="1"/>
      <c r="S15" s="1"/>
      <c r="T15" s="1"/>
      <c r="U15" s="1"/>
      <c r="V15" s="40"/>
      <c r="W15" s="1"/>
      <c r="X15" s="1"/>
      <c r="Y15" s="1"/>
      <c r="Z15" s="1"/>
      <c r="AA15" s="1"/>
      <c r="AB15" s="1"/>
    </row>
    <row r="16">
      <c r="A16" s="1"/>
      <c r="B16" s="1"/>
      <c r="C16" s="1"/>
      <c r="D16" s="1"/>
      <c r="E16" s="1"/>
      <c r="F16" s="1"/>
      <c r="G16" s="1"/>
      <c r="H16" s="1"/>
      <c r="I16" s="1"/>
      <c r="J16" s="1"/>
      <c r="K16" s="1"/>
      <c r="L16" s="1"/>
      <c r="M16" s="1"/>
      <c r="N16" s="1"/>
      <c r="O16" s="1"/>
      <c r="P16" s="1"/>
      <c r="Q16" s="1"/>
      <c r="R16" s="1"/>
      <c r="S16" s="1"/>
      <c r="T16" s="1"/>
      <c r="U16" s="1"/>
      <c r="V16" s="40"/>
      <c r="W16" s="1"/>
      <c r="X16" s="1"/>
      <c r="Y16" s="1"/>
      <c r="Z16" s="1"/>
      <c r="AA16" s="1"/>
      <c r="AB16" s="1"/>
    </row>
    <row r="17">
      <c r="A17" s="1"/>
      <c r="B17" s="1"/>
      <c r="C17" s="1"/>
      <c r="D17" s="1"/>
      <c r="E17" s="1"/>
      <c r="F17" s="1"/>
      <c r="G17" s="1"/>
      <c r="H17" s="1"/>
      <c r="I17" s="1"/>
      <c r="J17" s="1"/>
      <c r="K17" s="1"/>
      <c r="L17" s="1"/>
      <c r="M17" s="1"/>
      <c r="N17" s="1"/>
      <c r="O17" s="1"/>
      <c r="P17" s="1"/>
      <c r="Q17" s="1"/>
      <c r="R17" s="1"/>
      <c r="S17" s="1"/>
      <c r="T17" s="1"/>
      <c r="U17" s="1"/>
      <c r="V17" s="40"/>
      <c r="W17" s="1"/>
      <c r="X17" s="1"/>
      <c r="Y17" s="1"/>
      <c r="Z17" s="1"/>
      <c r="AA17" s="1"/>
      <c r="AB17" s="1"/>
    </row>
    <row r="18">
      <c r="A18" s="1"/>
      <c r="B18" s="1"/>
      <c r="C18" s="1"/>
      <c r="D18" s="1"/>
      <c r="E18" s="1"/>
      <c r="F18" s="1"/>
      <c r="G18" s="1"/>
      <c r="H18" s="1"/>
      <c r="I18" s="1"/>
      <c r="J18" s="1"/>
      <c r="K18" s="1"/>
      <c r="L18" s="1"/>
      <c r="M18" s="1"/>
      <c r="N18" s="1"/>
      <c r="O18" s="1"/>
      <c r="P18" s="1"/>
      <c r="Q18" s="1"/>
      <c r="R18" s="1"/>
      <c r="S18" s="1"/>
      <c r="T18" s="1"/>
      <c r="U18" s="1"/>
      <c r="V18" s="40"/>
      <c r="W18" s="1"/>
      <c r="X18" s="1"/>
      <c r="Y18" s="1"/>
      <c r="Z18" s="1"/>
      <c r="AA18" s="1"/>
      <c r="AB18" s="1"/>
    </row>
    <row r="19">
      <c r="A19" s="1"/>
      <c r="B19" s="1"/>
      <c r="C19" s="1"/>
      <c r="D19" s="1"/>
      <c r="E19" s="1"/>
      <c r="F19" s="1"/>
      <c r="G19" s="1"/>
      <c r="H19" s="1"/>
      <c r="I19" s="1"/>
      <c r="J19" s="1"/>
      <c r="K19" s="1"/>
      <c r="L19" s="1"/>
      <c r="M19" s="1"/>
      <c r="N19" s="1"/>
      <c r="O19" s="1"/>
      <c r="P19" s="1"/>
      <c r="Q19" s="1"/>
      <c r="R19" s="1"/>
      <c r="S19" s="1"/>
      <c r="T19" s="1"/>
      <c r="U19" s="1"/>
      <c r="V19" s="40"/>
      <c r="W19" s="1"/>
      <c r="X19" s="1"/>
      <c r="Y19" s="1"/>
      <c r="Z19" s="1"/>
      <c r="AA19" s="1"/>
      <c r="AB19" s="1"/>
    </row>
    <row r="20">
      <c r="A20" s="1"/>
      <c r="B20" s="1"/>
      <c r="C20" s="1"/>
      <c r="D20" s="1"/>
      <c r="E20" s="1"/>
      <c r="F20" s="1"/>
      <c r="G20" s="1"/>
      <c r="H20" s="1"/>
      <c r="I20" s="1"/>
      <c r="J20" s="1"/>
      <c r="K20" s="1"/>
      <c r="L20" s="1"/>
      <c r="M20" s="1"/>
      <c r="N20" s="1"/>
      <c r="O20" s="1"/>
      <c r="P20" s="1"/>
      <c r="Q20" s="1"/>
      <c r="R20" s="1"/>
      <c r="S20" s="1"/>
      <c r="T20" s="1"/>
      <c r="U20" s="1"/>
      <c r="V20" s="40"/>
      <c r="W20" s="1"/>
      <c r="X20" s="1"/>
      <c r="Y20" s="1"/>
      <c r="Z20" s="1"/>
      <c r="AA20" s="1"/>
      <c r="AB20" s="1"/>
    </row>
    <row r="21" ht="15.75" customHeight="1">
      <c r="A21" s="1"/>
      <c r="B21" s="1"/>
      <c r="C21" s="1"/>
      <c r="D21" s="1"/>
      <c r="E21" s="1"/>
      <c r="F21" s="1"/>
      <c r="G21" s="1"/>
      <c r="H21" s="1"/>
      <c r="I21" s="1"/>
      <c r="J21" s="1"/>
      <c r="K21" s="1"/>
      <c r="L21" s="1"/>
      <c r="M21" s="1"/>
      <c r="N21" s="1"/>
      <c r="O21" s="1"/>
      <c r="P21" s="1"/>
      <c r="Q21" s="1"/>
      <c r="R21" s="1"/>
      <c r="S21" s="1"/>
      <c r="T21" s="1"/>
      <c r="U21" s="1"/>
      <c r="V21" s="40"/>
      <c r="W21" s="1"/>
      <c r="X21" s="1"/>
      <c r="Y21" s="1"/>
      <c r="Z21" s="1"/>
      <c r="AA21" s="1"/>
      <c r="AB21" s="1"/>
    </row>
    <row r="22" ht="15.75" customHeight="1">
      <c r="A22" s="1"/>
      <c r="B22" s="1"/>
      <c r="C22" s="1"/>
      <c r="D22" s="1"/>
      <c r="E22" s="1"/>
      <c r="F22" s="1"/>
      <c r="G22" s="1"/>
      <c r="H22" s="1"/>
      <c r="I22" s="1"/>
      <c r="J22" s="1"/>
      <c r="K22" s="1"/>
      <c r="L22" s="1"/>
      <c r="M22" s="1"/>
      <c r="N22" s="1"/>
      <c r="O22" s="1"/>
      <c r="P22" s="1"/>
      <c r="Q22" s="1"/>
      <c r="R22" s="1"/>
      <c r="S22" s="1"/>
      <c r="T22" s="1"/>
      <c r="U22" s="1"/>
      <c r="V22" s="40"/>
      <c r="W22" s="1"/>
      <c r="X22" s="1"/>
      <c r="Y22" s="1"/>
      <c r="Z22" s="1"/>
      <c r="AA22" s="1"/>
      <c r="AB22" s="1"/>
    </row>
    <row r="23" ht="15.75" customHeight="1">
      <c r="A23" s="1"/>
      <c r="B23" s="1"/>
      <c r="C23" s="1"/>
      <c r="D23" s="1"/>
      <c r="E23" s="1"/>
      <c r="F23" s="1"/>
      <c r="G23" s="1"/>
      <c r="H23" s="1"/>
      <c r="I23" s="1"/>
      <c r="J23" s="1"/>
      <c r="K23" s="1"/>
      <c r="L23" s="1"/>
      <c r="M23" s="1"/>
      <c r="N23" s="1"/>
      <c r="O23" s="1"/>
      <c r="P23" s="1"/>
      <c r="Q23" s="1"/>
      <c r="R23" s="1"/>
      <c r="S23" s="1"/>
      <c r="T23" s="1"/>
      <c r="U23" s="1"/>
      <c r="V23" s="40"/>
      <c r="W23" s="1"/>
      <c r="X23" s="1"/>
      <c r="Y23" s="1"/>
      <c r="Z23" s="1"/>
      <c r="AA23" s="1"/>
      <c r="AB23" s="1"/>
    </row>
    <row r="24" ht="15.75" customHeight="1">
      <c r="A24" s="1"/>
      <c r="B24" s="1"/>
      <c r="C24" s="1"/>
      <c r="D24" s="1"/>
      <c r="E24" s="1"/>
      <c r="F24" s="1"/>
      <c r="G24" s="1"/>
      <c r="H24" s="1"/>
      <c r="I24" s="1"/>
      <c r="J24" s="1"/>
      <c r="K24" s="1"/>
      <c r="L24" s="1"/>
      <c r="M24" s="1"/>
      <c r="N24" s="1"/>
      <c r="O24" s="1"/>
      <c r="P24" s="1"/>
      <c r="Q24" s="1"/>
      <c r="R24" s="1"/>
      <c r="S24" s="1"/>
      <c r="T24" s="1"/>
      <c r="U24" s="1"/>
      <c r="V24" s="40"/>
      <c r="W24" s="1"/>
      <c r="X24" s="1"/>
      <c r="Y24" s="1"/>
      <c r="Z24" s="1"/>
      <c r="AA24" s="1"/>
      <c r="AB24" s="1"/>
    </row>
    <row r="25" ht="15.75" customHeight="1">
      <c r="A25" s="1"/>
      <c r="B25" s="1"/>
      <c r="C25" s="1"/>
      <c r="D25" s="1"/>
      <c r="E25" s="1"/>
      <c r="F25" s="1"/>
      <c r="G25" s="1"/>
      <c r="H25" s="1"/>
      <c r="I25" s="1"/>
      <c r="J25" s="1"/>
      <c r="K25" s="1"/>
      <c r="L25" s="1"/>
      <c r="M25" s="1"/>
      <c r="N25" s="1"/>
      <c r="O25" s="1"/>
      <c r="P25" s="1"/>
      <c r="Q25" s="1"/>
      <c r="R25" s="1"/>
      <c r="S25" s="1"/>
      <c r="T25" s="1"/>
      <c r="U25" s="1"/>
      <c r="V25" s="40"/>
      <c r="W25" s="1"/>
      <c r="X25" s="1"/>
      <c r="Y25" s="1"/>
      <c r="Z25" s="1"/>
      <c r="AA25" s="1"/>
      <c r="AB25" s="1"/>
    </row>
    <row r="26" ht="15.75" customHeight="1">
      <c r="A26" s="1"/>
      <c r="B26" s="1"/>
      <c r="C26" s="1"/>
      <c r="D26" s="1"/>
      <c r="E26" s="1"/>
      <c r="F26" s="1"/>
      <c r="G26" s="1"/>
      <c r="H26" s="1"/>
      <c r="I26" s="1"/>
      <c r="J26" s="1"/>
      <c r="K26" s="1"/>
      <c r="L26" s="1"/>
      <c r="M26" s="1"/>
      <c r="N26" s="1"/>
      <c r="O26" s="1"/>
      <c r="P26" s="1"/>
      <c r="Q26" s="1"/>
      <c r="R26" s="1"/>
      <c r="S26" s="1"/>
      <c r="T26" s="1"/>
      <c r="U26" s="1"/>
      <c r="V26" s="40"/>
      <c r="W26" s="1"/>
      <c r="X26" s="1"/>
      <c r="Y26" s="1"/>
      <c r="Z26" s="1"/>
      <c r="AA26" s="1"/>
      <c r="AB26" s="1"/>
    </row>
    <row r="27" ht="15.75" customHeight="1">
      <c r="A27" s="1"/>
      <c r="B27" s="1"/>
      <c r="C27" s="1"/>
      <c r="D27" s="1"/>
      <c r="E27" s="1"/>
      <c r="F27" s="1"/>
      <c r="G27" s="1"/>
      <c r="H27" s="1"/>
      <c r="I27" s="1"/>
      <c r="J27" s="1"/>
      <c r="K27" s="1"/>
      <c r="L27" s="1"/>
      <c r="M27" s="1"/>
      <c r="N27" s="1"/>
      <c r="O27" s="1"/>
      <c r="P27" s="1"/>
      <c r="Q27" s="1"/>
      <c r="R27" s="1"/>
      <c r="S27" s="1"/>
      <c r="T27" s="1"/>
      <c r="U27" s="1"/>
      <c r="V27" s="40"/>
      <c r="W27" s="1"/>
      <c r="X27" s="1"/>
      <c r="Y27" s="1"/>
      <c r="Z27" s="1"/>
      <c r="AA27" s="1"/>
      <c r="AB27" s="1"/>
    </row>
    <row r="28" ht="15.75" customHeight="1">
      <c r="A28" s="1"/>
      <c r="B28" s="1"/>
      <c r="C28" s="1"/>
      <c r="D28" s="1"/>
      <c r="E28" s="1"/>
      <c r="F28" s="1"/>
      <c r="G28" s="1"/>
      <c r="H28" s="1"/>
      <c r="I28" s="1"/>
      <c r="J28" s="1"/>
      <c r="K28" s="1"/>
      <c r="L28" s="1"/>
      <c r="M28" s="1"/>
      <c r="N28" s="1"/>
      <c r="O28" s="1"/>
      <c r="P28" s="1"/>
      <c r="Q28" s="1"/>
      <c r="R28" s="1"/>
      <c r="S28" s="1"/>
      <c r="T28" s="1"/>
      <c r="U28" s="1"/>
      <c r="V28" s="40"/>
      <c r="W28" s="1"/>
      <c r="X28" s="1"/>
      <c r="Y28" s="1"/>
      <c r="Z28" s="1"/>
      <c r="AA28" s="1"/>
      <c r="AB28" s="1"/>
    </row>
    <row r="29" ht="15.75" customHeight="1">
      <c r="A29" s="1"/>
      <c r="B29" s="1"/>
      <c r="C29" s="1"/>
      <c r="D29" s="1"/>
      <c r="E29" s="1"/>
      <c r="F29" s="1"/>
      <c r="G29" s="1"/>
      <c r="H29" s="1"/>
      <c r="I29" s="1"/>
      <c r="J29" s="1"/>
      <c r="K29" s="1"/>
      <c r="L29" s="1"/>
      <c r="M29" s="1"/>
      <c r="N29" s="1"/>
      <c r="O29" s="1"/>
      <c r="P29" s="1"/>
      <c r="Q29" s="1"/>
      <c r="R29" s="1"/>
      <c r="S29" s="1"/>
      <c r="T29" s="1"/>
      <c r="U29" s="1"/>
      <c r="V29" s="40"/>
      <c r="W29" s="1"/>
      <c r="X29" s="1"/>
      <c r="Y29" s="1"/>
      <c r="Z29" s="1"/>
      <c r="AA29" s="1"/>
      <c r="AB29" s="1"/>
    </row>
    <row r="30" ht="15.75" customHeight="1">
      <c r="A30" s="1"/>
      <c r="B30" s="1"/>
      <c r="C30" s="1"/>
      <c r="D30" s="1"/>
      <c r="E30" s="1"/>
      <c r="F30" s="1"/>
      <c r="G30" s="1"/>
      <c r="H30" s="1"/>
      <c r="I30" s="1"/>
      <c r="J30" s="1"/>
      <c r="K30" s="1"/>
      <c r="L30" s="1"/>
      <c r="M30" s="1"/>
      <c r="N30" s="1"/>
      <c r="O30" s="1"/>
      <c r="P30" s="1"/>
      <c r="Q30" s="1"/>
      <c r="R30" s="1"/>
      <c r="S30" s="1"/>
      <c r="T30" s="1"/>
      <c r="U30" s="1"/>
      <c r="V30" s="40"/>
      <c r="W30" s="1"/>
      <c r="X30" s="1"/>
      <c r="Y30" s="1"/>
      <c r="Z30" s="1"/>
      <c r="AA30" s="1"/>
      <c r="AB30" s="1"/>
    </row>
    <row r="31" ht="15.75" customHeight="1">
      <c r="A31" s="1"/>
      <c r="B31" s="1"/>
      <c r="C31" s="1"/>
      <c r="D31" s="1"/>
      <c r="E31" s="1"/>
      <c r="F31" s="1"/>
      <c r="G31" s="1"/>
      <c r="H31" s="1"/>
      <c r="I31" s="1"/>
      <c r="J31" s="1"/>
      <c r="K31" s="1"/>
      <c r="L31" s="1"/>
      <c r="M31" s="1"/>
      <c r="N31" s="1"/>
      <c r="O31" s="1"/>
      <c r="P31" s="1"/>
      <c r="Q31" s="1"/>
      <c r="R31" s="1"/>
      <c r="S31" s="1"/>
      <c r="T31" s="1"/>
      <c r="U31" s="1"/>
      <c r="V31" s="40"/>
      <c r="W31" s="1"/>
      <c r="X31" s="1"/>
      <c r="Y31" s="1"/>
      <c r="Z31" s="1"/>
      <c r="AA31" s="1"/>
      <c r="AB31" s="1"/>
    </row>
    <row r="32" ht="15.75" customHeight="1">
      <c r="A32" s="1"/>
      <c r="B32" s="1"/>
      <c r="C32" s="1"/>
      <c r="D32" s="1"/>
      <c r="E32" s="1"/>
      <c r="F32" s="1"/>
      <c r="G32" s="1"/>
      <c r="H32" s="1"/>
      <c r="I32" s="1"/>
      <c r="J32" s="1"/>
      <c r="K32" s="1"/>
      <c r="L32" s="1"/>
      <c r="M32" s="1"/>
      <c r="N32" s="1"/>
      <c r="O32" s="1"/>
      <c r="P32" s="1"/>
      <c r="Q32" s="1"/>
      <c r="R32" s="1"/>
      <c r="S32" s="1"/>
      <c r="T32" s="1"/>
      <c r="U32" s="1"/>
      <c r="V32" s="40"/>
      <c r="W32" s="1"/>
      <c r="X32" s="1"/>
      <c r="Y32" s="1"/>
      <c r="Z32" s="1"/>
      <c r="AA32" s="1"/>
      <c r="AB32" s="1"/>
    </row>
    <row r="33" ht="15.75" customHeight="1">
      <c r="A33" s="1"/>
      <c r="B33" s="1"/>
      <c r="C33" s="1"/>
      <c r="D33" s="1"/>
      <c r="E33" s="1"/>
      <c r="F33" s="1"/>
      <c r="G33" s="1"/>
      <c r="H33" s="1"/>
      <c r="I33" s="1"/>
      <c r="J33" s="1"/>
      <c r="K33" s="1"/>
      <c r="L33" s="1"/>
      <c r="M33" s="1"/>
      <c r="N33" s="1"/>
      <c r="O33" s="1"/>
      <c r="P33" s="1"/>
      <c r="Q33" s="1"/>
      <c r="R33" s="1"/>
      <c r="S33" s="1"/>
      <c r="T33" s="1"/>
      <c r="U33" s="1"/>
      <c r="V33" s="40"/>
      <c r="W33" s="1"/>
      <c r="X33" s="1"/>
      <c r="Y33" s="1"/>
      <c r="Z33" s="1"/>
      <c r="AA33" s="1"/>
      <c r="AB33" s="1"/>
    </row>
    <row r="34" ht="15.75" customHeight="1">
      <c r="A34" s="1"/>
      <c r="B34" s="1"/>
      <c r="C34" s="1"/>
      <c r="D34" s="1"/>
      <c r="E34" s="1"/>
      <c r="F34" s="1"/>
      <c r="G34" s="1"/>
      <c r="H34" s="1"/>
      <c r="I34" s="1"/>
      <c r="J34" s="1"/>
      <c r="K34" s="1"/>
      <c r="L34" s="1"/>
      <c r="M34" s="1"/>
      <c r="N34" s="1"/>
      <c r="O34" s="1"/>
      <c r="P34" s="1"/>
      <c r="Q34" s="1"/>
      <c r="R34" s="1"/>
      <c r="S34" s="1"/>
      <c r="T34" s="1"/>
      <c r="U34" s="1"/>
      <c r="V34" s="40"/>
      <c r="W34" s="1"/>
      <c r="X34" s="1"/>
      <c r="Y34" s="1"/>
      <c r="Z34" s="1"/>
      <c r="AA34" s="1"/>
      <c r="AB34" s="1"/>
    </row>
    <row r="35" ht="15.75" customHeight="1">
      <c r="A35" s="1"/>
      <c r="B35" s="1"/>
      <c r="C35" s="1"/>
      <c r="D35" s="1"/>
      <c r="E35" s="1"/>
      <c r="F35" s="1"/>
      <c r="G35" s="1"/>
      <c r="H35" s="1"/>
      <c r="I35" s="1"/>
      <c r="J35" s="1"/>
      <c r="K35" s="1"/>
      <c r="L35" s="1"/>
      <c r="M35" s="1"/>
      <c r="N35" s="1"/>
      <c r="O35" s="1"/>
      <c r="P35" s="1"/>
      <c r="Q35" s="1"/>
      <c r="R35" s="1"/>
      <c r="S35" s="1"/>
      <c r="T35" s="1"/>
      <c r="U35" s="1"/>
      <c r="V35" s="40"/>
      <c r="W35" s="1"/>
      <c r="X35" s="1"/>
      <c r="Y35" s="1"/>
      <c r="Z35" s="1"/>
      <c r="AA35" s="1"/>
      <c r="AB35" s="1"/>
    </row>
    <row r="36" ht="15.75" customHeight="1">
      <c r="A36" s="1"/>
      <c r="B36" s="1"/>
      <c r="C36" s="1"/>
      <c r="D36" s="1"/>
      <c r="E36" s="1"/>
      <c r="F36" s="1"/>
      <c r="G36" s="1"/>
      <c r="H36" s="1"/>
      <c r="I36" s="1"/>
      <c r="J36" s="1"/>
      <c r="K36" s="1"/>
      <c r="L36" s="1"/>
      <c r="M36" s="1"/>
      <c r="N36" s="1"/>
      <c r="O36" s="1"/>
      <c r="P36" s="1"/>
      <c r="Q36" s="1"/>
      <c r="R36" s="1"/>
      <c r="S36" s="1"/>
      <c r="T36" s="1"/>
      <c r="U36" s="1"/>
      <c r="V36" s="40"/>
      <c r="W36" s="1"/>
      <c r="X36" s="1"/>
      <c r="Y36" s="1"/>
      <c r="Z36" s="1"/>
      <c r="AA36" s="1"/>
      <c r="AB36" s="1"/>
    </row>
    <row r="37" ht="15.75" customHeight="1">
      <c r="A37" s="1"/>
      <c r="B37" s="1"/>
      <c r="C37" s="1"/>
      <c r="D37" s="1"/>
      <c r="E37" s="1"/>
      <c r="F37" s="1"/>
      <c r="G37" s="1"/>
      <c r="H37" s="1"/>
      <c r="I37" s="1"/>
      <c r="J37" s="1"/>
      <c r="K37" s="1"/>
      <c r="L37" s="1"/>
      <c r="M37" s="1"/>
      <c r="N37" s="1"/>
      <c r="O37" s="1"/>
      <c r="P37" s="1"/>
      <c r="Q37" s="1"/>
      <c r="R37" s="1"/>
      <c r="S37" s="1"/>
      <c r="T37" s="1"/>
      <c r="U37" s="1"/>
      <c r="V37" s="40"/>
      <c r="W37" s="1"/>
      <c r="X37" s="1"/>
      <c r="Y37" s="1"/>
      <c r="Z37" s="1"/>
      <c r="AA37" s="1"/>
      <c r="AB37" s="1"/>
    </row>
    <row r="38" ht="15.75" customHeight="1">
      <c r="A38" s="1"/>
      <c r="B38" s="1"/>
      <c r="C38" s="1"/>
      <c r="D38" s="1"/>
      <c r="E38" s="1"/>
      <c r="F38" s="1"/>
      <c r="G38" s="1"/>
      <c r="H38" s="1"/>
      <c r="I38" s="1"/>
      <c r="J38" s="1"/>
      <c r="K38" s="1"/>
      <c r="L38" s="1"/>
      <c r="M38" s="1"/>
      <c r="N38" s="1"/>
      <c r="O38" s="1"/>
      <c r="P38" s="1"/>
      <c r="Q38" s="1"/>
      <c r="R38" s="1"/>
      <c r="S38" s="1"/>
      <c r="T38" s="1"/>
      <c r="U38" s="1"/>
      <c r="V38" s="40"/>
      <c r="W38" s="1"/>
      <c r="X38" s="1"/>
      <c r="Y38" s="1"/>
      <c r="Z38" s="1"/>
      <c r="AA38" s="1"/>
      <c r="AB38" s="1"/>
    </row>
    <row r="39" ht="15.75" customHeight="1">
      <c r="A39" s="1"/>
      <c r="B39" s="1"/>
      <c r="C39" s="1"/>
      <c r="D39" s="1"/>
      <c r="E39" s="1"/>
      <c r="F39" s="1"/>
      <c r="G39" s="1"/>
      <c r="H39" s="1"/>
      <c r="I39" s="1"/>
      <c r="J39" s="1"/>
      <c r="K39" s="1"/>
      <c r="L39" s="1"/>
      <c r="M39" s="1"/>
      <c r="N39" s="1"/>
      <c r="O39" s="1"/>
      <c r="P39" s="1"/>
      <c r="Q39" s="1"/>
      <c r="R39" s="1"/>
      <c r="S39" s="1"/>
      <c r="T39" s="1"/>
      <c r="U39" s="1"/>
      <c r="V39" s="40"/>
      <c r="W39" s="1"/>
      <c r="X39" s="1"/>
      <c r="Y39" s="1"/>
      <c r="Z39" s="1"/>
      <c r="AA39" s="1"/>
      <c r="AB39" s="1"/>
    </row>
    <row r="40" ht="15.75" customHeight="1">
      <c r="A40" s="1"/>
      <c r="B40" s="1"/>
      <c r="C40" s="1"/>
      <c r="D40" s="1"/>
      <c r="E40" s="1"/>
      <c r="F40" s="1"/>
      <c r="G40" s="1"/>
      <c r="H40" s="1"/>
      <c r="I40" s="1"/>
      <c r="J40" s="1"/>
      <c r="K40" s="1"/>
      <c r="L40" s="1"/>
      <c r="M40" s="1"/>
      <c r="N40" s="1"/>
      <c r="O40" s="1"/>
      <c r="P40" s="1"/>
      <c r="Q40" s="1"/>
      <c r="R40" s="1"/>
      <c r="S40" s="1"/>
      <c r="T40" s="1"/>
      <c r="U40" s="1"/>
      <c r="V40" s="40"/>
      <c r="W40" s="1"/>
      <c r="X40" s="1"/>
      <c r="Y40" s="1"/>
      <c r="Z40" s="1"/>
      <c r="AA40" s="1"/>
      <c r="AB40" s="1"/>
    </row>
    <row r="41" ht="15.75" customHeight="1">
      <c r="A41" s="1"/>
      <c r="B41" s="1"/>
      <c r="C41" s="1"/>
      <c r="D41" s="1"/>
      <c r="E41" s="1"/>
      <c r="F41" s="1"/>
      <c r="G41" s="1"/>
      <c r="H41" s="1"/>
      <c r="I41" s="1"/>
      <c r="J41" s="1"/>
      <c r="K41" s="1"/>
      <c r="L41" s="1"/>
      <c r="M41" s="1"/>
      <c r="N41" s="1"/>
      <c r="O41" s="1"/>
      <c r="P41" s="1"/>
      <c r="Q41" s="1"/>
      <c r="R41" s="1"/>
      <c r="S41" s="1"/>
      <c r="T41" s="1"/>
      <c r="U41" s="1"/>
      <c r="V41" s="40"/>
      <c r="W41" s="1"/>
      <c r="X41" s="1"/>
      <c r="Y41" s="1"/>
      <c r="Z41" s="1"/>
      <c r="AA41" s="1"/>
      <c r="AB41" s="1"/>
    </row>
    <row r="42" ht="15.75" customHeight="1">
      <c r="A42" s="1"/>
      <c r="B42" s="1"/>
      <c r="C42" s="1"/>
      <c r="D42" s="1"/>
      <c r="E42" s="1"/>
      <c r="F42" s="1"/>
      <c r="G42" s="1"/>
      <c r="H42" s="1"/>
      <c r="I42" s="1"/>
      <c r="J42" s="1"/>
      <c r="K42" s="1"/>
      <c r="L42" s="1"/>
      <c r="M42" s="1"/>
      <c r="N42" s="1"/>
      <c r="O42" s="1"/>
      <c r="P42" s="1"/>
      <c r="Q42" s="1"/>
      <c r="R42" s="1"/>
      <c r="S42" s="1"/>
      <c r="T42" s="1"/>
      <c r="U42" s="1"/>
      <c r="V42" s="40"/>
      <c r="W42" s="1"/>
      <c r="X42" s="1"/>
      <c r="Y42" s="1"/>
      <c r="Z42" s="1"/>
      <c r="AA42" s="1"/>
      <c r="AB42" s="1"/>
    </row>
    <row r="43" ht="15.75" customHeight="1">
      <c r="A43" s="1"/>
      <c r="B43" s="1"/>
      <c r="C43" s="1"/>
      <c r="D43" s="1"/>
      <c r="E43" s="1"/>
      <c r="F43" s="1"/>
      <c r="G43" s="1"/>
      <c r="H43" s="1"/>
      <c r="I43" s="1"/>
      <c r="J43" s="1"/>
      <c r="K43" s="1"/>
      <c r="L43" s="1"/>
      <c r="M43" s="1"/>
      <c r="N43" s="1"/>
      <c r="O43" s="1"/>
      <c r="P43" s="1"/>
      <c r="Q43" s="1"/>
      <c r="R43" s="1"/>
      <c r="S43" s="1"/>
      <c r="T43" s="1"/>
      <c r="U43" s="1"/>
      <c r="V43" s="40"/>
      <c r="W43" s="1"/>
      <c r="X43" s="1"/>
      <c r="Y43" s="1"/>
      <c r="Z43" s="1"/>
      <c r="AA43" s="1"/>
      <c r="AB43" s="1"/>
    </row>
    <row r="44" ht="15.75" customHeight="1">
      <c r="A44" s="1"/>
      <c r="B44" s="1"/>
      <c r="C44" s="1"/>
      <c r="D44" s="1"/>
      <c r="E44" s="1"/>
      <c r="F44" s="1"/>
      <c r="G44" s="1"/>
      <c r="H44" s="1"/>
      <c r="I44" s="1"/>
      <c r="J44" s="1"/>
      <c r="K44" s="1"/>
      <c r="L44" s="1"/>
      <c r="M44" s="1"/>
      <c r="N44" s="1"/>
      <c r="O44" s="1"/>
      <c r="P44" s="1"/>
      <c r="Q44" s="1"/>
      <c r="R44" s="1"/>
      <c r="S44" s="1"/>
      <c r="T44" s="1"/>
      <c r="U44" s="1"/>
      <c r="V44" s="40"/>
      <c r="W44" s="1"/>
      <c r="X44" s="1"/>
      <c r="Y44" s="1"/>
      <c r="Z44" s="1"/>
      <c r="AA44" s="1"/>
      <c r="AB44" s="1"/>
    </row>
    <row r="45" ht="15.75" customHeight="1">
      <c r="A45" s="1"/>
      <c r="B45" s="1"/>
      <c r="C45" s="1"/>
      <c r="D45" s="1"/>
      <c r="E45" s="1"/>
      <c r="F45" s="1"/>
      <c r="G45" s="1"/>
      <c r="H45" s="1"/>
      <c r="I45" s="1"/>
      <c r="J45" s="1"/>
      <c r="K45" s="1"/>
      <c r="L45" s="1"/>
      <c r="M45" s="1"/>
      <c r="N45" s="1"/>
      <c r="O45" s="1"/>
      <c r="P45" s="1"/>
      <c r="Q45" s="1"/>
      <c r="R45" s="1"/>
      <c r="S45" s="1"/>
      <c r="T45" s="1"/>
      <c r="U45" s="1"/>
      <c r="V45" s="40"/>
      <c r="W45" s="1"/>
      <c r="X45" s="1"/>
      <c r="Y45" s="1"/>
      <c r="Z45" s="1"/>
      <c r="AA45" s="1"/>
      <c r="AB45" s="1"/>
    </row>
    <row r="46" ht="15.75" customHeight="1">
      <c r="A46" s="1"/>
      <c r="B46" s="1"/>
      <c r="C46" s="1"/>
      <c r="D46" s="1"/>
      <c r="E46" s="1"/>
      <c r="F46" s="1"/>
      <c r="G46" s="1"/>
      <c r="H46" s="1"/>
      <c r="I46" s="1"/>
      <c r="J46" s="1"/>
      <c r="K46" s="1"/>
      <c r="L46" s="1"/>
      <c r="M46" s="1"/>
      <c r="N46" s="1"/>
      <c r="O46" s="1"/>
      <c r="P46" s="1"/>
      <c r="Q46" s="1"/>
      <c r="R46" s="1"/>
      <c r="S46" s="1"/>
      <c r="T46" s="1"/>
      <c r="U46" s="1"/>
      <c r="V46" s="40"/>
      <c r="W46" s="1"/>
      <c r="X46" s="1"/>
      <c r="Y46" s="1"/>
      <c r="Z46" s="1"/>
      <c r="AA46" s="1"/>
      <c r="AB46" s="1"/>
    </row>
    <row r="47" ht="15.75" customHeight="1">
      <c r="A47" s="1"/>
      <c r="B47" s="1"/>
      <c r="C47" s="1"/>
      <c r="D47" s="1"/>
      <c r="E47" s="1"/>
      <c r="F47" s="1"/>
      <c r="G47" s="1"/>
      <c r="H47" s="1"/>
      <c r="I47" s="1"/>
      <c r="J47" s="1"/>
      <c r="K47" s="1"/>
      <c r="L47" s="1"/>
      <c r="M47" s="1"/>
      <c r="N47" s="1"/>
      <c r="O47" s="1"/>
      <c r="P47" s="1"/>
      <c r="Q47" s="1"/>
      <c r="R47" s="1"/>
      <c r="S47" s="1"/>
      <c r="T47" s="1"/>
      <c r="U47" s="1"/>
      <c r="V47" s="40"/>
      <c r="W47" s="1"/>
      <c r="X47" s="1"/>
      <c r="Y47" s="1"/>
      <c r="Z47" s="1"/>
      <c r="AA47" s="1"/>
      <c r="AB47" s="1"/>
    </row>
    <row r="48" ht="15.75" customHeight="1">
      <c r="A48" s="1"/>
      <c r="B48" s="1"/>
      <c r="C48" s="1"/>
      <c r="D48" s="1"/>
      <c r="E48" s="1"/>
      <c r="F48" s="1"/>
      <c r="G48" s="1"/>
      <c r="H48" s="1"/>
      <c r="I48" s="1"/>
      <c r="J48" s="1"/>
      <c r="K48" s="1"/>
      <c r="L48" s="1"/>
      <c r="M48" s="1"/>
      <c r="N48" s="1"/>
      <c r="O48" s="1"/>
      <c r="P48" s="1"/>
      <c r="Q48" s="1"/>
      <c r="R48" s="1"/>
      <c r="S48" s="1"/>
      <c r="T48" s="1"/>
      <c r="U48" s="1"/>
      <c r="V48" s="40"/>
      <c r="W48" s="1"/>
      <c r="X48" s="1"/>
      <c r="Y48" s="1"/>
      <c r="Z48" s="1"/>
      <c r="AA48" s="1"/>
      <c r="AB48" s="1"/>
    </row>
    <row r="49" ht="15.75" customHeight="1">
      <c r="A49" s="1"/>
      <c r="B49" s="1"/>
      <c r="C49" s="1"/>
      <c r="D49" s="1"/>
      <c r="E49" s="1"/>
      <c r="F49" s="1"/>
      <c r="G49" s="1"/>
      <c r="H49" s="1"/>
      <c r="I49" s="1"/>
      <c r="J49" s="1"/>
      <c r="K49" s="1"/>
      <c r="L49" s="1"/>
      <c r="M49" s="1"/>
      <c r="N49" s="1"/>
      <c r="O49" s="1"/>
      <c r="P49" s="1"/>
      <c r="Q49" s="1"/>
      <c r="R49" s="1"/>
      <c r="S49" s="1"/>
      <c r="T49" s="1"/>
      <c r="U49" s="1"/>
      <c r="V49" s="40"/>
      <c r="W49" s="1"/>
      <c r="X49" s="1"/>
      <c r="Y49" s="1"/>
      <c r="Z49" s="1"/>
      <c r="AA49" s="1"/>
      <c r="AB49" s="1"/>
    </row>
    <row r="50" ht="15.75" customHeight="1">
      <c r="A50" s="1"/>
      <c r="B50" s="1"/>
      <c r="C50" s="1"/>
      <c r="D50" s="1"/>
      <c r="E50" s="1"/>
      <c r="F50" s="1"/>
      <c r="G50" s="1"/>
      <c r="H50" s="1"/>
      <c r="I50" s="1"/>
      <c r="J50" s="1"/>
      <c r="K50" s="1"/>
      <c r="L50" s="1"/>
      <c r="M50" s="1"/>
      <c r="N50" s="1"/>
      <c r="O50" s="1"/>
      <c r="P50" s="1"/>
      <c r="Q50" s="1"/>
      <c r="R50" s="1"/>
      <c r="S50" s="1"/>
      <c r="T50" s="1"/>
      <c r="U50" s="1"/>
      <c r="V50" s="40"/>
      <c r="W50" s="1"/>
      <c r="X50" s="1"/>
      <c r="Y50" s="1"/>
      <c r="Z50" s="1"/>
      <c r="AA50" s="1"/>
      <c r="AB50" s="1"/>
    </row>
    <row r="51" ht="15.75" customHeight="1">
      <c r="A51" s="1"/>
      <c r="B51" s="1"/>
      <c r="C51" s="1"/>
      <c r="D51" s="1"/>
      <c r="E51" s="1"/>
      <c r="F51" s="1"/>
      <c r="G51" s="1"/>
      <c r="H51" s="1"/>
      <c r="I51" s="1"/>
      <c r="J51" s="1"/>
      <c r="K51" s="1"/>
      <c r="L51" s="1"/>
      <c r="M51" s="1"/>
      <c r="N51" s="1"/>
      <c r="O51" s="1"/>
      <c r="P51" s="1"/>
      <c r="Q51" s="1"/>
      <c r="R51" s="1"/>
      <c r="S51" s="1"/>
      <c r="T51" s="1"/>
      <c r="U51" s="1"/>
      <c r="V51" s="40"/>
      <c r="W51" s="1"/>
      <c r="X51" s="1"/>
      <c r="Y51" s="1"/>
      <c r="Z51" s="1"/>
      <c r="AA51" s="1"/>
      <c r="AB51" s="1"/>
    </row>
    <row r="52" ht="15.75" customHeight="1">
      <c r="A52" s="1"/>
      <c r="B52" s="1"/>
      <c r="C52" s="1"/>
      <c r="D52" s="1"/>
      <c r="E52" s="1"/>
      <c r="F52" s="1"/>
      <c r="G52" s="1"/>
      <c r="H52" s="1"/>
      <c r="I52" s="1"/>
      <c r="J52" s="1"/>
      <c r="K52" s="1"/>
      <c r="L52" s="1"/>
      <c r="M52" s="1"/>
      <c r="N52" s="1"/>
      <c r="O52" s="1"/>
      <c r="P52" s="1"/>
      <c r="Q52" s="1"/>
      <c r="R52" s="1"/>
      <c r="S52" s="1"/>
      <c r="T52" s="1"/>
      <c r="U52" s="1"/>
      <c r="V52" s="40"/>
      <c r="W52" s="1"/>
      <c r="X52" s="1"/>
      <c r="Y52" s="1"/>
      <c r="Z52" s="1"/>
      <c r="AA52" s="1"/>
      <c r="AB52" s="1"/>
    </row>
    <row r="53" ht="15.75" customHeight="1">
      <c r="A53" s="1"/>
      <c r="B53" s="1"/>
      <c r="C53" s="1"/>
      <c r="D53" s="1"/>
      <c r="E53" s="1"/>
      <c r="F53" s="1"/>
      <c r="G53" s="1"/>
      <c r="H53" s="1"/>
      <c r="I53" s="1"/>
      <c r="J53" s="1"/>
      <c r="K53" s="1"/>
      <c r="L53" s="1"/>
      <c r="M53" s="1"/>
      <c r="N53" s="1"/>
      <c r="O53" s="1"/>
      <c r="P53" s="1"/>
      <c r="Q53" s="1"/>
      <c r="R53" s="1"/>
      <c r="S53" s="1"/>
      <c r="T53" s="1"/>
      <c r="U53" s="1"/>
      <c r="V53" s="40"/>
      <c r="W53" s="1"/>
      <c r="X53" s="1"/>
      <c r="Y53" s="1"/>
      <c r="Z53" s="1"/>
      <c r="AA53" s="1"/>
      <c r="AB53" s="1"/>
    </row>
    <row r="54" ht="15.75" customHeight="1">
      <c r="A54" s="1"/>
      <c r="B54" s="1"/>
      <c r="C54" s="1"/>
      <c r="D54" s="1"/>
      <c r="E54" s="1"/>
      <c r="F54" s="1"/>
      <c r="G54" s="1"/>
      <c r="H54" s="1"/>
      <c r="I54" s="1"/>
      <c r="J54" s="1"/>
      <c r="K54" s="1"/>
      <c r="L54" s="1"/>
      <c r="M54" s="1"/>
      <c r="N54" s="1"/>
      <c r="O54" s="1"/>
      <c r="P54" s="1"/>
      <c r="Q54" s="1"/>
      <c r="R54" s="1"/>
      <c r="S54" s="1"/>
      <c r="T54" s="1"/>
      <c r="U54" s="1"/>
      <c r="V54" s="40"/>
      <c r="W54" s="1"/>
      <c r="X54" s="1"/>
      <c r="Y54" s="1"/>
      <c r="Z54" s="1"/>
      <c r="AA54" s="1"/>
      <c r="AB54" s="1"/>
    </row>
    <row r="55" ht="15.75" customHeight="1">
      <c r="A55" s="1"/>
      <c r="B55" s="1"/>
      <c r="C55" s="1"/>
      <c r="D55" s="1"/>
      <c r="E55" s="1"/>
      <c r="F55" s="1"/>
      <c r="G55" s="1"/>
      <c r="H55" s="1"/>
      <c r="I55" s="1"/>
      <c r="J55" s="1"/>
      <c r="K55" s="1"/>
      <c r="L55" s="1"/>
      <c r="M55" s="1"/>
      <c r="N55" s="1"/>
      <c r="O55" s="1"/>
      <c r="P55" s="1"/>
      <c r="Q55" s="1"/>
      <c r="R55" s="1"/>
      <c r="S55" s="1"/>
      <c r="T55" s="1"/>
      <c r="U55" s="1"/>
      <c r="V55" s="40"/>
      <c r="W55" s="1"/>
      <c r="X55" s="1"/>
      <c r="Y55" s="1"/>
      <c r="Z55" s="1"/>
      <c r="AA55" s="1"/>
      <c r="AB55" s="1"/>
    </row>
    <row r="56" ht="15.75" customHeight="1">
      <c r="A56" s="1"/>
      <c r="B56" s="1"/>
      <c r="C56" s="1"/>
      <c r="D56" s="1"/>
      <c r="E56" s="1"/>
      <c r="F56" s="1"/>
      <c r="G56" s="1"/>
      <c r="H56" s="1"/>
      <c r="I56" s="1"/>
      <c r="J56" s="1"/>
      <c r="K56" s="1"/>
      <c r="L56" s="1"/>
      <c r="M56" s="1"/>
      <c r="N56" s="1"/>
      <c r="O56" s="1"/>
      <c r="P56" s="1"/>
      <c r="Q56" s="1"/>
      <c r="R56" s="1"/>
      <c r="S56" s="1"/>
      <c r="T56" s="1"/>
      <c r="U56" s="1"/>
      <c r="V56" s="40"/>
      <c r="W56" s="1"/>
      <c r="X56" s="1"/>
      <c r="Y56" s="1"/>
      <c r="Z56" s="1"/>
      <c r="AA56" s="1"/>
      <c r="AB56" s="1"/>
    </row>
    <row r="57" ht="15.75" customHeight="1">
      <c r="A57" s="1"/>
      <c r="B57" s="1"/>
      <c r="C57" s="1"/>
      <c r="D57" s="1"/>
      <c r="E57" s="1"/>
      <c r="F57" s="1"/>
      <c r="G57" s="1"/>
      <c r="H57" s="1"/>
      <c r="I57" s="1"/>
      <c r="J57" s="1"/>
      <c r="K57" s="1"/>
      <c r="L57" s="1"/>
      <c r="M57" s="1"/>
      <c r="N57" s="1"/>
      <c r="O57" s="1"/>
      <c r="P57" s="1"/>
      <c r="Q57" s="1"/>
      <c r="R57" s="1"/>
      <c r="S57" s="1"/>
      <c r="T57" s="1"/>
      <c r="U57" s="1"/>
      <c r="V57" s="40"/>
      <c r="W57" s="1"/>
      <c r="X57" s="1"/>
      <c r="Y57" s="1"/>
      <c r="Z57" s="1"/>
      <c r="AA57" s="1"/>
      <c r="AB57" s="1"/>
    </row>
    <row r="58" ht="15.75" customHeight="1">
      <c r="A58" s="1"/>
      <c r="B58" s="1"/>
      <c r="C58" s="1"/>
      <c r="D58" s="1"/>
      <c r="E58" s="1"/>
      <c r="F58" s="1"/>
      <c r="G58" s="1"/>
      <c r="H58" s="1"/>
      <c r="I58" s="1"/>
      <c r="J58" s="1"/>
      <c r="K58" s="1"/>
      <c r="L58" s="1"/>
      <c r="M58" s="1"/>
      <c r="N58" s="1"/>
      <c r="O58" s="1"/>
      <c r="P58" s="1"/>
      <c r="Q58" s="1"/>
      <c r="R58" s="1"/>
      <c r="S58" s="1"/>
      <c r="T58" s="1"/>
      <c r="U58" s="1"/>
      <c r="V58" s="40"/>
      <c r="W58" s="1"/>
      <c r="X58" s="1"/>
      <c r="Y58" s="1"/>
      <c r="Z58" s="1"/>
      <c r="AA58" s="1"/>
      <c r="AB58" s="1"/>
    </row>
    <row r="59" ht="15.75" customHeight="1">
      <c r="A59" s="1"/>
      <c r="B59" s="1"/>
      <c r="C59" s="1"/>
      <c r="D59" s="1"/>
      <c r="E59" s="1"/>
      <c r="F59" s="1"/>
      <c r="G59" s="1"/>
      <c r="H59" s="1"/>
      <c r="I59" s="1"/>
      <c r="J59" s="1"/>
      <c r="K59" s="1"/>
      <c r="L59" s="1"/>
      <c r="M59" s="1"/>
      <c r="N59" s="1"/>
      <c r="O59" s="1"/>
      <c r="P59" s="1"/>
      <c r="Q59" s="1"/>
      <c r="R59" s="1"/>
      <c r="S59" s="1"/>
      <c r="T59" s="1"/>
      <c r="U59" s="1"/>
      <c r="V59" s="40"/>
      <c r="W59" s="1"/>
      <c r="X59" s="1"/>
      <c r="Y59" s="1"/>
      <c r="Z59" s="1"/>
      <c r="AA59" s="1"/>
      <c r="AB59" s="1"/>
    </row>
    <row r="60" ht="15.75" customHeight="1">
      <c r="A60" s="1"/>
      <c r="B60" s="1"/>
      <c r="C60" s="1"/>
      <c r="D60" s="1"/>
      <c r="E60" s="1"/>
      <c r="F60" s="1"/>
      <c r="G60" s="1"/>
      <c r="H60" s="1"/>
      <c r="I60" s="1"/>
      <c r="J60" s="1"/>
      <c r="K60" s="1"/>
      <c r="L60" s="1"/>
      <c r="M60" s="1"/>
      <c r="N60" s="1"/>
      <c r="O60" s="1"/>
      <c r="P60" s="1"/>
      <c r="Q60" s="1"/>
      <c r="R60" s="1"/>
      <c r="S60" s="1"/>
      <c r="T60" s="1"/>
      <c r="U60" s="1"/>
      <c r="V60" s="40"/>
      <c r="W60" s="1"/>
      <c r="X60" s="1"/>
      <c r="Y60" s="1"/>
      <c r="Z60" s="1"/>
      <c r="AA60" s="1"/>
      <c r="AB60" s="1"/>
    </row>
    <row r="61" ht="15.75" customHeight="1">
      <c r="A61" s="1"/>
      <c r="B61" s="1"/>
      <c r="C61" s="1"/>
      <c r="D61" s="1"/>
      <c r="E61" s="1"/>
      <c r="F61" s="1"/>
      <c r="G61" s="1"/>
      <c r="H61" s="1"/>
      <c r="I61" s="1"/>
      <c r="J61" s="1"/>
      <c r="K61" s="1"/>
      <c r="L61" s="1"/>
      <c r="M61" s="1"/>
      <c r="N61" s="1"/>
      <c r="O61" s="1"/>
      <c r="P61" s="1"/>
      <c r="Q61" s="1"/>
      <c r="R61" s="1"/>
      <c r="S61" s="1"/>
      <c r="T61" s="1"/>
      <c r="U61" s="1"/>
      <c r="V61" s="40"/>
      <c r="W61" s="1"/>
      <c r="X61" s="1"/>
      <c r="Y61" s="1"/>
      <c r="Z61" s="1"/>
      <c r="AA61" s="1"/>
      <c r="AB61" s="1"/>
    </row>
    <row r="62" ht="15.75" customHeight="1">
      <c r="A62" s="1"/>
      <c r="B62" s="1"/>
      <c r="C62" s="1"/>
      <c r="D62" s="1"/>
      <c r="E62" s="1"/>
      <c r="F62" s="1"/>
      <c r="G62" s="1"/>
      <c r="H62" s="1"/>
      <c r="I62" s="1"/>
      <c r="J62" s="1"/>
      <c r="K62" s="1"/>
      <c r="L62" s="1"/>
      <c r="M62" s="1"/>
      <c r="N62" s="1"/>
      <c r="O62" s="1"/>
      <c r="P62" s="1"/>
      <c r="Q62" s="1"/>
      <c r="R62" s="1"/>
      <c r="S62" s="1"/>
      <c r="T62" s="1"/>
      <c r="U62" s="1"/>
      <c r="V62" s="40"/>
      <c r="W62" s="1"/>
      <c r="X62" s="1"/>
      <c r="Y62" s="1"/>
      <c r="Z62" s="1"/>
      <c r="AA62" s="1"/>
      <c r="AB62" s="1"/>
    </row>
    <row r="63" ht="15.75" customHeight="1">
      <c r="A63" s="1"/>
      <c r="B63" s="1"/>
      <c r="C63" s="1"/>
      <c r="D63" s="1"/>
      <c r="E63" s="1"/>
      <c r="F63" s="1"/>
      <c r="G63" s="1"/>
      <c r="H63" s="1"/>
      <c r="I63" s="1"/>
      <c r="J63" s="1"/>
      <c r="K63" s="1"/>
      <c r="L63" s="1"/>
      <c r="M63" s="1"/>
      <c r="N63" s="1"/>
      <c r="O63" s="1"/>
      <c r="P63" s="1"/>
      <c r="Q63" s="1"/>
      <c r="R63" s="1"/>
      <c r="S63" s="1"/>
      <c r="T63" s="1"/>
      <c r="U63" s="1"/>
      <c r="V63" s="40"/>
      <c r="W63" s="1"/>
      <c r="X63" s="1"/>
      <c r="Y63" s="1"/>
      <c r="Z63" s="1"/>
      <c r="AA63" s="1"/>
      <c r="AB63" s="1"/>
    </row>
    <row r="64" ht="15.75" customHeight="1">
      <c r="A64" s="1"/>
      <c r="B64" s="1"/>
      <c r="C64" s="1"/>
      <c r="D64" s="1"/>
      <c r="E64" s="1"/>
      <c r="F64" s="1"/>
      <c r="G64" s="1"/>
      <c r="H64" s="1"/>
      <c r="I64" s="1"/>
      <c r="J64" s="1"/>
      <c r="K64" s="1"/>
      <c r="L64" s="1"/>
      <c r="M64" s="1"/>
      <c r="N64" s="1"/>
      <c r="O64" s="1"/>
      <c r="P64" s="1"/>
      <c r="Q64" s="1"/>
      <c r="R64" s="1"/>
      <c r="S64" s="41"/>
      <c r="T64" s="41"/>
      <c r="U64" s="41"/>
      <c r="V64" s="41"/>
      <c r="W64" s="1"/>
      <c r="X64" s="42"/>
      <c r="Y64" s="1"/>
      <c r="Z64" s="1"/>
      <c r="AA64" s="1"/>
      <c r="AB64" s="1"/>
    </row>
    <row r="65" ht="15.75" customHeight="1">
      <c r="A65" s="1"/>
      <c r="B65" s="1"/>
      <c r="C65" s="1"/>
      <c r="D65" s="1"/>
      <c r="E65" s="1"/>
      <c r="F65" s="1"/>
      <c r="G65" s="1"/>
      <c r="H65" s="1"/>
      <c r="I65" s="1"/>
      <c r="J65" s="1"/>
      <c r="K65" s="1"/>
      <c r="L65" s="1"/>
      <c r="M65" s="1"/>
      <c r="N65" s="1"/>
      <c r="O65" s="1"/>
      <c r="P65" s="1"/>
      <c r="Q65" s="1"/>
      <c r="R65" s="1"/>
      <c r="S65" s="41"/>
      <c r="T65" s="41"/>
      <c r="U65" s="41"/>
      <c r="V65" s="41"/>
      <c r="W65" s="1"/>
      <c r="X65" s="42"/>
      <c r="Y65" s="1"/>
      <c r="Z65" s="1"/>
      <c r="AA65" s="1"/>
      <c r="AB65" s="1"/>
    </row>
    <row r="66" ht="15.75" customHeight="1">
      <c r="A66" s="1"/>
      <c r="B66" s="1"/>
      <c r="C66" s="1"/>
      <c r="D66" s="1"/>
      <c r="E66" s="1"/>
      <c r="F66" s="1"/>
      <c r="G66" s="1"/>
      <c r="H66" s="1"/>
      <c r="I66" s="1"/>
      <c r="J66" s="1"/>
      <c r="K66" s="1"/>
      <c r="L66" s="1"/>
      <c r="M66" s="1"/>
      <c r="N66" s="1"/>
      <c r="O66" s="1"/>
      <c r="P66" s="1"/>
      <c r="Q66" s="1"/>
      <c r="R66" s="1"/>
      <c r="S66" s="41"/>
      <c r="T66" s="41"/>
      <c r="U66" s="41"/>
      <c r="V66" s="41"/>
      <c r="W66" s="1"/>
      <c r="X66" s="42"/>
      <c r="Y66" s="1"/>
      <c r="Z66" s="1"/>
      <c r="AA66" s="1"/>
      <c r="AB66" s="1"/>
    </row>
    <row r="67" ht="15.75" customHeight="1">
      <c r="A67" s="1"/>
      <c r="B67" s="1"/>
      <c r="C67" s="1"/>
      <c r="D67" s="1"/>
      <c r="E67" s="1"/>
      <c r="F67" s="1"/>
      <c r="G67" s="1"/>
      <c r="H67" s="1"/>
      <c r="I67" s="1"/>
      <c r="J67" s="1"/>
      <c r="K67" s="1"/>
      <c r="L67" s="1"/>
      <c r="M67" s="1"/>
      <c r="N67" s="1"/>
      <c r="O67" s="1"/>
      <c r="P67" s="1"/>
      <c r="Q67" s="1"/>
      <c r="R67" s="1"/>
      <c r="S67" s="41"/>
      <c r="T67" s="41"/>
      <c r="U67" s="41"/>
      <c r="V67" s="41"/>
      <c r="W67" s="1"/>
      <c r="X67" s="42"/>
      <c r="Y67" s="1"/>
      <c r="Z67" s="1"/>
      <c r="AA67" s="1"/>
      <c r="AB67" s="1"/>
    </row>
    <row r="68" ht="15.75" customHeight="1">
      <c r="A68" s="1"/>
      <c r="B68" s="1"/>
      <c r="C68" s="1"/>
      <c r="D68" s="1"/>
      <c r="E68" s="1"/>
      <c r="F68" s="1"/>
      <c r="G68" s="1"/>
      <c r="H68" s="1"/>
      <c r="I68" s="1"/>
      <c r="J68" s="1"/>
      <c r="K68" s="1"/>
      <c r="L68" s="1"/>
      <c r="M68" s="1"/>
      <c r="N68" s="1"/>
      <c r="O68" s="1"/>
      <c r="P68" s="1"/>
      <c r="Q68" s="1"/>
      <c r="R68" s="1"/>
      <c r="S68" s="41"/>
      <c r="T68" s="41"/>
      <c r="U68" s="41"/>
      <c r="V68" s="41"/>
      <c r="W68" s="1"/>
      <c r="X68" s="42"/>
      <c r="Y68" s="1"/>
      <c r="Z68" s="1"/>
      <c r="AA68" s="1"/>
      <c r="AB68" s="1"/>
    </row>
    <row r="69" ht="15.75" customHeight="1">
      <c r="A69" s="1"/>
      <c r="B69" s="1"/>
      <c r="C69" s="1"/>
      <c r="D69" s="1"/>
      <c r="E69" s="1"/>
      <c r="F69" s="1"/>
      <c r="G69" s="1"/>
      <c r="H69" s="1"/>
      <c r="I69" s="1"/>
      <c r="J69" s="1"/>
      <c r="K69" s="1"/>
      <c r="L69" s="1"/>
      <c r="M69" s="1"/>
      <c r="N69" s="1"/>
      <c r="O69" s="1"/>
      <c r="P69" s="1"/>
      <c r="Q69" s="1"/>
      <c r="R69" s="1"/>
      <c r="S69" s="41"/>
      <c r="T69" s="41"/>
      <c r="U69" s="41"/>
      <c r="V69" s="41"/>
      <c r="W69" s="1"/>
      <c r="X69" s="42"/>
      <c r="Y69" s="1"/>
      <c r="Z69" s="1"/>
      <c r="AA69" s="1"/>
      <c r="AB69" s="1"/>
    </row>
    <row r="70" ht="15.75" customHeight="1">
      <c r="A70" s="1"/>
      <c r="B70" s="1"/>
      <c r="C70" s="1"/>
      <c r="D70" s="1"/>
      <c r="E70" s="1"/>
      <c r="F70" s="1"/>
      <c r="G70" s="1"/>
      <c r="H70" s="1"/>
      <c r="I70" s="1"/>
      <c r="J70" s="1"/>
      <c r="K70" s="1"/>
      <c r="L70" s="1"/>
      <c r="M70" s="1"/>
      <c r="N70" s="1"/>
      <c r="O70" s="1"/>
      <c r="P70" s="1"/>
      <c r="Q70" s="1"/>
      <c r="R70" s="1"/>
      <c r="S70" s="41"/>
      <c r="T70" s="41"/>
      <c r="U70" s="41"/>
      <c r="V70" s="41"/>
      <c r="W70" s="1"/>
      <c r="X70" s="42"/>
      <c r="Y70" s="1"/>
      <c r="Z70" s="1"/>
      <c r="AA70" s="1"/>
      <c r="AB70" s="1"/>
    </row>
    <row r="71" ht="15.75" customHeight="1">
      <c r="A71" s="1"/>
      <c r="B71" s="1"/>
      <c r="C71" s="1"/>
      <c r="D71" s="1"/>
      <c r="E71" s="1"/>
      <c r="F71" s="1"/>
      <c r="G71" s="1"/>
      <c r="H71" s="1"/>
      <c r="I71" s="1"/>
      <c r="J71" s="1"/>
      <c r="K71" s="1"/>
      <c r="L71" s="1"/>
      <c r="M71" s="1"/>
      <c r="N71" s="1"/>
      <c r="O71" s="1"/>
      <c r="P71" s="1"/>
      <c r="Q71" s="1"/>
      <c r="R71" s="1"/>
      <c r="S71" s="41"/>
      <c r="T71" s="41"/>
      <c r="U71" s="41"/>
      <c r="V71" s="41"/>
      <c r="W71" s="1"/>
      <c r="X71" s="42"/>
      <c r="Y71" s="1"/>
      <c r="Z71" s="1"/>
      <c r="AA71" s="1"/>
      <c r="AB71" s="1"/>
    </row>
    <row r="72" ht="15.75" customHeight="1">
      <c r="A72" s="1"/>
      <c r="B72" s="1"/>
      <c r="C72" s="1"/>
      <c r="D72" s="1"/>
      <c r="E72" s="1"/>
      <c r="F72" s="1"/>
      <c r="G72" s="1"/>
      <c r="H72" s="1"/>
      <c r="I72" s="1"/>
      <c r="J72" s="1"/>
      <c r="K72" s="1"/>
      <c r="L72" s="1"/>
      <c r="M72" s="1"/>
      <c r="N72" s="1"/>
      <c r="O72" s="1"/>
      <c r="P72" s="1"/>
      <c r="Q72" s="1"/>
      <c r="R72" s="1"/>
      <c r="S72" s="41"/>
      <c r="T72" s="41"/>
      <c r="U72" s="41"/>
      <c r="V72" s="41"/>
      <c r="W72" s="1"/>
      <c r="X72" s="42"/>
      <c r="Y72" s="1"/>
      <c r="Z72" s="1"/>
      <c r="AA72" s="1"/>
      <c r="AB72" s="1"/>
    </row>
    <row r="73" ht="15.75" customHeight="1">
      <c r="A73" s="1"/>
      <c r="B73" s="1"/>
      <c r="C73" s="1"/>
      <c r="D73" s="1"/>
      <c r="E73" s="1"/>
      <c r="F73" s="1"/>
      <c r="G73" s="1"/>
      <c r="H73" s="1"/>
      <c r="I73" s="1"/>
      <c r="J73" s="1"/>
      <c r="K73" s="1"/>
      <c r="L73" s="1"/>
      <c r="M73" s="1"/>
      <c r="N73" s="1"/>
      <c r="O73" s="1"/>
      <c r="P73" s="1"/>
      <c r="Q73" s="1"/>
      <c r="R73" s="1"/>
      <c r="S73" s="41"/>
      <c r="T73" s="41"/>
      <c r="U73" s="41"/>
      <c r="V73" s="41"/>
      <c r="W73" s="1"/>
      <c r="X73" s="42"/>
      <c r="Y73" s="1"/>
      <c r="Z73" s="1"/>
      <c r="AA73" s="1"/>
      <c r="AB73" s="1"/>
    </row>
    <row r="74" ht="15.75" customHeight="1">
      <c r="A74" s="1"/>
      <c r="B74" s="1"/>
      <c r="C74" s="1"/>
      <c r="D74" s="1"/>
      <c r="E74" s="1"/>
      <c r="F74" s="1"/>
      <c r="G74" s="1"/>
      <c r="H74" s="1"/>
      <c r="I74" s="1"/>
      <c r="J74" s="1"/>
      <c r="K74" s="1"/>
      <c r="L74" s="1"/>
      <c r="M74" s="1"/>
      <c r="N74" s="1"/>
      <c r="O74" s="1"/>
      <c r="P74" s="1"/>
      <c r="Q74" s="1"/>
      <c r="R74" s="1"/>
      <c r="S74" s="41"/>
      <c r="T74" s="41"/>
      <c r="U74" s="41"/>
      <c r="V74" s="41"/>
      <c r="W74" s="1"/>
      <c r="X74" s="42"/>
      <c r="Y74" s="1"/>
      <c r="Z74" s="1"/>
      <c r="AA74" s="1"/>
      <c r="AB74" s="1"/>
    </row>
    <row r="75" ht="15.75" customHeight="1">
      <c r="A75" s="1"/>
      <c r="B75" s="1"/>
      <c r="C75" s="1"/>
      <c r="D75" s="1"/>
      <c r="E75" s="1"/>
      <c r="F75" s="1"/>
      <c r="G75" s="1"/>
      <c r="H75" s="1"/>
      <c r="I75" s="1"/>
      <c r="J75" s="1"/>
      <c r="K75" s="1"/>
      <c r="L75" s="1"/>
      <c r="M75" s="1"/>
      <c r="N75" s="1"/>
      <c r="O75" s="1"/>
      <c r="P75" s="1"/>
      <c r="Q75" s="1"/>
      <c r="R75" s="1"/>
      <c r="S75" s="41"/>
      <c r="T75" s="41"/>
      <c r="U75" s="41"/>
      <c r="V75" s="41"/>
      <c r="W75" s="1"/>
      <c r="X75" s="42"/>
      <c r="Y75" s="1"/>
      <c r="Z75" s="1"/>
      <c r="AA75" s="1"/>
      <c r="AB75" s="1"/>
    </row>
    <row r="76" ht="15.75" customHeight="1">
      <c r="A76" s="1"/>
      <c r="B76" s="1"/>
      <c r="C76" s="1"/>
      <c r="D76" s="1"/>
      <c r="E76" s="1"/>
      <c r="F76" s="1"/>
      <c r="G76" s="1"/>
      <c r="H76" s="1"/>
      <c r="I76" s="1"/>
      <c r="J76" s="1"/>
      <c r="K76" s="1"/>
      <c r="L76" s="1"/>
      <c r="M76" s="1"/>
      <c r="N76" s="1"/>
      <c r="O76" s="1"/>
      <c r="P76" s="1"/>
      <c r="Q76" s="1"/>
      <c r="R76" s="1"/>
      <c r="S76" s="41"/>
      <c r="T76" s="41"/>
      <c r="U76" s="41"/>
      <c r="V76" s="41"/>
      <c r="W76" s="1"/>
      <c r="X76" s="42"/>
      <c r="Y76" s="1"/>
      <c r="Z76" s="1"/>
      <c r="AA76" s="1"/>
      <c r="AB76" s="1"/>
    </row>
    <row r="77" ht="15.75" customHeight="1">
      <c r="A77" s="1"/>
      <c r="B77" s="1"/>
      <c r="C77" s="1"/>
      <c r="D77" s="1"/>
      <c r="E77" s="1"/>
      <c r="F77" s="1"/>
      <c r="G77" s="1"/>
      <c r="H77" s="1"/>
      <c r="I77" s="1"/>
      <c r="J77" s="1"/>
      <c r="K77" s="1"/>
      <c r="L77" s="1"/>
      <c r="M77" s="1"/>
      <c r="N77" s="1"/>
      <c r="O77" s="1"/>
      <c r="P77" s="1"/>
      <c r="Q77" s="1"/>
      <c r="R77" s="1"/>
      <c r="S77" s="41"/>
      <c r="T77" s="41"/>
      <c r="U77" s="41"/>
      <c r="V77" s="41"/>
      <c r="W77" s="1"/>
      <c r="X77" s="42"/>
      <c r="Y77" s="1"/>
      <c r="Z77" s="1"/>
      <c r="AA77" s="1"/>
      <c r="AB77" s="1"/>
    </row>
    <row r="78" ht="15.75" customHeight="1">
      <c r="A78" s="1"/>
      <c r="B78" s="1"/>
      <c r="C78" s="1"/>
      <c r="D78" s="1"/>
      <c r="E78" s="1"/>
      <c r="F78" s="1"/>
      <c r="G78" s="1"/>
      <c r="H78" s="1"/>
      <c r="I78" s="1"/>
      <c r="J78" s="1"/>
      <c r="K78" s="1"/>
      <c r="L78" s="1"/>
      <c r="M78" s="1"/>
      <c r="N78" s="1"/>
      <c r="O78" s="1"/>
      <c r="P78" s="1"/>
      <c r="Q78" s="1"/>
      <c r="R78" s="1"/>
      <c r="S78" s="41"/>
      <c r="T78" s="41"/>
      <c r="U78" s="41"/>
      <c r="V78" s="41"/>
      <c r="W78" s="1"/>
      <c r="X78" s="42"/>
      <c r="Y78" s="1"/>
      <c r="Z78" s="1"/>
      <c r="AA78" s="1"/>
      <c r="AB78" s="1"/>
    </row>
    <row r="79" ht="15.75" customHeight="1">
      <c r="A79" s="1"/>
      <c r="B79" s="1"/>
      <c r="C79" s="1"/>
      <c r="D79" s="1"/>
      <c r="E79" s="1"/>
      <c r="F79" s="1"/>
      <c r="G79" s="1"/>
      <c r="H79" s="1"/>
      <c r="I79" s="1"/>
      <c r="J79" s="1"/>
      <c r="K79" s="1"/>
      <c r="L79" s="1"/>
      <c r="M79" s="1"/>
      <c r="N79" s="1"/>
      <c r="O79" s="1"/>
      <c r="P79" s="1"/>
      <c r="Q79" s="1"/>
      <c r="R79" s="1"/>
      <c r="S79" s="41"/>
      <c r="T79" s="41"/>
      <c r="U79" s="41"/>
      <c r="V79" s="41"/>
      <c r="W79" s="1"/>
      <c r="X79" s="42"/>
      <c r="Y79" s="1"/>
      <c r="Z79" s="1"/>
      <c r="AA79" s="1"/>
      <c r="AB79" s="1"/>
    </row>
    <row r="80" ht="15.75" customHeight="1">
      <c r="A80" s="1"/>
      <c r="B80" s="1"/>
      <c r="C80" s="1"/>
      <c r="D80" s="1"/>
      <c r="E80" s="1"/>
      <c r="F80" s="1"/>
      <c r="G80" s="1"/>
      <c r="H80" s="1"/>
      <c r="I80" s="1"/>
      <c r="J80" s="1"/>
      <c r="K80" s="1"/>
      <c r="L80" s="1"/>
      <c r="M80" s="1"/>
      <c r="N80" s="1"/>
      <c r="O80" s="1"/>
      <c r="P80" s="1"/>
      <c r="Q80" s="1"/>
      <c r="R80" s="1"/>
      <c r="S80" s="41"/>
      <c r="T80" s="41"/>
      <c r="U80" s="41"/>
      <c r="V80" s="41"/>
      <c r="W80" s="1"/>
      <c r="X80" s="42"/>
      <c r="Y80" s="1"/>
      <c r="Z80" s="1"/>
      <c r="AA80" s="1"/>
      <c r="AB80" s="1"/>
    </row>
    <row r="81" ht="15.75" customHeight="1">
      <c r="A81" s="1"/>
      <c r="B81" s="1"/>
      <c r="C81" s="1"/>
      <c r="D81" s="1"/>
      <c r="E81" s="1"/>
      <c r="F81" s="1"/>
      <c r="G81" s="1"/>
      <c r="H81" s="1"/>
      <c r="I81" s="1"/>
      <c r="J81" s="1"/>
      <c r="K81" s="1"/>
      <c r="L81" s="1"/>
      <c r="M81" s="1"/>
      <c r="N81" s="1"/>
      <c r="O81" s="1"/>
      <c r="P81" s="1"/>
      <c r="Q81" s="1"/>
      <c r="R81" s="1"/>
      <c r="S81" s="41"/>
      <c r="T81" s="41"/>
      <c r="U81" s="41"/>
      <c r="V81" s="41"/>
      <c r="W81" s="1"/>
      <c r="X81" s="42"/>
      <c r="Y81" s="1"/>
      <c r="Z81" s="1"/>
      <c r="AA81" s="1"/>
      <c r="AB81" s="1"/>
    </row>
    <row r="82" ht="15.75" customHeight="1">
      <c r="A82" s="1"/>
      <c r="B82" s="1"/>
      <c r="C82" s="1"/>
      <c r="D82" s="1"/>
      <c r="E82" s="1"/>
      <c r="F82" s="1"/>
      <c r="G82" s="1"/>
      <c r="H82" s="1"/>
      <c r="I82" s="1"/>
      <c r="J82" s="1"/>
      <c r="K82" s="1"/>
      <c r="L82" s="1"/>
      <c r="M82" s="1"/>
      <c r="N82" s="1"/>
      <c r="O82" s="1"/>
      <c r="P82" s="1"/>
      <c r="Q82" s="1"/>
      <c r="R82" s="1"/>
      <c r="S82" s="41"/>
      <c r="T82" s="41"/>
      <c r="U82" s="41"/>
      <c r="V82" s="41"/>
      <c r="W82" s="1"/>
      <c r="X82" s="42"/>
      <c r="Y82" s="1"/>
      <c r="Z82" s="1"/>
      <c r="AA82" s="1"/>
      <c r="AB82" s="1"/>
    </row>
    <row r="83" ht="15.75" customHeight="1">
      <c r="A83" s="1"/>
      <c r="B83" s="43" t="s">
        <v>59</v>
      </c>
      <c r="C83" s="43" t="s">
        <v>60</v>
      </c>
      <c r="D83" s="43" t="s">
        <v>61</v>
      </c>
      <c r="E83" s="44" t="s">
        <v>62</v>
      </c>
      <c r="F83" s="43" t="s">
        <v>63</v>
      </c>
      <c r="G83" s="43" t="s">
        <v>64</v>
      </c>
      <c r="H83" s="43" t="s">
        <v>65</v>
      </c>
      <c r="I83" s="43" t="s">
        <v>66</v>
      </c>
      <c r="J83" s="1"/>
      <c r="K83" s="1"/>
      <c r="L83" s="1"/>
      <c r="M83" s="1"/>
      <c r="N83" s="1"/>
      <c r="O83" s="1"/>
      <c r="P83" s="1"/>
      <c r="Q83" s="1"/>
      <c r="R83" s="1"/>
      <c r="S83" s="41"/>
      <c r="T83" s="41"/>
      <c r="U83" s="41"/>
      <c r="V83" s="41"/>
      <c r="W83" s="1"/>
      <c r="X83" s="42"/>
      <c r="Y83" s="1"/>
      <c r="Z83" s="1"/>
      <c r="AA83" s="1"/>
      <c r="AB83" s="1"/>
    </row>
    <row r="84" ht="15.75" customHeight="1">
      <c r="A84" s="1"/>
      <c r="B84" s="45" t="s">
        <v>67</v>
      </c>
      <c r="C84" s="45">
        <v>1961.0</v>
      </c>
      <c r="D84" s="46">
        <v>2.35216739064022</v>
      </c>
      <c r="E84" s="46">
        <v>2.35216739064022</v>
      </c>
      <c r="F84" s="46">
        <v>3.17705509069221</v>
      </c>
      <c r="G84" s="47">
        <v>7.21732103250242E9</v>
      </c>
      <c r="H84" s="47">
        <v>7.21732103250242E9</v>
      </c>
      <c r="I84" s="47">
        <v>9.74838052862727E9</v>
      </c>
      <c r="J84" s="1"/>
      <c r="K84" s="1"/>
      <c r="L84" s="1"/>
      <c r="M84" s="1"/>
      <c r="N84" s="1"/>
      <c r="O84" s="1"/>
      <c r="P84" s="1"/>
      <c r="Q84" s="1"/>
      <c r="R84" s="1"/>
      <c r="S84" s="41"/>
      <c r="T84" s="41"/>
      <c r="U84" s="41"/>
      <c r="V84" s="41"/>
      <c r="W84" s="1"/>
      <c r="X84" s="42"/>
      <c r="Y84" s="1"/>
      <c r="Z84" s="1"/>
      <c r="AA84" s="1"/>
      <c r="AB84" s="1"/>
    </row>
    <row r="85" ht="15.75" customHeight="1">
      <c r="A85" s="1"/>
      <c r="B85" s="45" t="s">
        <v>67</v>
      </c>
      <c r="C85" s="45">
        <v>1962.0</v>
      </c>
      <c r="D85" s="46">
        <v>2.33775212132851</v>
      </c>
      <c r="E85" s="46">
        <v>2.33775212132851</v>
      </c>
      <c r="F85" s="46">
        <v>3.13579218493082</v>
      </c>
      <c r="G85" s="47">
        <v>7.30941858254224E9</v>
      </c>
      <c r="H85" s="47">
        <v>7.30941858254224E9</v>
      </c>
      <c r="I85" s="47">
        <v>9.80465006670136E9</v>
      </c>
      <c r="J85" s="1"/>
      <c r="K85" s="1"/>
      <c r="L85" s="1"/>
      <c r="M85" s="1"/>
      <c r="N85" s="1"/>
      <c r="O85" s="1"/>
      <c r="P85" s="1"/>
      <c r="Q85" s="1"/>
      <c r="R85" s="1"/>
      <c r="S85" s="41"/>
      <c r="T85" s="41"/>
      <c r="U85" s="41"/>
      <c r="V85" s="41"/>
      <c r="W85" s="1"/>
      <c r="X85" s="42"/>
      <c r="Y85" s="1"/>
      <c r="Z85" s="1"/>
      <c r="AA85" s="1"/>
      <c r="AB85" s="1"/>
    </row>
    <row r="86" ht="15.75" customHeight="1">
      <c r="A86" s="1"/>
      <c r="B86" s="45" t="s">
        <v>67</v>
      </c>
      <c r="C86" s="45">
        <v>1963.0</v>
      </c>
      <c r="D86" s="46">
        <v>2.29727520600759</v>
      </c>
      <c r="E86" s="46">
        <v>2.29727520600759</v>
      </c>
      <c r="F86" s="46">
        <v>3.0670936759724</v>
      </c>
      <c r="G86" s="47">
        <v>7.34158443489853E9</v>
      </c>
      <c r="H86" s="47">
        <v>7.34158443489853E9</v>
      </c>
      <c r="I86" s="47">
        <v>9.80175662779906E9</v>
      </c>
      <c r="J86" s="1"/>
      <c r="K86" s="1"/>
      <c r="L86" s="1"/>
      <c r="M86" s="1"/>
      <c r="N86" s="1"/>
      <c r="O86" s="1"/>
      <c r="P86" s="1"/>
      <c r="Q86" s="1"/>
      <c r="R86" s="1"/>
      <c r="S86" s="41"/>
      <c r="T86" s="41"/>
      <c r="U86" s="41"/>
      <c r="V86" s="41"/>
      <c r="W86" s="1"/>
      <c r="X86" s="42"/>
      <c r="Y86" s="1"/>
      <c r="Z86" s="1"/>
      <c r="AA86" s="1"/>
      <c r="AB86" s="1"/>
    </row>
    <row r="87" ht="15.75" customHeight="1">
      <c r="A87" s="1"/>
      <c r="B87" s="45" t="s">
        <v>67</v>
      </c>
      <c r="C87" s="45">
        <v>1964.0</v>
      </c>
      <c r="D87" s="46">
        <v>2.26766426866104</v>
      </c>
      <c r="E87" s="46">
        <v>2.26766426866104</v>
      </c>
      <c r="F87" s="46">
        <v>3.01628423963673</v>
      </c>
      <c r="G87" s="47">
        <v>7.40894047745667E9</v>
      </c>
      <c r="H87" s="47">
        <v>7.40894047745667E9</v>
      </c>
      <c r="I87" s="47">
        <v>9.85483403058352E9</v>
      </c>
      <c r="J87" s="1"/>
      <c r="K87" s="1"/>
      <c r="L87" s="1"/>
      <c r="M87" s="1"/>
      <c r="N87" s="1"/>
      <c r="O87" s="1"/>
      <c r="P87" s="1"/>
      <c r="Q87" s="1"/>
      <c r="R87" s="1"/>
      <c r="S87" s="41"/>
      <c r="T87" s="41"/>
      <c r="U87" s="41"/>
      <c r="V87" s="41"/>
      <c r="W87" s="1"/>
      <c r="X87" s="42"/>
      <c r="Y87" s="1"/>
      <c r="Z87" s="1"/>
      <c r="AA87" s="1"/>
      <c r="AB87" s="1"/>
    </row>
    <row r="88" ht="15.75" customHeight="1">
      <c r="A88" s="1"/>
      <c r="B88" s="45" t="s">
        <v>67</v>
      </c>
      <c r="C88" s="45">
        <v>1965.0</v>
      </c>
      <c r="D88" s="46">
        <v>2.26153468191979</v>
      </c>
      <c r="E88" s="46">
        <v>2.26153468191979</v>
      </c>
      <c r="F88" s="46">
        <v>2.95836659514282</v>
      </c>
      <c r="G88" s="47">
        <v>7.54699452545072E9</v>
      </c>
      <c r="H88" s="47">
        <v>7.54699452545072E9</v>
      </c>
      <c r="I88" s="47">
        <v>9.87239474831704E9</v>
      </c>
      <c r="J88" s="1"/>
      <c r="K88" s="1"/>
      <c r="L88" s="1"/>
      <c r="M88" s="1"/>
      <c r="N88" s="1"/>
      <c r="O88" s="1"/>
      <c r="P88" s="1"/>
      <c r="Q88" s="1"/>
      <c r="R88" s="1"/>
      <c r="S88" s="41"/>
      <c r="T88" s="41"/>
      <c r="U88" s="41"/>
      <c r="V88" s="41"/>
      <c r="W88" s="1"/>
      <c r="X88" s="42"/>
      <c r="Y88" s="1"/>
      <c r="Z88" s="1"/>
      <c r="AA88" s="1"/>
      <c r="AB88" s="1"/>
    </row>
    <row r="89" ht="15.75" customHeight="1">
      <c r="A89" s="1"/>
      <c r="B89" s="45" t="s">
        <v>67</v>
      </c>
      <c r="C89" s="45">
        <v>1966.0</v>
      </c>
      <c r="D89" s="46">
        <v>2.35775630031019</v>
      </c>
      <c r="E89" s="46">
        <v>2.35775630031019</v>
      </c>
      <c r="F89" s="46">
        <v>2.92583491484944</v>
      </c>
      <c r="G89" s="47">
        <v>8.03150114323374E9</v>
      </c>
      <c r="H89" s="47">
        <v>8.03150114323374E9</v>
      </c>
      <c r="I89" s="47">
        <v>9.96662257064143E9</v>
      </c>
      <c r="J89" s="1"/>
      <c r="K89" s="1"/>
      <c r="L89" s="1"/>
      <c r="M89" s="1"/>
      <c r="N89" s="1"/>
      <c r="O89" s="1"/>
      <c r="P89" s="1"/>
      <c r="Q89" s="1"/>
      <c r="R89" s="1"/>
      <c r="S89" s="41"/>
      <c r="T89" s="41"/>
      <c r="U89" s="41"/>
      <c r="V89" s="41"/>
      <c r="W89" s="1"/>
      <c r="X89" s="42"/>
      <c r="Y89" s="1"/>
      <c r="Z89" s="1"/>
      <c r="AA89" s="1"/>
      <c r="AB89" s="1"/>
    </row>
    <row r="90" ht="15.75" customHeight="1">
      <c r="A90" s="1"/>
      <c r="B90" s="45" t="s">
        <v>67</v>
      </c>
      <c r="C90" s="45">
        <v>1967.0</v>
      </c>
      <c r="D90" s="46">
        <v>2.47571673795207</v>
      </c>
      <c r="E90" s="46">
        <v>2.47571673795207</v>
      </c>
      <c r="F90" s="46">
        <v>2.87993980772589</v>
      </c>
      <c r="G90" s="47">
        <v>8.60422540441124E9</v>
      </c>
      <c r="H90" s="47">
        <v>8.60422540441124E9</v>
      </c>
      <c r="I90" s="47">
        <v>1.00090868047609E10</v>
      </c>
      <c r="J90" s="1"/>
      <c r="K90" s="1"/>
      <c r="L90" s="1"/>
      <c r="M90" s="1"/>
      <c r="N90" s="1"/>
      <c r="O90" s="1"/>
      <c r="P90" s="1"/>
      <c r="Q90" s="1"/>
      <c r="R90" s="1"/>
      <c r="S90" s="41"/>
      <c r="T90" s="41"/>
      <c r="U90" s="41"/>
      <c r="V90" s="41"/>
      <c r="W90" s="1"/>
      <c r="X90" s="42"/>
      <c r="Y90" s="1"/>
      <c r="Z90" s="1"/>
      <c r="AA90" s="1"/>
      <c r="AB90" s="1"/>
    </row>
    <row r="91" ht="15.75" customHeight="1">
      <c r="A91" s="1"/>
      <c r="B91" s="45" t="s">
        <v>67</v>
      </c>
      <c r="C91" s="45">
        <v>1968.0</v>
      </c>
      <c r="D91" s="46">
        <v>2.52323215267424</v>
      </c>
      <c r="E91" s="46">
        <v>2.52323215267424</v>
      </c>
      <c r="F91" s="46">
        <v>2.83925972909172</v>
      </c>
      <c r="G91" s="47">
        <v>8.94942692385064E9</v>
      </c>
      <c r="H91" s="47">
        <v>8.94942692385064E9</v>
      </c>
      <c r="I91" s="47">
        <v>1.00703147997398E10</v>
      </c>
      <c r="J91" s="1"/>
      <c r="K91" s="1"/>
      <c r="L91" s="1"/>
      <c r="M91" s="1"/>
      <c r="N91" s="1"/>
      <c r="O91" s="1"/>
      <c r="P91" s="1"/>
      <c r="Q91" s="1"/>
      <c r="R91" s="1"/>
      <c r="S91" s="41"/>
      <c r="T91" s="41"/>
      <c r="U91" s="41"/>
      <c r="V91" s="41"/>
      <c r="W91" s="1"/>
      <c r="X91" s="42"/>
      <c r="Y91" s="1"/>
      <c r="Z91" s="1"/>
      <c r="AA91" s="1"/>
      <c r="AB91" s="1"/>
    </row>
    <row r="92" ht="15.75" customHeight="1">
      <c r="A92" s="1"/>
      <c r="B92" s="45" t="s">
        <v>67</v>
      </c>
      <c r="C92" s="45">
        <v>1969.0</v>
      </c>
      <c r="D92" s="46">
        <v>2.55001994942161</v>
      </c>
      <c r="E92" s="46">
        <v>2.55001994942161</v>
      </c>
      <c r="F92" s="46">
        <v>2.78224914279411</v>
      </c>
      <c r="G92" s="47">
        <v>9.23274311747811E9</v>
      </c>
      <c r="H92" s="47">
        <v>9.23274311747811E9</v>
      </c>
      <c r="I92" s="47">
        <v>1.00735781813489E10</v>
      </c>
      <c r="J92" s="1"/>
      <c r="K92" s="1"/>
      <c r="L92" s="1"/>
      <c r="M92" s="1"/>
      <c r="N92" s="1"/>
      <c r="O92" s="1"/>
      <c r="P92" s="1"/>
      <c r="Q92" s="1"/>
      <c r="R92" s="1"/>
      <c r="S92" s="41"/>
      <c r="T92" s="41"/>
      <c r="U92" s="41"/>
      <c r="V92" s="41"/>
      <c r="W92" s="1"/>
      <c r="X92" s="42"/>
      <c r="Y92" s="1"/>
      <c r="Z92" s="1"/>
      <c r="AA92" s="1"/>
      <c r="AB92" s="1"/>
    </row>
    <row r="93" ht="15.75" customHeight="1">
      <c r="A93" s="1"/>
      <c r="B93" s="45" t="s">
        <v>67</v>
      </c>
      <c r="C93" s="45">
        <v>1970.0</v>
      </c>
      <c r="D93" s="46">
        <v>2.7481977903857</v>
      </c>
      <c r="E93" s="46">
        <v>2.7481977903857</v>
      </c>
      <c r="F93" s="46">
        <v>2.74152070857196</v>
      </c>
      <c r="G93" s="47">
        <v>1.01556633196628E10</v>
      </c>
      <c r="H93" s="47">
        <v>1.01556633196628E10</v>
      </c>
      <c r="I93" s="47">
        <v>1.01309882112497E10</v>
      </c>
      <c r="J93" s="1"/>
      <c r="K93" s="1"/>
      <c r="L93" s="1"/>
      <c r="M93" s="1"/>
      <c r="N93" s="1"/>
      <c r="O93" s="1"/>
      <c r="P93" s="1"/>
      <c r="Q93" s="1"/>
      <c r="R93" s="1"/>
      <c r="S93" s="41"/>
      <c r="T93" s="41"/>
      <c r="U93" s="41"/>
      <c r="V93" s="41"/>
      <c r="W93" s="1"/>
      <c r="X93" s="42"/>
      <c r="Y93" s="1"/>
      <c r="Z93" s="1"/>
      <c r="AA93" s="1"/>
      <c r="AB93" s="1"/>
    </row>
    <row r="94" ht="15.75" customHeight="1">
      <c r="A94" s="1"/>
      <c r="B94" s="45" t="s">
        <v>67</v>
      </c>
      <c r="C94" s="45">
        <v>1971.0</v>
      </c>
      <c r="D94" s="46">
        <v>2.75728433141248</v>
      </c>
      <c r="E94" s="46">
        <v>2.75728433141248</v>
      </c>
      <c r="F94" s="46">
        <v>2.70495044104024</v>
      </c>
      <c r="G94" s="47">
        <v>1.0395411366771E10</v>
      </c>
      <c r="H94" s="47">
        <v>1.0395411366771E10</v>
      </c>
      <c r="I94" s="47">
        <v>1.01980959547923E10</v>
      </c>
      <c r="J94" s="1"/>
      <c r="K94" s="1"/>
      <c r="L94" s="1"/>
      <c r="M94" s="1"/>
      <c r="N94" s="1"/>
      <c r="O94" s="1"/>
      <c r="P94" s="1"/>
      <c r="Q94" s="1"/>
      <c r="R94" s="1"/>
      <c r="S94" s="41"/>
      <c r="T94" s="41"/>
      <c r="U94" s="41"/>
      <c r="V94" s="41"/>
      <c r="W94" s="1"/>
      <c r="X94" s="42"/>
      <c r="Y94" s="1"/>
      <c r="Z94" s="1"/>
      <c r="AA94" s="1"/>
      <c r="AB94" s="1"/>
    </row>
    <row r="95" ht="15.75" customHeight="1">
      <c r="A95" s="1"/>
      <c r="B95" s="45" t="s">
        <v>67</v>
      </c>
      <c r="C95" s="45">
        <v>1972.0</v>
      </c>
      <c r="D95" s="46">
        <v>2.6722208854309</v>
      </c>
      <c r="E95" s="46">
        <v>2.6722208854309</v>
      </c>
      <c r="F95" s="46">
        <v>2.63988141739975</v>
      </c>
      <c r="G95" s="47">
        <v>1.02741575325256E10</v>
      </c>
      <c r="H95" s="47">
        <v>1.02741575325256E10</v>
      </c>
      <c r="I95" s="47">
        <v>1.01498160736186E10</v>
      </c>
      <c r="J95" s="1"/>
      <c r="K95" s="1"/>
      <c r="L95" s="1"/>
      <c r="M95" s="1"/>
      <c r="N95" s="1"/>
      <c r="O95" s="1"/>
      <c r="P95" s="1"/>
      <c r="Q95" s="1"/>
      <c r="R95" s="1"/>
      <c r="S95" s="41"/>
      <c r="T95" s="41"/>
      <c r="U95" s="41"/>
      <c r="V95" s="41"/>
      <c r="W95" s="1"/>
      <c r="X95" s="42"/>
      <c r="Y95" s="1"/>
      <c r="Z95" s="1"/>
      <c r="AA95" s="1"/>
      <c r="AB95" s="1"/>
    </row>
    <row r="96" ht="15.75" customHeight="1">
      <c r="A96" s="1"/>
      <c r="B96" s="45" t="s">
        <v>67</v>
      </c>
      <c r="C96" s="45">
        <v>1973.0</v>
      </c>
      <c r="D96" s="46">
        <v>2.84067608423565</v>
      </c>
      <c r="E96" s="46">
        <v>2.84067608423565</v>
      </c>
      <c r="F96" s="46">
        <v>2.61780306073292</v>
      </c>
      <c r="G96" s="47">
        <v>1.11361646802389E10</v>
      </c>
      <c r="H96" s="47">
        <v>1.11361646802389E10</v>
      </c>
      <c r="I96" s="47">
        <v>1.02624424488382E10</v>
      </c>
      <c r="J96" s="1"/>
      <c r="K96" s="1"/>
      <c r="L96" s="1"/>
      <c r="M96" s="1"/>
      <c r="N96" s="1"/>
      <c r="O96" s="1"/>
      <c r="P96" s="1"/>
      <c r="Q96" s="1"/>
      <c r="R96" s="1"/>
      <c r="S96" s="41"/>
      <c r="T96" s="41"/>
      <c r="U96" s="41"/>
      <c r="V96" s="41"/>
      <c r="W96" s="1"/>
      <c r="X96" s="42"/>
      <c r="Y96" s="1"/>
      <c r="Z96" s="1"/>
      <c r="AA96" s="1"/>
      <c r="AB96" s="1"/>
    </row>
    <row r="97" ht="15.75" customHeight="1">
      <c r="A97" s="1"/>
      <c r="B97" s="45" t="s">
        <v>67</v>
      </c>
      <c r="C97" s="45">
        <v>1974.0</v>
      </c>
      <c r="D97" s="46">
        <v>2.7961421285951</v>
      </c>
      <c r="E97" s="46">
        <v>2.7961421285951</v>
      </c>
      <c r="F97" s="46">
        <v>2.55610262345481</v>
      </c>
      <c r="G97" s="47">
        <v>1.11720334092179E10</v>
      </c>
      <c r="H97" s="47">
        <v>1.11720334092179E10</v>
      </c>
      <c r="I97" s="47">
        <v>1.02129591540661E10</v>
      </c>
      <c r="J97" s="1"/>
      <c r="K97" s="1"/>
      <c r="L97" s="1"/>
      <c r="M97" s="1"/>
      <c r="N97" s="1"/>
      <c r="O97" s="1"/>
      <c r="P97" s="1"/>
      <c r="Q97" s="1"/>
      <c r="R97" s="1"/>
      <c r="S97" s="41"/>
      <c r="T97" s="41"/>
      <c r="U97" s="41"/>
      <c r="V97" s="41"/>
      <c r="W97" s="1"/>
      <c r="X97" s="42"/>
      <c r="Y97" s="1"/>
      <c r="Z97" s="1"/>
      <c r="AA97" s="1"/>
      <c r="AB97" s="1"/>
    </row>
    <row r="98" ht="15.75" customHeight="1">
      <c r="A98" s="1"/>
      <c r="B98" s="45" t="s">
        <v>67</v>
      </c>
      <c r="C98" s="45">
        <v>1975.0</v>
      </c>
      <c r="D98" s="46">
        <v>2.77019415412249</v>
      </c>
      <c r="E98" s="46">
        <v>2.77019415412249</v>
      </c>
      <c r="F98" s="46">
        <v>2.51076798411044</v>
      </c>
      <c r="G98" s="47">
        <v>1.12731312805183E10</v>
      </c>
      <c r="H98" s="47">
        <v>1.12731312805183E10</v>
      </c>
      <c r="I98" s="47">
        <v>1.02174196652584E10</v>
      </c>
      <c r="J98" s="1"/>
      <c r="K98" s="1"/>
      <c r="L98" s="1"/>
      <c r="M98" s="1"/>
      <c r="N98" s="1"/>
      <c r="O98" s="1"/>
      <c r="P98" s="1"/>
      <c r="Q98" s="1"/>
      <c r="R98" s="1"/>
      <c r="S98" s="41"/>
      <c r="T98" s="41"/>
      <c r="U98" s="41"/>
      <c r="V98" s="41"/>
      <c r="W98" s="1"/>
      <c r="X98" s="42"/>
      <c r="Y98" s="1"/>
      <c r="Z98" s="1"/>
      <c r="AA98" s="1"/>
      <c r="AB98" s="1"/>
    </row>
    <row r="99" ht="15.75" customHeight="1">
      <c r="A99" s="1"/>
      <c r="B99" s="45" t="s">
        <v>67</v>
      </c>
      <c r="C99" s="45">
        <v>1976.0</v>
      </c>
      <c r="D99" s="46">
        <v>2.79320981156934</v>
      </c>
      <c r="E99" s="46">
        <v>2.79320981156934</v>
      </c>
      <c r="F99" s="46">
        <v>2.48510970546871</v>
      </c>
      <c r="G99" s="47">
        <v>1.15708884036848E10</v>
      </c>
      <c r="H99" s="47">
        <v>1.15708884036848E10</v>
      </c>
      <c r="I99" s="47">
        <v>1.02945918060012E10</v>
      </c>
      <c r="J99" s="1"/>
      <c r="K99" s="1"/>
      <c r="L99" s="1"/>
      <c r="M99" s="1"/>
      <c r="N99" s="1"/>
      <c r="O99" s="1"/>
      <c r="P99" s="1"/>
      <c r="Q99" s="1"/>
      <c r="R99" s="1"/>
      <c r="S99" s="41"/>
      <c r="T99" s="41"/>
      <c r="U99" s="41"/>
      <c r="V99" s="41"/>
      <c r="W99" s="1"/>
      <c r="X99" s="42"/>
      <c r="Y99" s="1"/>
      <c r="Z99" s="1"/>
      <c r="AA99" s="1"/>
      <c r="AB99" s="1"/>
    </row>
    <row r="100" ht="15.75" customHeight="1">
      <c r="A100" s="1"/>
      <c r="B100" s="45" t="s">
        <v>67</v>
      </c>
      <c r="C100" s="45">
        <v>1977.0</v>
      </c>
      <c r="D100" s="46">
        <v>2.77955434266676</v>
      </c>
      <c r="E100" s="46">
        <v>2.77955434266676</v>
      </c>
      <c r="F100" s="46">
        <v>2.44203877326298</v>
      </c>
      <c r="G100" s="47">
        <v>1.17179687600701E10</v>
      </c>
      <c r="H100" s="47">
        <v>1.17179687600701E10</v>
      </c>
      <c r="I100" s="47">
        <v>1.02950737991589E10</v>
      </c>
      <c r="J100" s="1"/>
      <c r="K100" s="1"/>
      <c r="L100" s="1"/>
      <c r="M100" s="1"/>
      <c r="N100" s="1"/>
      <c r="O100" s="1"/>
      <c r="P100" s="1"/>
      <c r="Q100" s="1"/>
      <c r="R100" s="1"/>
      <c r="S100" s="41"/>
      <c r="T100" s="41"/>
      <c r="U100" s="41"/>
      <c r="V100" s="41"/>
      <c r="W100" s="1"/>
      <c r="X100" s="42"/>
      <c r="Y100" s="1"/>
      <c r="Z100" s="1"/>
      <c r="AA100" s="1"/>
      <c r="AB100" s="1"/>
    </row>
    <row r="101" ht="15.75" customHeight="1">
      <c r="A101" s="1"/>
      <c r="B101" s="45" t="s">
        <v>67</v>
      </c>
      <c r="C101" s="45">
        <v>1978.0</v>
      </c>
      <c r="D101" s="46">
        <v>2.81935208894679</v>
      </c>
      <c r="E101" s="46">
        <v>2.81935208894679</v>
      </c>
      <c r="F101" s="46">
        <v>2.43462332340316</v>
      </c>
      <c r="G101" s="47">
        <v>1.20940548334912E10</v>
      </c>
      <c r="H101" s="47">
        <v>1.20940548334912E10</v>
      </c>
      <c r="I101" s="47">
        <v>1.04437062854696E10</v>
      </c>
      <c r="J101" s="1"/>
      <c r="K101" s="1"/>
      <c r="L101" s="1"/>
      <c r="M101" s="1"/>
      <c r="N101" s="1"/>
      <c r="O101" s="1"/>
      <c r="P101" s="1"/>
      <c r="Q101" s="1"/>
      <c r="R101" s="1"/>
      <c r="S101" s="41"/>
      <c r="T101" s="41"/>
      <c r="U101" s="41"/>
      <c r="V101" s="41"/>
      <c r="W101" s="1"/>
      <c r="X101" s="42"/>
      <c r="Y101" s="1"/>
      <c r="Z101" s="1"/>
      <c r="AA101" s="1"/>
      <c r="AB101" s="1"/>
    </row>
    <row r="102" ht="15.75" customHeight="1">
      <c r="A102" s="1"/>
      <c r="B102" s="45" t="s">
        <v>67</v>
      </c>
      <c r="C102" s="45">
        <v>1979.0</v>
      </c>
      <c r="D102" s="46">
        <v>2.85874451038024</v>
      </c>
      <c r="E102" s="46">
        <v>2.85874451038024</v>
      </c>
      <c r="F102" s="46">
        <v>2.38253380569737</v>
      </c>
      <c r="G102" s="47">
        <v>1.24800864358593E10</v>
      </c>
      <c r="H102" s="47">
        <v>1.24800864358593E10</v>
      </c>
      <c r="I102" s="47">
        <v>1.04011419314763E10</v>
      </c>
      <c r="J102" s="1"/>
      <c r="K102" s="1"/>
      <c r="L102" s="1"/>
      <c r="M102" s="1"/>
      <c r="N102" s="1"/>
      <c r="O102" s="1"/>
      <c r="P102" s="1"/>
      <c r="Q102" s="1"/>
      <c r="R102" s="1"/>
      <c r="S102" s="41"/>
      <c r="T102" s="41"/>
      <c r="U102" s="41"/>
      <c r="V102" s="41"/>
      <c r="W102" s="1"/>
      <c r="X102" s="42"/>
      <c r="Y102" s="1"/>
      <c r="Z102" s="1"/>
      <c r="AA102" s="1"/>
      <c r="AB102" s="1"/>
    </row>
    <row r="103" ht="15.75" customHeight="1">
      <c r="A103" s="1"/>
      <c r="B103" s="45" t="s">
        <v>67</v>
      </c>
      <c r="C103" s="45">
        <v>1980.0</v>
      </c>
      <c r="D103" s="46">
        <v>2.67403008342437</v>
      </c>
      <c r="E103" s="46">
        <v>2.67403008342437</v>
      </c>
      <c r="F103" s="46">
        <v>2.34202003337883</v>
      </c>
      <c r="G103" s="47">
        <v>1.18834097459635E10</v>
      </c>
      <c r="H103" s="47">
        <v>1.18834097459635E10</v>
      </c>
      <c r="I103" s="47">
        <v>1.04079604485359E10</v>
      </c>
      <c r="J103" s="1"/>
      <c r="K103" s="1"/>
      <c r="L103" s="1"/>
      <c r="M103" s="1"/>
      <c r="N103" s="1"/>
      <c r="O103" s="1"/>
      <c r="P103" s="1"/>
      <c r="Q103" s="1"/>
      <c r="R103" s="1"/>
      <c r="S103" s="41"/>
      <c r="T103" s="41"/>
      <c r="U103" s="41"/>
      <c r="V103" s="41"/>
      <c r="W103" s="1"/>
      <c r="X103" s="42"/>
      <c r="Y103" s="1"/>
      <c r="Z103" s="1"/>
      <c r="AA103" s="1"/>
      <c r="AB103" s="1"/>
    </row>
    <row r="104" ht="15.75" customHeight="1">
      <c r="A104" s="1"/>
      <c r="B104" s="45" t="s">
        <v>67</v>
      </c>
      <c r="C104" s="45">
        <v>1981.0</v>
      </c>
      <c r="D104" s="46">
        <v>2.61556187506406</v>
      </c>
      <c r="E104" s="46">
        <v>2.61556187506406</v>
      </c>
      <c r="F104" s="46">
        <v>2.32024558472056</v>
      </c>
      <c r="G104" s="47">
        <v>1.18344431878664E10</v>
      </c>
      <c r="H104" s="47">
        <v>1.18344431878664E10</v>
      </c>
      <c r="I104" s="47">
        <v>1.04982527799942E10</v>
      </c>
      <c r="J104" s="1"/>
      <c r="K104" s="1"/>
      <c r="L104" s="1"/>
      <c r="M104" s="1"/>
      <c r="N104" s="1"/>
      <c r="O104" s="1"/>
      <c r="P104" s="1"/>
      <c r="Q104" s="1"/>
      <c r="R104" s="1"/>
      <c r="S104" s="41"/>
      <c r="T104" s="41"/>
      <c r="U104" s="41"/>
      <c r="V104" s="41"/>
      <c r="W104" s="1"/>
      <c r="X104" s="42"/>
      <c r="Y104" s="1"/>
      <c r="Z104" s="1"/>
      <c r="AA104" s="1"/>
      <c r="AB104" s="1"/>
    </row>
    <row r="105" ht="15.75" customHeight="1">
      <c r="A105" s="1"/>
      <c r="B105" s="45" t="s">
        <v>67</v>
      </c>
      <c r="C105" s="45">
        <v>1982.0</v>
      </c>
      <c r="D105" s="46">
        <v>2.50883039697709</v>
      </c>
      <c r="E105" s="46">
        <v>2.50883039697709</v>
      </c>
      <c r="F105" s="46">
        <v>2.30062892847269</v>
      </c>
      <c r="G105" s="47">
        <v>1.15606528368145E10</v>
      </c>
      <c r="H105" s="47">
        <v>1.15606528368145E10</v>
      </c>
      <c r="I105" s="47">
        <v>1.06012520898236E10</v>
      </c>
      <c r="J105" s="1"/>
      <c r="K105" s="1"/>
      <c r="L105" s="1"/>
      <c r="M105" s="1"/>
      <c r="N105" s="1"/>
      <c r="O105" s="1"/>
      <c r="P105" s="1"/>
      <c r="Q105" s="1"/>
      <c r="R105" s="1"/>
      <c r="S105" s="41"/>
      <c r="T105" s="41"/>
      <c r="U105" s="41"/>
      <c r="V105" s="41"/>
      <c r="W105" s="1"/>
      <c r="X105" s="42"/>
      <c r="Y105" s="1"/>
      <c r="Z105" s="1"/>
      <c r="AA105" s="1"/>
      <c r="AB105" s="1"/>
    </row>
    <row r="106" ht="15.75" customHeight="1">
      <c r="A106" s="1"/>
      <c r="B106" s="45" t="s">
        <v>67</v>
      </c>
      <c r="C106" s="45">
        <v>1983.0</v>
      </c>
      <c r="D106" s="46">
        <v>2.43952013650626</v>
      </c>
      <c r="E106" s="46">
        <v>2.43952013650626</v>
      </c>
      <c r="F106" s="46">
        <v>2.25503643750405</v>
      </c>
      <c r="G106" s="47">
        <v>1.14459454961515E10</v>
      </c>
      <c r="H106" s="47">
        <v>1.14459454961515E10</v>
      </c>
      <c r="I106" s="47">
        <v>1.05803603603965E10</v>
      </c>
      <c r="J106" s="1"/>
      <c r="K106" s="1"/>
      <c r="L106" s="1"/>
      <c r="M106" s="1"/>
      <c r="N106" s="1"/>
      <c r="O106" s="1"/>
      <c r="P106" s="1"/>
      <c r="Q106" s="1" t="s">
        <v>68</v>
      </c>
      <c r="R106" s="1"/>
      <c r="S106" s="41"/>
      <c r="T106" s="41"/>
      <c r="U106" s="41"/>
      <c r="V106" s="41"/>
      <c r="W106" s="1"/>
      <c r="X106" s="42"/>
      <c r="Y106" s="1"/>
      <c r="Z106" s="1"/>
      <c r="AA106" s="1"/>
      <c r="AB106" s="1"/>
    </row>
    <row r="107" ht="15.75" customHeight="1">
      <c r="A107" s="1"/>
      <c r="B107" s="45" t="s">
        <v>67</v>
      </c>
      <c r="C107" s="45">
        <v>1984.0</v>
      </c>
      <c r="D107" s="46">
        <v>2.56083078934633</v>
      </c>
      <c r="E107" s="46">
        <v>2.56083078934633</v>
      </c>
      <c r="F107" s="46">
        <v>2.24816843896471</v>
      </c>
      <c r="G107" s="47">
        <v>1.22301078736686E10</v>
      </c>
      <c r="H107" s="47">
        <v>1.22301078736686E10</v>
      </c>
      <c r="I107" s="47">
        <v>1.07368927575452E10</v>
      </c>
      <c r="J107" s="1"/>
      <c r="K107" s="1"/>
      <c r="L107" s="1"/>
      <c r="M107" s="1"/>
      <c r="N107" s="1"/>
      <c r="O107" s="1"/>
      <c r="P107" s="1"/>
      <c r="Q107" s="1"/>
      <c r="R107" s="1"/>
      <c r="S107" s="41"/>
      <c r="T107" s="41"/>
      <c r="U107" s="41"/>
      <c r="V107" s="41"/>
      <c r="W107" s="1"/>
      <c r="X107" s="42"/>
      <c r="Y107" s="1"/>
      <c r="Z107" s="1"/>
      <c r="AA107" s="1"/>
      <c r="AB107" s="1"/>
    </row>
    <row r="108" ht="15.75" customHeight="1">
      <c r="A108" s="1"/>
      <c r="B108" s="45" t="s">
        <v>67</v>
      </c>
      <c r="C108" s="45">
        <v>1985.0</v>
      </c>
      <c r="D108" s="46">
        <v>2.60263255311241</v>
      </c>
      <c r="E108" s="46">
        <v>2.60263255311241</v>
      </c>
      <c r="F108" s="46">
        <v>2.21562508790242</v>
      </c>
      <c r="G108" s="47">
        <v>1.26532980637594E10</v>
      </c>
      <c r="H108" s="47">
        <v>1.26532980637594E10</v>
      </c>
      <c r="I108" s="47">
        <v>1.07717709586078E10</v>
      </c>
      <c r="J108" s="1"/>
      <c r="K108" s="1"/>
      <c r="L108" s="1"/>
      <c r="M108" s="1"/>
      <c r="N108" s="1"/>
      <c r="O108" s="1"/>
      <c r="P108" s="1"/>
      <c r="Q108" s="1"/>
      <c r="R108" s="1"/>
      <c r="S108" s="41"/>
      <c r="T108" s="41"/>
      <c r="U108" s="41"/>
      <c r="V108" s="41"/>
      <c r="W108" s="1"/>
      <c r="X108" s="42"/>
      <c r="Y108" s="1"/>
      <c r="Z108" s="1"/>
      <c r="AA108" s="1"/>
      <c r="AB108" s="1"/>
    </row>
    <row r="109" ht="15.75" customHeight="1">
      <c r="A109" s="1"/>
      <c r="B109" s="45" t="s">
        <v>67</v>
      </c>
      <c r="C109" s="45">
        <v>1986.0</v>
      </c>
      <c r="D109" s="46">
        <v>2.58624199415184</v>
      </c>
      <c r="E109" s="46">
        <v>2.58624199415184</v>
      </c>
      <c r="F109" s="46">
        <v>2.18375774094988</v>
      </c>
      <c r="G109" s="47">
        <v>1.28020620974182E10</v>
      </c>
      <c r="H109" s="47">
        <v>1.28020620974182E10</v>
      </c>
      <c r="I109" s="47">
        <v>1.08097318431663E10</v>
      </c>
      <c r="J109" s="1"/>
      <c r="K109" s="1"/>
      <c r="L109" s="1"/>
      <c r="M109" s="1"/>
      <c r="N109" s="1"/>
      <c r="O109" s="1"/>
      <c r="P109" s="1"/>
      <c r="Q109" s="1"/>
      <c r="R109" s="1"/>
      <c r="S109" s="41"/>
      <c r="T109" s="41"/>
      <c r="U109" s="41"/>
      <c r="V109" s="41"/>
      <c r="W109" s="1"/>
      <c r="X109" s="42"/>
      <c r="Y109" s="1"/>
      <c r="Z109" s="1"/>
      <c r="AA109" s="1"/>
      <c r="AB109" s="1"/>
    </row>
    <row r="110" ht="15.75" customHeight="1">
      <c r="A110" s="1"/>
      <c r="B110" s="45" t="s">
        <v>67</v>
      </c>
      <c r="C110" s="45">
        <v>1987.0</v>
      </c>
      <c r="D110" s="46">
        <v>2.59208757749222</v>
      </c>
      <c r="E110" s="46">
        <v>2.59208757749222</v>
      </c>
      <c r="F110" s="46">
        <v>2.14969437312088</v>
      </c>
      <c r="G110" s="47">
        <v>1.30666733007808E10</v>
      </c>
      <c r="H110" s="47">
        <v>1.30666733007808E10</v>
      </c>
      <c r="I110" s="47">
        <v>1.08365663410149E10</v>
      </c>
      <c r="J110" s="1"/>
      <c r="K110" s="1"/>
      <c r="L110" s="1"/>
      <c r="M110" s="1"/>
      <c r="N110" s="1"/>
      <c r="O110" s="1"/>
      <c r="P110" s="1"/>
      <c r="Q110" s="1"/>
      <c r="R110" s="1"/>
      <c r="S110" s="41"/>
      <c r="T110" s="41"/>
      <c r="U110" s="41"/>
      <c r="V110" s="41"/>
      <c r="W110" s="1"/>
      <c r="X110" s="42"/>
      <c r="Y110" s="1"/>
      <c r="Z110" s="1"/>
      <c r="AA110" s="1"/>
      <c r="AB110" s="1"/>
    </row>
    <row r="111" ht="15.75" customHeight="1">
      <c r="A111" s="1"/>
      <c r="B111" s="45" t="s">
        <v>67</v>
      </c>
      <c r="C111" s="45">
        <v>1988.0</v>
      </c>
      <c r="D111" s="46">
        <v>2.65967171589341</v>
      </c>
      <c r="E111" s="46">
        <v>2.65967171589341</v>
      </c>
      <c r="F111" s="46">
        <v>2.10320272963819</v>
      </c>
      <c r="G111" s="47">
        <v>1.36502171894494E10</v>
      </c>
      <c r="H111" s="47">
        <v>1.36502171894494E10</v>
      </c>
      <c r="I111" s="47">
        <v>1.07942463372948E10</v>
      </c>
      <c r="J111" s="1"/>
      <c r="K111" s="1"/>
      <c r="L111" s="1"/>
      <c r="M111" s="1"/>
      <c r="N111" s="1"/>
      <c r="O111" s="1"/>
      <c r="P111" s="1"/>
      <c r="Q111" s="1"/>
      <c r="R111" s="1"/>
      <c r="S111" s="41"/>
      <c r="T111" s="41"/>
      <c r="U111" s="41"/>
      <c r="V111" s="41"/>
      <c r="W111" s="1"/>
      <c r="X111" s="42"/>
      <c r="Y111" s="48"/>
      <c r="Z111" s="1"/>
      <c r="AA111" s="1"/>
      <c r="AB111" s="1"/>
    </row>
    <row r="112" ht="15.75" customHeight="1">
      <c r="A112" s="1"/>
      <c r="B112" s="45" t="s">
        <v>67</v>
      </c>
      <c r="C112" s="45">
        <v>1989.0</v>
      </c>
      <c r="D112" s="46">
        <v>2.67177324631687</v>
      </c>
      <c r="E112" s="46">
        <v>2.67177324631687</v>
      </c>
      <c r="F112" s="46">
        <v>2.09225314615755</v>
      </c>
      <c r="G112" s="47">
        <v>1.3956553929765E10</v>
      </c>
      <c r="H112" s="47">
        <v>1.3956553929765E10</v>
      </c>
      <c r="I112" s="47">
        <v>1.09293027595832E10</v>
      </c>
      <c r="J112" s="1"/>
      <c r="K112" s="1"/>
      <c r="L112" s="1"/>
      <c r="M112" s="1"/>
      <c r="N112" s="1"/>
      <c r="O112" s="1"/>
      <c r="P112" s="1"/>
      <c r="Q112" s="1"/>
      <c r="R112" s="1"/>
      <c r="S112" s="41"/>
      <c r="T112" s="41"/>
      <c r="U112" s="41"/>
      <c r="V112" s="41"/>
      <c r="W112" s="1"/>
      <c r="X112" s="42"/>
      <c r="Y112" s="48"/>
      <c r="Z112" s="1"/>
      <c r="AA112" s="1"/>
      <c r="AB112" s="1"/>
    </row>
    <row r="113" ht="15.75" customHeight="1">
      <c r="A113" s="1"/>
      <c r="B113" s="45" t="s">
        <v>67</v>
      </c>
      <c r="C113" s="45">
        <v>1990.0</v>
      </c>
      <c r="D113" s="46">
        <v>2.61513576023404</v>
      </c>
      <c r="E113" s="46">
        <v>2.61513576023404</v>
      </c>
      <c r="F113" s="46">
        <v>2.0807277777597</v>
      </c>
      <c r="G113" s="47">
        <v>1.39025219652979E10</v>
      </c>
      <c r="H113" s="47">
        <v>1.39025219652979E10</v>
      </c>
      <c r="I113" s="47">
        <v>1.10615233975706E10</v>
      </c>
      <c r="J113" s="1"/>
      <c r="K113" s="1"/>
      <c r="L113" s="1"/>
      <c r="M113" s="1"/>
      <c r="N113" s="1"/>
      <c r="O113" s="1"/>
      <c r="P113" s="1"/>
      <c r="Q113" s="1"/>
      <c r="R113" s="1"/>
      <c r="S113" s="41"/>
      <c r="T113" s="41"/>
      <c r="U113" s="41"/>
      <c r="V113" s="41"/>
      <c r="W113" s="1"/>
      <c r="X113" s="42"/>
      <c r="Y113" s="48"/>
      <c r="Z113" s="1"/>
      <c r="AA113" s="1"/>
      <c r="AB113" s="1"/>
    </row>
    <row r="114" ht="15.75" customHeight="1">
      <c r="A114" s="1"/>
      <c r="B114" s="45" t="s">
        <v>67</v>
      </c>
      <c r="C114" s="45">
        <v>1991.0</v>
      </c>
      <c r="D114" s="46">
        <v>2.53049723431668</v>
      </c>
      <c r="E114" s="46">
        <v>2.53049723431668</v>
      </c>
      <c r="F114" s="46">
        <v>2.02927582125759</v>
      </c>
      <c r="G114" s="47">
        <v>1.36804905510356E10</v>
      </c>
      <c r="H114" s="47">
        <v>1.36804905510356E10</v>
      </c>
      <c r="I114" s="47">
        <v>1.09707724086739E10</v>
      </c>
      <c r="J114" s="1"/>
      <c r="K114" s="1"/>
      <c r="L114" s="1"/>
      <c r="M114" s="1"/>
      <c r="N114" s="1"/>
      <c r="O114" s="1"/>
      <c r="P114" s="1"/>
      <c r="Q114" s="1"/>
      <c r="R114" s="1"/>
      <c r="S114" s="41"/>
      <c r="T114" s="41"/>
      <c r="U114" s="41"/>
      <c r="V114" s="41"/>
      <c r="W114" s="1"/>
      <c r="X114" s="42"/>
      <c r="Y114" s="48"/>
      <c r="Z114" s="1"/>
      <c r="AA114" s="1"/>
      <c r="AB114" s="1"/>
    </row>
    <row r="115" ht="15.75" customHeight="1">
      <c r="A115" s="1"/>
      <c r="B115" s="45" t="s">
        <v>67</v>
      </c>
      <c r="C115" s="45">
        <v>1992.0</v>
      </c>
      <c r="D115" s="46">
        <v>2.44677550589836</v>
      </c>
      <c r="E115" s="46">
        <v>2.44677550589836</v>
      </c>
      <c r="F115" s="46">
        <v>2.02827939842983</v>
      </c>
      <c r="G115" s="47">
        <v>1.34393695663908E10</v>
      </c>
      <c r="H115" s="47">
        <v>1.34393695663908E10</v>
      </c>
      <c r="I115" s="47">
        <v>1.11407099689615E10</v>
      </c>
      <c r="J115" s="1"/>
      <c r="K115" s="1"/>
      <c r="L115" s="1"/>
      <c r="M115" s="1"/>
      <c r="N115" s="1"/>
      <c r="O115" s="1"/>
      <c r="P115" s="1"/>
      <c r="Q115" s="1"/>
      <c r="R115" s="1"/>
      <c r="S115" s="41"/>
      <c r="T115" s="41"/>
      <c r="U115" s="41"/>
      <c r="V115" s="41"/>
      <c r="W115" s="1"/>
      <c r="X115" s="42"/>
      <c r="Y115" s="48"/>
      <c r="Z115" s="1"/>
      <c r="AA115" s="1"/>
      <c r="AB115" s="1"/>
    </row>
    <row r="116" ht="15.75" customHeight="1">
      <c r="A116" s="1"/>
      <c r="B116" s="45" t="s">
        <v>67</v>
      </c>
      <c r="C116" s="45">
        <v>1993.0</v>
      </c>
      <c r="D116" s="46">
        <v>2.42936106663115</v>
      </c>
      <c r="E116" s="46">
        <v>2.42936106663115</v>
      </c>
      <c r="F116" s="46">
        <v>1.99017346861709</v>
      </c>
      <c r="G116" s="47">
        <v>1.35495997966243E10</v>
      </c>
      <c r="H116" s="47">
        <v>1.35495997966243E10</v>
      </c>
      <c r="I116" s="47">
        <v>1.1100053209069E10</v>
      </c>
      <c r="J116" s="1"/>
      <c r="K116" s="1"/>
      <c r="L116" s="1"/>
      <c r="M116" s="1"/>
      <c r="N116" s="1"/>
      <c r="O116" s="1"/>
      <c r="P116" s="1"/>
      <c r="Q116" s="1"/>
      <c r="R116" s="1"/>
      <c r="S116" s="41"/>
      <c r="T116" s="41"/>
      <c r="U116" s="41"/>
      <c r="V116" s="41"/>
      <c r="W116" s="1"/>
      <c r="X116" s="42"/>
      <c r="Y116" s="48"/>
      <c r="Z116" s="1"/>
      <c r="AA116" s="1"/>
      <c r="AB116" s="1"/>
    </row>
    <row r="117" ht="15.75" customHeight="1">
      <c r="A117" s="1"/>
      <c r="B117" s="45" t="s">
        <v>67</v>
      </c>
      <c r="C117" s="45">
        <v>1994.0</v>
      </c>
      <c r="D117" s="46">
        <v>2.49015561947114</v>
      </c>
      <c r="E117" s="46">
        <v>2.49015561947114</v>
      </c>
      <c r="F117" s="46">
        <v>1.97142361223264</v>
      </c>
      <c r="G117" s="47">
        <v>1.40960936394976E10</v>
      </c>
      <c r="H117" s="47">
        <v>1.40960936394976E10</v>
      </c>
      <c r="I117" s="47">
        <v>1.11596967844737E10</v>
      </c>
      <c r="J117" s="1"/>
      <c r="K117" s="1"/>
      <c r="L117" s="1"/>
      <c r="M117" s="1"/>
      <c r="N117" s="1"/>
      <c r="O117" s="1"/>
      <c r="P117" s="1"/>
      <c r="Q117" s="1"/>
      <c r="R117" s="1"/>
      <c r="S117" s="41"/>
      <c r="T117" s="41"/>
      <c r="U117" s="41"/>
      <c r="V117" s="41"/>
      <c r="W117" s="1"/>
      <c r="X117" s="42"/>
      <c r="Y117" s="48"/>
      <c r="Z117" s="1"/>
      <c r="AA117" s="1"/>
      <c r="AB117" s="1"/>
    </row>
    <row r="118" ht="15.75" customHeight="1">
      <c r="A118" s="1"/>
      <c r="B118" s="45" t="s">
        <v>67</v>
      </c>
      <c r="C118" s="45">
        <v>1995.0</v>
      </c>
      <c r="D118" s="46">
        <v>2.51398113014017</v>
      </c>
      <c r="E118" s="46">
        <v>2.51398113014017</v>
      </c>
      <c r="F118" s="46">
        <v>1.9370043459041</v>
      </c>
      <c r="G118" s="47">
        <v>1.44383454492531E10</v>
      </c>
      <c r="H118" s="47">
        <v>1.44383454492531E10</v>
      </c>
      <c r="I118" s="47">
        <v>1.11246420994833E10</v>
      </c>
      <c r="J118" s="1"/>
      <c r="K118" s="1"/>
      <c r="L118" s="1"/>
      <c r="M118" s="1"/>
      <c r="N118" s="1"/>
      <c r="O118" s="1"/>
      <c r="P118" s="1"/>
      <c r="Q118" s="1"/>
      <c r="R118" s="1"/>
      <c r="S118" s="41"/>
      <c r="T118" s="41"/>
      <c r="U118" s="41"/>
      <c r="V118" s="41"/>
      <c r="W118" s="1"/>
      <c r="X118" s="42"/>
      <c r="Y118" s="48"/>
      <c r="Z118" s="1"/>
      <c r="AA118" s="1"/>
      <c r="AB118" s="1"/>
    </row>
    <row r="119" ht="15.75" customHeight="1">
      <c r="A119" s="1"/>
      <c r="B119" s="45" t="s">
        <v>67</v>
      </c>
      <c r="C119" s="45">
        <v>1996.0</v>
      </c>
      <c r="D119" s="46">
        <v>2.54936817309943</v>
      </c>
      <c r="E119" s="46">
        <v>2.54936817309943</v>
      </c>
      <c r="F119" s="46">
        <v>1.9355752537201</v>
      </c>
      <c r="G119" s="47">
        <v>1.48504405413733E10</v>
      </c>
      <c r="H119" s="47">
        <v>1.48504405413733E10</v>
      </c>
      <c r="I119" s="47">
        <v>1.12750161892076E10</v>
      </c>
      <c r="J119" s="1"/>
      <c r="K119" s="1"/>
      <c r="L119" s="1"/>
      <c r="M119" s="1"/>
      <c r="N119" s="1"/>
      <c r="O119" s="1"/>
      <c r="P119" s="1"/>
      <c r="Q119" s="1"/>
      <c r="R119" s="1"/>
      <c r="S119" s="41"/>
      <c r="T119" s="41"/>
      <c r="U119" s="41"/>
      <c r="V119" s="41"/>
      <c r="W119" s="1"/>
      <c r="X119" s="42"/>
      <c r="Y119" s="48"/>
      <c r="Z119" s="1"/>
      <c r="AA119" s="1"/>
      <c r="AB119" s="1"/>
    </row>
    <row r="120" ht="15.75" customHeight="1">
      <c r="A120" s="1"/>
      <c r="B120" s="45" t="s">
        <v>67</v>
      </c>
      <c r="C120" s="45">
        <v>1997.0</v>
      </c>
      <c r="D120" s="46">
        <v>2.50903926671733</v>
      </c>
      <c r="E120" s="46">
        <v>2.50903926671733</v>
      </c>
      <c r="F120" s="46">
        <v>1.91585973665343</v>
      </c>
      <c r="G120" s="47">
        <v>1.48195940116395E10</v>
      </c>
      <c r="H120" s="47">
        <v>1.48195940116395E10</v>
      </c>
      <c r="I120" s="47">
        <v>1.13159872173488E10</v>
      </c>
      <c r="J120" s="1"/>
      <c r="K120" s="1"/>
      <c r="L120" s="1"/>
      <c r="M120" s="1"/>
      <c r="N120" s="1"/>
      <c r="O120" s="1"/>
      <c r="P120" s="1"/>
      <c r="Q120" s="1"/>
      <c r="R120" s="1"/>
      <c r="S120" s="41"/>
      <c r="T120" s="41"/>
      <c r="U120" s="41"/>
      <c r="V120" s="41"/>
      <c r="W120" s="1"/>
      <c r="X120" s="42"/>
      <c r="Y120" s="48"/>
      <c r="Z120" s="1"/>
      <c r="AA120" s="1"/>
      <c r="AB120" s="1"/>
    </row>
    <row r="121" ht="15.75" customHeight="1">
      <c r="A121" s="1"/>
      <c r="B121" s="45" t="s">
        <v>67</v>
      </c>
      <c r="C121" s="45">
        <v>1998.0</v>
      </c>
      <c r="D121" s="46">
        <v>2.48062476890729</v>
      </c>
      <c r="E121" s="46">
        <v>2.48062476890729</v>
      </c>
      <c r="F121" s="46">
        <v>1.8990148167647</v>
      </c>
      <c r="G121" s="47">
        <v>1.48522756866882E10</v>
      </c>
      <c r="H121" s="47">
        <v>1.48522756866882E10</v>
      </c>
      <c r="I121" s="47">
        <v>1.13699904025634E10</v>
      </c>
      <c r="J121" s="1"/>
      <c r="K121" s="1"/>
      <c r="L121" s="1"/>
      <c r="M121" s="1"/>
      <c r="N121" s="1"/>
      <c r="O121" s="1"/>
      <c r="P121" s="1"/>
      <c r="Q121" s="1"/>
      <c r="R121" s="1"/>
      <c r="S121" s="41"/>
      <c r="T121" s="41"/>
      <c r="U121" s="41"/>
      <c r="V121" s="41"/>
      <c r="W121" s="1"/>
      <c r="X121" s="42"/>
      <c r="Y121" s="48"/>
      <c r="Z121" s="1"/>
      <c r="AA121" s="1"/>
      <c r="AB121" s="1"/>
    </row>
    <row r="122" ht="15.75" customHeight="1">
      <c r="A122" s="1"/>
      <c r="B122" s="45" t="s">
        <v>67</v>
      </c>
      <c r="C122" s="45">
        <v>1999.0</v>
      </c>
      <c r="D122" s="46">
        <v>2.55553560748629</v>
      </c>
      <c r="E122" s="46">
        <v>2.55553560748629</v>
      </c>
      <c r="F122" s="46">
        <v>1.88047958630629</v>
      </c>
      <c r="G122" s="47">
        <v>1.55063729043776E10</v>
      </c>
      <c r="H122" s="47">
        <v>1.55063729043776E10</v>
      </c>
      <c r="I122" s="47">
        <v>1.14102988146059E10</v>
      </c>
      <c r="J122" s="1"/>
      <c r="K122" s="1"/>
      <c r="L122" s="1"/>
      <c r="M122" s="1"/>
      <c r="N122" s="1"/>
      <c r="O122" s="1"/>
      <c r="P122" s="1"/>
      <c r="Q122" s="1"/>
      <c r="R122" s="1"/>
      <c r="S122" s="41"/>
      <c r="T122" s="41"/>
      <c r="U122" s="41"/>
      <c r="V122" s="41"/>
      <c r="W122" s="1"/>
      <c r="X122" s="42"/>
      <c r="Y122" s="48"/>
      <c r="Z122" s="1"/>
      <c r="AA122" s="1"/>
      <c r="AB122" s="1"/>
    </row>
    <row r="123" ht="15.75" customHeight="1">
      <c r="A123" s="1"/>
      <c r="B123" s="45" t="s">
        <v>67</v>
      </c>
      <c r="C123" s="45">
        <v>2000.0</v>
      </c>
      <c r="D123" s="46">
        <v>2.60401918029296</v>
      </c>
      <c r="E123" s="46">
        <v>2.60401918029296</v>
      </c>
      <c r="F123" s="46">
        <v>1.85244810716004</v>
      </c>
      <c r="G123" s="47">
        <v>1.60118509336842E10</v>
      </c>
      <c r="H123" s="47">
        <v>1.60118509336842E10</v>
      </c>
      <c r="I123" s="47">
        <v>1.13905181661164E10</v>
      </c>
      <c r="J123" s="1"/>
      <c r="K123" s="1"/>
      <c r="L123" s="1"/>
      <c r="M123" s="1"/>
      <c r="N123" s="1"/>
      <c r="O123" s="1"/>
      <c r="P123" s="1"/>
      <c r="Q123" s="1"/>
      <c r="R123" s="1"/>
      <c r="S123" s="41"/>
      <c r="T123" s="41"/>
      <c r="U123" s="41"/>
      <c r="V123" s="41"/>
      <c r="W123" s="1"/>
      <c r="X123" s="42"/>
      <c r="Y123" s="48"/>
      <c r="Z123" s="1"/>
      <c r="AA123" s="1"/>
      <c r="AB123" s="1"/>
    </row>
    <row r="124" ht="15.75" customHeight="1">
      <c r="A124" s="1"/>
      <c r="B124" s="45" t="s">
        <v>67</v>
      </c>
      <c r="C124" s="45">
        <v>2001.0</v>
      </c>
      <c r="D124" s="46">
        <v>2.62295887183659</v>
      </c>
      <c r="E124" s="46">
        <v>2.62295887183659</v>
      </c>
      <c r="F124" s="46">
        <v>1.83639080532878</v>
      </c>
      <c r="G124" s="47">
        <v>1.63429931218192E10</v>
      </c>
      <c r="H124" s="47">
        <v>1.63429931218192E10</v>
      </c>
      <c r="I124" s="47">
        <v>1.14420920103023E10</v>
      </c>
      <c r="J124" s="1"/>
      <c r="K124" s="1"/>
      <c r="L124" s="1"/>
      <c r="M124" s="1"/>
      <c r="N124" s="1"/>
      <c r="O124" s="1"/>
      <c r="P124" s="1"/>
      <c r="Q124" s="1"/>
      <c r="R124" s="1"/>
      <c r="S124" s="41"/>
      <c r="T124" s="41"/>
      <c r="U124" s="41"/>
      <c r="V124" s="41"/>
      <c r="W124" s="1"/>
      <c r="X124" s="42"/>
      <c r="Y124" s="48"/>
      <c r="Z124" s="1"/>
      <c r="AA124" s="1"/>
      <c r="AB124" s="1"/>
    </row>
    <row r="125" ht="15.75" customHeight="1">
      <c r="A125" s="1"/>
      <c r="B125" s="45" t="s">
        <v>67</v>
      </c>
      <c r="C125" s="45">
        <v>2002.0</v>
      </c>
      <c r="D125" s="46">
        <v>2.53403498671314</v>
      </c>
      <c r="E125" s="46">
        <v>2.53403498671314</v>
      </c>
      <c r="F125" s="46">
        <v>1.81326127660963</v>
      </c>
      <c r="G125" s="47">
        <v>1.59958614553904E10</v>
      </c>
      <c r="H125" s="47">
        <v>1.59958614553904E10</v>
      </c>
      <c r="I125" s="47">
        <v>1.14460486150834E10</v>
      </c>
      <c r="J125" s="1"/>
      <c r="K125" s="1"/>
      <c r="L125" s="1"/>
      <c r="M125" s="1"/>
      <c r="N125" s="1"/>
      <c r="O125" s="1"/>
      <c r="P125" s="1"/>
      <c r="Q125" s="1"/>
      <c r="R125" s="1"/>
      <c r="S125" s="41"/>
      <c r="T125" s="41"/>
      <c r="U125" s="41"/>
      <c r="V125" s="41"/>
      <c r="W125" s="1"/>
      <c r="X125" s="42"/>
      <c r="Y125" s="48"/>
      <c r="Z125" s="1"/>
      <c r="AA125" s="1"/>
      <c r="AB125" s="1"/>
    </row>
    <row r="126" ht="15.75" customHeight="1">
      <c r="A126" s="1"/>
      <c r="B126" s="45" t="s">
        <v>67</v>
      </c>
      <c r="C126" s="45">
        <v>2003.0</v>
      </c>
      <c r="D126" s="46">
        <v>2.56049498308818</v>
      </c>
      <c r="E126" s="46">
        <v>2.56049498308818</v>
      </c>
      <c r="F126" s="46">
        <v>1.78777571348874</v>
      </c>
      <c r="G126" s="47">
        <v>1.6371545031625E10</v>
      </c>
      <c r="H126" s="47">
        <v>1.6371545031625E10</v>
      </c>
      <c r="I126" s="47">
        <v>1.14308591344757E10</v>
      </c>
      <c r="J126" s="1"/>
      <c r="K126" s="1"/>
      <c r="L126" s="1"/>
      <c r="M126" s="1"/>
      <c r="N126" s="1"/>
      <c r="O126" s="1"/>
      <c r="P126" s="1"/>
      <c r="Q126" s="1"/>
      <c r="R126" s="1"/>
      <c r="S126" s="41"/>
      <c r="T126" s="41"/>
      <c r="U126" s="41"/>
      <c r="V126" s="41"/>
      <c r="W126" s="1"/>
      <c r="X126" s="42"/>
      <c r="Y126" s="48"/>
      <c r="Z126" s="1"/>
      <c r="AA126" s="1"/>
      <c r="AB126" s="1"/>
    </row>
    <row r="127" ht="15.75" customHeight="1">
      <c r="A127" s="1"/>
      <c r="B127" s="45" t="s">
        <v>67</v>
      </c>
      <c r="C127" s="45">
        <v>2004.0</v>
      </c>
      <c r="D127" s="46">
        <v>2.66078263531033</v>
      </c>
      <c r="E127" s="46">
        <v>2.66078263531033</v>
      </c>
      <c r="F127" s="46">
        <v>1.78722972873771</v>
      </c>
      <c r="G127" s="47">
        <v>1.72305671417848E10</v>
      </c>
      <c r="H127" s="47">
        <v>1.72305671417848E10</v>
      </c>
      <c r="I127" s="47">
        <v>1.15736529158732E10</v>
      </c>
      <c r="J127" s="1"/>
      <c r="K127" s="1"/>
      <c r="L127" s="1"/>
      <c r="M127" s="1"/>
      <c r="N127" s="1"/>
      <c r="O127" s="1"/>
      <c r="P127" s="1"/>
      <c r="Q127" s="1"/>
      <c r="R127" s="1"/>
      <c r="S127" s="41"/>
      <c r="T127" s="41"/>
      <c r="U127" s="41"/>
      <c r="V127" s="41"/>
      <c r="W127" s="1"/>
      <c r="X127" s="42"/>
      <c r="Y127" s="48"/>
      <c r="Z127" s="1"/>
      <c r="AA127" s="1"/>
      <c r="AB127" s="1"/>
    </row>
    <row r="128" ht="15.75" customHeight="1">
      <c r="A128" s="1"/>
      <c r="B128" s="45" t="s">
        <v>67</v>
      </c>
      <c r="C128" s="45">
        <v>2005.0</v>
      </c>
      <c r="D128" s="46">
        <v>2.68298682175787</v>
      </c>
      <c r="E128" s="46">
        <v>2.68298682175787</v>
      </c>
      <c r="F128" s="46">
        <v>1.75506925229102</v>
      </c>
      <c r="G128" s="47">
        <v>1.75954997827687E10</v>
      </c>
      <c r="H128" s="47">
        <v>1.75954997827687E10</v>
      </c>
      <c r="I128" s="47">
        <v>1.15100600689899E10</v>
      </c>
      <c r="J128" s="1"/>
      <c r="K128" s="1"/>
      <c r="L128" s="1"/>
      <c r="M128" s="1"/>
      <c r="N128" s="1"/>
      <c r="O128" s="1"/>
      <c r="P128" s="1"/>
      <c r="Q128" s="1"/>
      <c r="R128" s="1"/>
      <c r="S128" s="41"/>
      <c r="T128" s="41"/>
      <c r="U128" s="41"/>
      <c r="V128" s="41"/>
      <c r="W128" s="1"/>
      <c r="X128" s="42"/>
      <c r="Y128" s="48"/>
      <c r="Z128" s="1"/>
      <c r="AA128" s="1"/>
      <c r="AB128" s="1"/>
    </row>
    <row r="129" ht="15.75" customHeight="1">
      <c r="A129" s="1"/>
      <c r="B129" s="45" t="s">
        <v>67</v>
      </c>
      <c r="C129" s="45">
        <v>2006.0</v>
      </c>
      <c r="D129" s="46">
        <v>2.69945445263286</v>
      </c>
      <c r="E129" s="46">
        <v>2.69945445263286</v>
      </c>
      <c r="F129" s="46">
        <v>1.73879000296264</v>
      </c>
      <c r="G129" s="47">
        <v>1.79281999929871E10</v>
      </c>
      <c r="H129" s="47">
        <v>1.79281999929871E10</v>
      </c>
      <c r="I129" s="47">
        <v>1.15480347014761E10</v>
      </c>
      <c r="J129" s="1"/>
      <c r="K129" s="1"/>
      <c r="L129" s="1"/>
      <c r="M129" s="1"/>
      <c r="N129" s="1"/>
      <c r="O129" s="1"/>
      <c r="P129" s="1"/>
      <c r="Q129" s="1"/>
      <c r="R129" s="1"/>
      <c r="S129" s="41"/>
      <c r="T129" s="41"/>
      <c r="U129" s="41"/>
      <c r="V129" s="41"/>
      <c r="W129" s="1"/>
      <c r="X129" s="42"/>
      <c r="Y129" s="48"/>
      <c r="Z129" s="1"/>
      <c r="AA129" s="1"/>
      <c r="AB129" s="1"/>
    </row>
    <row r="130" ht="15.75" customHeight="1">
      <c r="A130" s="1"/>
      <c r="B130" s="45" t="s">
        <v>67</v>
      </c>
      <c r="C130" s="45">
        <v>2007.0</v>
      </c>
      <c r="D130" s="46">
        <v>2.76728941567845</v>
      </c>
      <c r="E130" s="46">
        <v>2.76728941567845</v>
      </c>
      <c r="F130" s="46">
        <v>1.72034557342459</v>
      </c>
      <c r="G130" s="47">
        <v>1.86126460944483E10</v>
      </c>
      <c r="H130" s="47">
        <v>1.86126460944483E10</v>
      </c>
      <c r="I130" s="47">
        <v>1.15709583095751E10</v>
      </c>
      <c r="J130" s="1"/>
      <c r="K130" s="1"/>
      <c r="L130" s="1"/>
      <c r="M130" s="1"/>
      <c r="N130" s="1"/>
      <c r="O130" s="1"/>
      <c r="P130" s="1"/>
      <c r="Q130" s="1"/>
      <c r="R130" s="1"/>
      <c r="S130" s="41"/>
      <c r="T130" s="41"/>
      <c r="U130" s="41"/>
      <c r="V130" s="41"/>
      <c r="W130" s="1"/>
      <c r="X130" s="42"/>
      <c r="Y130" s="48"/>
      <c r="Z130" s="1"/>
      <c r="AA130" s="1"/>
      <c r="AB130" s="1"/>
    </row>
    <row r="131" ht="15.75" customHeight="1">
      <c r="A131" s="1"/>
      <c r="B131" s="45" t="s">
        <v>67</v>
      </c>
      <c r="C131" s="45">
        <v>2008.0</v>
      </c>
      <c r="D131" s="46">
        <v>2.75889798843892</v>
      </c>
      <c r="E131" s="46">
        <v>2.75889798843892</v>
      </c>
      <c r="F131" s="46">
        <v>1.72131313017153</v>
      </c>
      <c r="G131" s="47">
        <v>1.87925026408056E10</v>
      </c>
      <c r="H131" s="47">
        <v>1.87925026408056E10</v>
      </c>
      <c r="I131" s="47">
        <v>1.17248965174764E10</v>
      </c>
      <c r="J131" s="1"/>
      <c r="K131" s="1"/>
      <c r="L131" s="1"/>
      <c r="M131" s="1"/>
      <c r="N131" s="1"/>
      <c r="O131" s="1"/>
      <c r="P131" s="1"/>
      <c r="Q131" s="1"/>
      <c r="R131" s="1"/>
      <c r="S131" s="41"/>
      <c r="T131" s="41"/>
      <c r="U131" s="41"/>
      <c r="V131" s="41"/>
      <c r="W131" s="1"/>
      <c r="X131" s="42"/>
      <c r="Y131" s="48"/>
      <c r="Z131" s="1"/>
      <c r="AA131" s="1"/>
      <c r="AB131" s="1"/>
    </row>
    <row r="132" ht="15.75" customHeight="1">
      <c r="A132" s="1"/>
      <c r="B132" s="45" t="s">
        <v>67</v>
      </c>
      <c r="C132" s="45">
        <v>2009.0</v>
      </c>
      <c r="D132" s="46">
        <v>2.63561814382317</v>
      </c>
      <c r="E132" s="46">
        <v>2.63561814382317</v>
      </c>
      <c r="F132" s="46">
        <v>1.69635779007616</v>
      </c>
      <c r="G132" s="47">
        <v>1.81813004552442E10</v>
      </c>
      <c r="H132" s="47">
        <v>1.81813004552442E10</v>
      </c>
      <c r="I132" s="47">
        <v>1.17020019068603E10</v>
      </c>
      <c r="J132" s="1"/>
      <c r="K132" s="1"/>
      <c r="L132" s="1"/>
      <c r="M132" s="1"/>
      <c r="N132" s="1"/>
      <c r="O132" s="1"/>
      <c r="P132" s="1"/>
      <c r="Q132" s="1"/>
      <c r="R132" s="1"/>
      <c r="S132" s="41"/>
      <c r="T132" s="41"/>
      <c r="U132" s="41"/>
      <c r="V132" s="41"/>
      <c r="W132" s="1"/>
      <c r="X132" s="42"/>
      <c r="Y132" s="48"/>
      <c r="Z132" s="1"/>
      <c r="AA132" s="1"/>
      <c r="AB132" s="1"/>
    </row>
    <row r="133" ht="15.75" customHeight="1">
      <c r="A133" s="1"/>
      <c r="B133" s="45" t="s">
        <v>67</v>
      </c>
      <c r="C133" s="45">
        <v>2010.0</v>
      </c>
      <c r="D133" s="46">
        <v>2.75984260242829</v>
      </c>
      <c r="E133" s="46">
        <v>2.75984260242829</v>
      </c>
      <c r="F133" s="46">
        <v>1.67737575289778</v>
      </c>
      <c r="G133" s="47">
        <v>1.92791647630508E10</v>
      </c>
      <c r="H133" s="47">
        <v>1.92791647630508E10</v>
      </c>
      <c r="I133" s="47">
        <v>1.17174760594427E10</v>
      </c>
      <c r="J133" s="1"/>
      <c r="K133" s="1"/>
      <c r="L133" s="1"/>
      <c r="M133" s="1"/>
      <c r="N133" s="1"/>
      <c r="O133" s="1"/>
      <c r="P133" s="1"/>
      <c r="Q133" s="1"/>
      <c r="R133" s="1"/>
      <c r="S133" s="41"/>
      <c r="T133" s="41"/>
      <c r="U133" s="41"/>
      <c r="V133" s="41"/>
      <c r="W133" s="1"/>
      <c r="X133" s="42"/>
      <c r="Y133" s="48"/>
      <c r="Z133" s="1"/>
      <c r="AA133" s="1"/>
      <c r="AB133" s="1"/>
    </row>
    <row r="134" ht="15.75" customHeight="1">
      <c r="A134" s="1"/>
      <c r="B134" s="45" t="s">
        <v>67</v>
      </c>
      <c r="C134" s="45">
        <v>2011.0</v>
      </c>
      <c r="D134" s="46">
        <v>2.79781709850226</v>
      </c>
      <c r="E134" s="46">
        <v>2.79781709850226</v>
      </c>
      <c r="F134" s="46">
        <v>1.66775937713829</v>
      </c>
      <c r="G134" s="47">
        <v>1.97893114637524E10</v>
      </c>
      <c r="H134" s="47">
        <v>1.97893114637524E10</v>
      </c>
      <c r="I134" s="47">
        <v>1.17962788832182E10</v>
      </c>
      <c r="J134" s="1"/>
      <c r="K134" s="1"/>
      <c r="L134" s="1"/>
      <c r="M134" s="1"/>
      <c r="N134" s="1"/>
      <c r="O134" s="1"/>
      <c r="P134" s="1"/>
      <c r="Q134" s="1"/>
      <c r="R134" s="1"/>
      <c r="S134" s="41"/>
      <c r="T134" s="41"/>
      <c r="U134" s="41"/>
      <c r="V134" s="41"/>
      <c r="W134" s="1"/>
      <c r="X134" s="42"/>
      <c r="Y134" s="48"/>
      <c r="Z134" s="1"/>
      <c r="AA134" s="1"/>
      <c r="AB134" s="1"/>
    </row>
    <row r="135" ht="15.75" customHeight="1">
      <c r="A135" s="1"/>
      <c r="B135" s="45" t="s">
        <v>67</v>
      </c>
      <c r="C135" s="45">
        <v>2012.0</v>
      </c>
      <c r="D135" s="46">
        <v>2.75826479001415</v>
      </c>
      <c r="E135" s="46">
        <v>2.75826479001415</v>
      </c>
      <c r="F135" s="46">
        <v>1.63323506415441</v>
      </c>
      <c r="G135" s="47">
        <v>1.97538594301147E10</v>
      </c>
      <c r="H135" s="47">
        <v>1.97538594301147E10</v>
      </c>
      <c r="I135" s="47">
        <v>1.16967395589546E10</v>
      </c>
      <c r="J135" s="1"/>
      <c r="K135" s="1"/>
      <c r="L135" s="1"/>
      <c r="M135" s="1"/>
      <c r="N135" s="1"/>
      <c r="O135" s="1"/>
      <c r="P135" s="1"/>
      <c r="Q135" s="1"/>
      <c r="R135" s="1"/>
      <c r="S135" s="41"/>
      <c r="T135" s="41"/>
      <c r="U135" s="41"/>
      <c r="V135" s="41"/>
      <c r="W135" s="1"/>
      <c r="X135" s="42"/>
      <c r="Y135" s="48"/>
      <c r="Z135" s="1"/>
      <c r="AA135" s="1"/>
      <c r="AB135" s="1"/>
    </row>
    <row r="136" ht="15.75" customHeight="1">
      <c r="A136" s="1"/>
      <c r="B136" s="45" t="s">
        <v>67</v>
      </c>
      <c r="C136" s="45">
        <v>2013.0</v>
      </c>
      <c r="D136" s="46">
        <v>2.77994156624124</v>
      </c>
      <c r="E136" s="46">
        <v>2.77994156624124</v>
      </c>
      <c r="F136" s="46">
        <v>1.63476468628278</v>
      </c>
      <c r="G136" s="47">
        <v>2.01562262505685E10</v>
      </c>
      <c r="H136" s="47">
        <v>2.01562262505685E10</v>
      </c>
      <c r="I136" s="47">
        <v>1.18530084867151E10</v>
      </c>
      <c r="J136" s="1"/>
      <c r="K136" s="1"/>
      <c r="L136" s="1"/>
      <c r="M136" s="1"/>
      <c r="N136" s="1"/>
      <c r="O136" s="1"/>
      <c r="P136" s="1"/>
      <c r="Q136" s="1"/>
      <c r="R136" s="1"/>
      <c r="S136" s="41"/>
      <c r="T136" s="41"/>
      <c r="U136" s="41"/>
      <c r="V136" s="41"/>
      <c r="W136" s="1"/>
      <c r="X136" s="42"/>
      <c r="Y136" s="48"/>
      <c r="Z136" s="1"/>
      <c r="AA136" s="1"/>
      <c r="AB136" s="1"/>
    </row>
    <row r="137" ht="15.75" customHeight="1">
      <c r="A137" s="1"/>
      <c r="B137" s="45" t="s">
        <v>67</v>
      </c>
      <c r="C137" s="45">
        <v>2014.0</v>
      </c>
      <c r="D137" s="46">
        <v>2.73353268527528</v>
      </c>
      <c r="E137" s="46">
        <v>2.73353268527528</v>
      </c>
      <c r="F137" s="46">
        <v>1.62103826909998</v>
      </c>
      <c r="G137" s="47">
        <v>2.00614332799265E10</v>
      </c>
      <c r="H137" s="47">
        <v>2.00614332799265E10</v>
      </c>
      <c r="I137" s="47">
        <v>1.18968160673075E10</v>
      </c>
      <c r="J137" s="1"/>
      <c r="K137" s="1"/>
      <c r="L137" s="1"/>
      <c r="M137" s="1"/>
      <c r="N137" s="1"/>
      <c r="O137" s="1"/>
      <c r="P137" s="1"/>
      <c r="Q137" s="1"/>
      <c r="R137" s="1"/>
      <c r="S137" s="41"/>
      <c r="T137" s="41"/>
      <c r="U137" s="41"/>
      <c r="V137" s="41"/>
      <c r="W137" s="1"/>
      <c r="X137" s="42"/>
      <c r="Y137" s="48"/>
      <c r="Z137" s="1"/>
      <c r="AA137" s="1"/>
      <c r="AB137" s="1"/>
    </row>
    <row r="138" ht="15.75" customHeight="1">
      <c r="A138" s="1"/>
      <c r="B138" s="45" t="s">
        <v>67</v>
      </c>
      <c r="C138" s="45">
        <v>2015.0</v>
      </c>
      <c r="D138" s="46">
        <v>2.67448604035275</v>
      </c>
      <c r="E138" s="46">
        <v>2.67448604035275</v>
      </c>
      <c r="F138" s="46">
        <v>1.60153506823767</v>
      </c>
      <c r="G138" s="47">
        <v>1.98623313410686E10</v>
      </c>
      <c r="H138" s="47">
        <v>1.98623313410686E10</v>
      </c>
      <c r="I138" s="47">
        <v>1.18939603377739E10</v>
      </c>
      <c r="J138" s="1"/>
      <c r="K138" s="1"/>
      <c r="L138" s="1"/>
      <c r="M138" s="1"/>
      <c r="N138" s="1"/>
      <c r="O138" s="1"/>
      <c r="P138" s="1"/>
      <c r="Q138" s="1"/>
      <c r="R138" s="1"/>
      <c r="S138" s="41"/>
      <c r="T138" s="41"/>
      <c r="U138" s="41"/>
      <c r="V138" s="41"/>
      <c r="W138" s="1"/>
      <c r="X138" s="42"/>
      <c r="Y138" s="48"/>
      <c r="Z138" s="1"/>
      <c r="AA138" s="1"/>
      <c r="AB138" s="1"/>
    </row>
    <row r="139" ht="15.75" customHeight="1">
      <c r="A139" s="1"/>
      <c r="B139" s="45" t="s">
        <v>67</v>
      </c>
      <c r="C139" s="45">
        <v>2016.0</v>
      </c>
      <c r="D139" s="46">
        <v>2.62458916530847</v>
      </c>
      <c r="E139" s="46">
        <v>2.62458916530847</v>
      </c>
      <c r="F139" s="46">
        <v>1.58874116183918</v>
      </c>
      <c r="G139" s="47">
        <v>1.97197824542269E10</v>
      </c>
      <c r="H139" s="47">
        <v>1.97197824542269E10</v>
      </c>
      <c r="I139" s="47">
        <v>1.19369590572438E10</v>
      </c>
      <c r="J139" s="1"/>
      <c r="K139" s="1"/>
      <c r="L139" s="1"/>
      <c r="M139" s="1"/>
      <c r="N139" s="1"/>
      <c r="O139" s="1"/>
      <c r="P139" s="1"/>
      <c r="Q139" s="1"/>
      <c r="R139" s="1"/>
      <c r="S139" s="41"/>
      <c r="T139" s="41"/>
      <c r="U139" s="41"/>
      <c r="V139" s="41"/>
      <c r="W139" s="1"/>
      <c r="X139" s="42"/>
      <c r="Y139" s="48"/>
      <c r="Z139" s="1"/>
      <c r="AA139" s="1"/>
      <c r="AB139" s="1"/>
    </row>
    <row r="140" ht="15.75" customHeight="1">
      <c r="A140" s="1"/>
      <c r="B140" s="45" t="s">
        <v>67</v>
      </c>
      <c r="C140" s="45">
        <v>2017.0</v>
      </c>
      <c r="D140" s="46">
        <v>2.67717630121973</v>
      </c>
      <c r="E140" s="46">
        <v>2.67717630121973</v>
      </c>
      <c r="F140" s="46">
        <v>1.58497264414268</v>
      </c>
      <c r="G140" s="47">
        <v>2.03460646904764E10</v>
      </c>
      <c r="H140" s="47">
        <v>2.03460646904764E10</v>
      </c>
      <c r="I140" s="47">
        <v>1.20455068004084E10</v>
      </c>
      <c r="J140" s="1"/>
      <c r="K140" s="1"/>
      <c r="L140" s="1"/>
      <c r="M140" s="1"/>
      <c r="N140" s="1"/>
      <c r="O140" s="1"/>
      <c r="P140" s="1"/>
      <c r="Q140" s="1"/>
      <c r="R140" s="1"/>
      <c r="S140" s="41"/>
      <c r="T140" s="41"/>
      <c r="U140" s="41"/>
      <c r="V140" s="41"/>
      <c r="W140" s="1"/>
      <c r="X140" s="42"/>
      <c r="Y140" s="48"/>
      <c r="Z140" s="1"/>
      <c r="AA140" s="1"/>
      <c r="AB140" s="1"/>
    </row>
    <row r="141" ht="15.75" customHeight="1">
      <c r="A141" s="1"/>
      <c r="B141" s="45" t="s">
        <v>67</v>
      </c>
      <c r="C141" s="45">
        <v>2018.0</v>
      </c>
      <c r="D141" s="46">
        <v>2.68085423053058</v>
      </c>
      <c r="E141" s="46">
        <v>2.68085423053058</v>
      </c>
      <c r="F141" s="46">
        <v>1.56024771631709</v>
      </c>
      <c r="G141" s="47">
        <v>2.05991209280085E10</v>
      </c>
      <c r="H141" s="47">
        <v>2.05991209280085E10</v>
      </c>
      <c r="I141" s="47">
        <v>1.19886158001601E10</v>
      </c>
      <c r="J141" s="1"/>
      <c r="K141" s="1"/>
      <c r="L141" s="1"/>
      <c r="M141" s="1"/>
      <c r="N141" s="1"/>
      <c r="O141" s="1"/>
      <c r="P141" s="1"/>
      <c r="Q141" s="1"/>
      <c r="R141" s="1"/>
      <c r="S141" s="41"/>
      <c r="T141" s="41"/>
      <c r="U141" s="41"/>
      <c r="V141" s="41"/>
      <c r="W141" s="1"/>
      <c r="X141" s="42"/>
      <c r="Y141" s="48"/>
      <c r="Z141" s="1"/>
      <c r="AA141" s="1"/>
      <c r="AB141" s="1"/>
    </row>
    <row r="142" ht="15.75" customHeight="1">
      <c r="A142" s="1"/>
      <c r="B142" s="45" t="s">
        <v>67</v>
      </c>
      <c r="C142" s="45">
        <v>2019.0</v>
      </c>
      <c r="D142" s="46">
        <v>2.63898755653408</v>
      </c>
      <c r="E142" s="46">
        <v>2.63898755653408</v>
      </c>
      <c r="F142" s="46">
        <v>1.5505745905531</v>
      </c>
      <c r="G142" s="47">
        <v>2.04916090660969E10</v>
      </c>
      <c r="H142" s="47">
        <v>2.04916090660969E10</v>
      </c>
      <c r="I142" s="47">
        <v>1.20401341669153E10</v>
      </c>
      <c r="J142" s="1"/>
      <c r="K142" s="1"/>
      <c r="L142" s="1"/>
      <c r="M142" s="1"/>
      <c r="N142" s="1"/>
      <c r="O142" s="1"/>
      <c r="P142" s="1"/>
      <c r="Q142" s="1"/>
      <c r="R142" s="1"/>
      <c r="S142" s="41"/>
      <c r="T142" s="41"/>
      <c r="U142" s="41"/>
      <c r="V142" s="41"/>
      <c r="W142" s="1"/>
      <c r="X142" s="42"/>
      <c r="Y142" s="48"/>
      <c r="Z142" s="1"/>
      <c r="AA142" s="1"/>
      <c r="AB142" s="1"/>
    </row>
    <row r="143" ht="15.75" customHeight="1">
      <c r="A143" s="1"/>
      <c r="B143" s="45" t="s">
        <v>67</v>
      </c>
      <c r="C143" s="45">
        <v>2020.0</v>
      </c>
      <c r="D143" s="46">
        <v>2.46622907568942</v>
      </c>
      <c r="E143" s="46">
        <v>2.46622907568942</v>
      </c>
      <c r="F143" s="46">
        <v>1.53477722413774</v>
      </c>
      <c r="G143" s="47">
        <v>1.93375862697142E10</v>
      </c>
      <c r="H143" s="47">
        <v>1.93375862697142E10</v>
      </c>
      <c r="I143" s="47">
        <v>1.20341114756028E10</v>
      </c>
      <c r="J143" s="1"/>
      <c r="K143" s="1"/>
      <c r="L143" s="1"/>
      <c r="M143" s="1"/>
      <c r="N143" s="1"/>
      <c r="O143" s="1"/>
      <c r="P143" s="1"/>
      <c r="Q143" s="1"/>
      <c r="R143" s="1"/>
      <c r="S143" s="41"/>
      <c r="T143" s="41"/>
      <c r="U143" s="41"/>
      <c r="V143" s="41"/>
      <c r="W143" s="1"/>
      <c r="X143" s="42"/>
      <c r="Y143" s="48"/>
      <c r="Z143" s="1"/>
      <c r="AA143" s="1"/>
      <c r="AB143" s="1"/>
    </row>
    <row r="144" ht="15.75" customHeight="1">
      <c r="A144" s="1"/>
      <c r="B144" s="45" t="s">
        <v>67</v>
      </c>
      <c r="C144" s="45">
        <v>2021.0</v>
      </c>
      <c r="D144" s="46">
        <v>2.59150579796348</v>
      </c>
      <c r="E144" s="46">
        <v>2.59150579796348</v>
      </c>
      <c r="F144" s="46">
        <v>1.52215142915011</v>
      </c>
      <c r="G144" s="47">
        <v>2.04969838503036E10</v>
      </c>
      <c r="H144" s="47">
        <v>2.04969838503036E10</v>
      </c>
      <c r="I144" s="47">
        <v>1.2039152298577E10</v>
      </c>
      <c r="J144" s="1"/>
      <c r="K144" s="1"/>
      <c r="L144" s="1"/>
      <c r="M144" s="1"/>
      <c r="N144" s="1"/>
      <c r="O144" s="1"/>
      <c r="P144" s="1"/>
      <c r="Q144" s="1"/>
      <c r="R144" s="1"/>
      <c r="S144" s="41"/>
      <c r="T144" s="41"/>
      <c r="U144" s="41"/>
      <c r="V144" s="41"/>
      <c r="W144" s="1"/>
      <c r="X144" s="42"/>
      <c r="Y144" s="48"/>
      <c r="Z144" s="1"/>
      <c r="AA144" s="1"/>
      <c r="AB144" s="1"/>
    </row>
    <row r="145" ht="15.75" customHeight="1">
      <c r="A145" s="1"/>
      <c r="B145" s="45" t="s">
        <v>67</v>
      </c>
      <c r="C145" s="45">
        <v>2022.0</v>
      </c>
      <c r="D145" s="46">
        <v>2.58163963100625</v>
      </c>
      <c r="E145" s="46">
        <v>2.58163963100625</v>
      </c>
      <c r="F145" s="46">
        <v>1.51021536907566</v>
      </c>
      <c r="G145" s="47">
        <v>2.05888471294361E10</v>
      </c>
      <c r="H145" s="47">
        <v>2.05888471294361E10</v>
      </c>
      <c r="I145" s="47">
        <v>1.20441185899153E10</v>
      </c>
      <c r="J145" s="1"/>
      <c r="K145" s="1"/>
      <c r="L145" s="1"/>
      <c r="M145" s="1"/>
      <c r="N145" s="1"/>
      <c r="O145" s="1"/>
      <c r="P145" s="1"/>
      <c r="Q145" s="1"/>
      <c r="R145" s="1"/>
      <c r="S145" s="41"/>
      <c r="T145" s="41"/>
      <c r="U145" s="41"/>
      <c r="V145" s="41"/>
      <c r="W145" s="1"/>
      <c r="X145" s="42"/>
      <c r="Y145" s="48"/>
      <c r="Z145" s="1"/>
      <c r="AA145" s="1"/>
      <c r="AB145" s="1"/>
    </row>
    <row r="146" ht="15.75" customHeight="1">
      <c r="A146" s="1"/>
      <c r="B146" s="1"/>
      <c r="C146" s="1"/>
      <c r="D146" s="1"/>
      <c r="E146" s="1"/>
      <c r="F146" s="1"/>
      <c r="G146" s="1"/>
      <c r="H146" s="1"/>
      <c r="I146" s="1"/>
      <c r="J146" s="1"/>
      <c r="K146" s="1"/>
      <c r="L146" s="1"/>
      <c r="M146" s="1"/>
      <c r="N146" s="1"/>
      <c r="O146" s="1"/>
      <c r="P146" s="1"/>
      <c r="Q146" s="1"/>
      <c r="R146" s="1"/>
      <c r="S146" s="41"/>
      <c r="T146" s="41"/>
      <c r="U146" s="41"/>
      <c r="V146" s="41"/>
      <c r="W146" s="1"/>
      <c r="X146" s="42"/>
      <c r="Y146" s="48"/>
      <c r="Z146" s="1"/>
      <c r="AA146" s="1"/>
      <c r="AB146" s="1"/>
    </row>
    <row r="147" ht="15.75" customHeight="1">
      <c r="A147" s="1"/>
      <c r="B147" s="1"/>
      <c r="C147" s="1"/>
      <c r="D147" s="1"/>
      <c r="E147" s="1"/>
      <c r="F147" s="1"/>
      <c r="G147" s="1"/>
      <c r="H147" s="1"/>
      <c r="I147" s="1"/>
      <c r="J147" s="1"/>
      <c r="K147" s="1"/>
      <c r="L147" s="1"/>
      <c r="M147" s="1"/>
      <c r="N147" s="1"/>
      <c r="O147" s="1"/>
      <c r="P147" s="1"/>
      <c r="Q147" s="1"/>
      <c r="R147" s="1"/>
      <c r="S147" s="41"/>
      <c r="T147" s="41"/>
      <c r="U147" s="41"/>
      <c r="V147" s="41"/>
      <c r="W147" s="1"/>
      <c r="X147" s="42"/>
      <c r="Y147" s="48"/>
      <c r="Z147" s="1"/>
      <c r="AA147" s="1"/>
      <c r="AB147" s="1"/>
    </row>
    <row r="148" ht="15.75" customHeight="1">
      <c r="A148" s="1"/>
      <c r="B148" s="1"/>
      <c r="C148" s="1"/>
      <c r="D148" s="1"/>
      <c r="E148" s="1"/>
      <c r="F148" s="1"/>
      <c r="G148" s="1"/>
      <c r="H148" s="1"/>
      <c r="I148" s="1"/>
      <c r="J148" s="1"/>
      <c r="K148" s="1"/>
      <c r="L148" s="1"/>
      <c r="M148" s="1"/>
      <c r="N148" s="1"/>
      <c r="O148" s="1"/>
      <c r="P148" s="1"/>
      <c r="Q148" s="1"/>
      <c r="R148" s="1"/>
      <c r="S148" s="41"/>
      <c r="T148" s="41"/>
      <c r="U148" s="41"/>
      <c r="V148" s="41"/>
      <c r="W148" s="1"/>
      <c r="X148" s="42"/>
      <c r="Y148" s="48"/>
      <c r="Z148" s="1"/>
      <c r="AA148" s="1"/>
      <c r="AB148" s="1"/>
    </row>
    <row r="149" ht="15.75" customHeight="1">
      <c r="A149" s="1"/>
      <c r="B149" s="1"/>
      <c r="C149" s="1"/>
      <c r="D149" s="1"/>
      <c r="E149" s="1"/>
      <c r="F149" s="1"/>
      <c r="G149" s="1"/>
      <c r="H149" s="1"/>
      <c r="I149" s="1"/>
      <c r="J149" s="1"/>
      <c r="K149" s="1"/>
      <c r="L149" s="1"/>
      <c r="M149" s="1"/>
      <c r="N149" s="1"/>
      <c r="O149" s="1"/>
      <c r="P149" s="1"/>
      <c r="Q149" s="1"/>
      <c r="R149" s="1"/>
      <c r="S149" s="41"/>
      <c r="T149" s="41"/>
      <c r="U149" s="41"/>
      <c r="V149" s="41"/>
      <c r="W149" s="1"/>
      <c r="X149" s="42"/>
      <c r="Y149" s="48"/>
      <c r="Z149" s="1"/>
      <c r="AA149" s="1"/>
      <c r="AB149" s="1"/>
    </row>
    <row r="150" ht="15.75" customHeight="1">
      <c r="A150" s="1"/>
      <c r="B150" s="1"/>
      <c r="C150" s="1"/>
      <c r="D150" s="1"/>
      <c r="E150" s="1"/>
      <c r="F150" s="1"/>
      <c r="G150" s="1"/>
      <c r="H150" s="1"/>
      <c r="I150" s="1"/>
      <c r="J150" s="1"/>
      <c r="K150" s="1"/>
      <c r="L150" s="1"/>
      <c r="M150" s="1"/>
      <c r="N150" s="1"/>
      <c r="O150" s="1"/>
      <c r="P150" s="1"/>
      <c r="Q150" s="1"/>
      <c r="R150" s="1"/>
      <c r="S150" s="41"/>
      <c r="T150" s="41"/>
      <c r="U150" s="41"/>
      <c r="V150" s="41"/>
      <c r="W150" s="1"/>
      <c r="X150" s="42"/>
      <c r="Y150" s="48"/>
      <c r="Z150" s="1"/>
      <c r="AA150" s="1"/>
      <c r="AB150" s="1"/>
    </row>
    <row r="151" ht="15.75" customHeight="1">
      <c r="A151" s="1"/>
      <c r="B151" s="1"/>
      <c r="C151" s="1"/>
      <c r="D151" s="1"/>
      <c r="E151" s="1"/>
      <c r="F151" s="1"/>
      <c r="G151" s="1"/>
      <c r="H151" s="1"/>
      <c r="I151" s="1"/>
      <c r="J151" s="1"/>
      <c r="K151" s="1"/>
      <c r="L151" s="1"/>
      <c r="M151" s="1"/>
      <c r="N151" s="1"/>
      <c r="O151" s="1"/>
      <c r="P151" s="1"/>
      <c r="Q151" s="1"/>
      <c r="R151" s="1"/>
      <c r="S151" s="41"/>
      <c r="T151" s="41"/>
      <c r="U151" s="41"/>
      <c r="V151" s="41"/>
      <c r="W151" s="1"/>
      <c r="X151" s="42"/>
      <c r="Y151" s="48"/>
      <c r="Z151" s="1"/>
      <c r="AA151" s="1"/>
      <c r="AB151" s="1"/>
    </row>
    <row r="152" ht="15.75" customHeight="1">
      <c r="A152" s="1"/>
      <c r="B152" s="1"/>
      <c r="C152" s="1"/>
      <c r="D152" s="1"/>
      <c r="E152" s="1"/>
      <c r="F152" s="1"/>
      <c r="G152" s="1"/>
      <c r="H152" s="1"/>
      <c r="I152" s="1"/>
      <c r="J152" s="1"/>
      <c r="K152" s="1"/>
      <c r="L152" s="1"/>
      <c r="M152" s="1"/>
      <c r="N152" s="1"/>
      <c r="O152" s="1"/>
      <c r="P152" s="1"/>
      <c r="Q152" s="1"/>
      <c r="R152" s="1"/>
      <c r="S152" s="41"/>
      <c r="T152" s="41"/>
      <c r="U152" s="41"/>
      <c r="V152" s="41"/>
      <c r="W152" s="1"/>
      <c r="X152" s="42"/>
      <c r="Y152" s="48"/>
      <c r="Z152" s="1"/>
      <c r="AA152" s="1"/>
      <c r="AB152" s="1"/>
    </row>
    <row r="153" ht="15.75" customHeight="1">
      <c r="A153" s="1"/>
      <c r="B153" s="1"/>
      <c r="C153" s="1"/>
      <c r="D153" s="1"/>
      <c r="E153" s="1"/>
      <c r="F153" s="1"/>
      <c r="G153" s="1"/>
      <c r="H153" s="1"/>
      <c r="I153" s="1"/>
      <c r="J153" s="1"/>
      <c r="K153" s="1"/>
      <c r="L153" s="1"/>
      <c r="M153" s="1"/>
      <c r="N153" s="1"/>
      <c r="O153" s="1"/>
      <c r="P153" s="1"/>
      <c r="Q153" s="1"/>
      <c r="R153" s="1"/>
      <c r="S153" s="41"/>
      <c r="T153" s="41"/>
      <c r="U153" s="41"/>
      <c r="V153" s="41"/>
      <c r="W153" s="1"/>
      <c r="X153" s="42"/>
      <c r="Y153" s="48"/>
      <c r="Z153" s="1"/>
      <c r="AA153" s="1"/>
      <c r="AB153" s="1"/>
    </row>
    <row r="154" ht="15.75" customHeight="1">
      <c r="A154" s="1"/>
      <c r="B154" s="1"/>
      <c r="C154" s="1"/>
      <c r="D154" s="1"/>
      <c r="E154" s="1"/>
      <c r="F154" s="1"/>
      <c r="G154" s="1"/>
      <c r="H154" s="1"/>
      <c r="I154" s="1"/>
      <c r="J154" s="1"/>
      <c r="K154" s="1"/>
      <c r="L154" s="1"/>
      <c r="M154" s="1"/>
      <c r="N154" s="1"/>
      <c r="O154" s="1"/>
      <c r="P154" s="1"/>
      <c r="Q154" s="1"/>
      <c r="R154" s="1"/>
      <c r="S154" s="41"/>
      <c r="T154" s="41"/>
      <c r="U154" s="41"/>
      <c r="V154" s="41"/>
      <c r="W154" s="1"/>
      <c r="X154" s="42"/>
      <c r="Y154" s="48"/>
      <c r="Z154" s="1"/>
      <c r="AA154" s="1"/>
      <c r="AB154" s="1"/>
    </row>
    <row r="155" ht="15.75" customHeight="1">
      <c r="A155" s="1"/>
      <c r="B155" s="1"/>
      <c r="C155" s="1"/>
      <c r="D155" s="1"/>
      <c r="E155" s="1"/>
      <c r="F155" s="1"/>
      <c r="G155" s="1"/>
      <c r="H155" s="1"/>
      <c r="I155" s="1"/>
      <c r="J155" s="1"/>
      <c r="K155" s="1"/>
      <c r="L155" s="1"/>
      <c r="M155" s="1"/>
      <c r="N155" s="1"/>
      <c r="O155" s="1"/>
      <c r="P155" s="1"/>
      <c r="Q155" s="1"/>
      <c r="R155" s="1"/>
      <c r="S155" s="41"/>
      <c r="T155" s="41"/>
      <c r="U155" s="41"/>
      <c r="V155" s="41"/>
      <c r="W155" s="1"/>
      <c r="X155" s="42"/>
      <c r="Y155" s="48"/>
      <c r="Z155" s="1"/>
      <c r="AA155" s="1"/>
      <c r="AB155" s="1"/>
    </row>
    <row r="156" ht="15.75" customHeight="1">
      <c r="A156" s="1"/>
      <c r="B156" s="1"/>
      <c r="C156" s="1"/>
      <c r="D156" s="1"/>
      <c r="E156" s="1"/>
      <c r="F156" s="1"/>
      <c r="G156" s="1"/>
      <c r="H156" s="1"/>
      <c r="I156" s="1"/>
      <c r="J156" s="1"/>
      <c r="K156" s="1"/>
      <c r="L156" s="1"/>
      <c r="M156" s="1"/>
      <c r="N156" s="1"/>
      <c r="O156" s="1"/>
      <c r="P156" s="1"/>
      <c r="Q156" s="1"/>
      <c r="R156" s="1"/>
      <c r="S156" s="41"/>
      <c r="T156" s="41"/>
      <c r="U156" s="41"/>
      <c r="V156" s="41"/>
      <c r="W156" s="1"/>
      <c r="X156" s="42"/>
      <c r="Y156" s="48"/>
      <c r="Z156" s="1"/>
      <c r="AA156" s="1"/>
      <c r="AB156" s="1"/>
    </row>
    <row r="157" ht="15.75" customHeight="1">
      <c r="A157" s="1"/>
      <c r="B157" s="1"/>
      <c r="C157" s="1"/>
      <c r="D157" s="1"/>
      <c r="E157" s="1"/>
      <c r="F157" s="1"/>
      <c r="G157" s="1"/>
      <c r="H157" s="1"/>
      <c r="I157" s="1"/>
      <c r="J157" s="1"/>
      <c r="K157" s="1"/>
      <c r="L157" s="1"/>
      <c r="M157" s="1"/>
      <c r="N157" s="1"/>
      <c r="O157" s="1"/>
      <c r="P157" s="1"/>
      <c r="Q157" s="1"/>
      <c r="R157" s="1"/>
      <c r="S157" s="41"/>
      <c r="T157" s="41"/>
      <c r="U157" s="41"/>
      <c r="V157" s="41"/>
      <c r="W157" s="1"/>
      <c r="X157" s="42"/>
      <c r="Y157" s="48"/>
      <c r="Z157" s="1"/>
      <c r="AA157" s="1"/>
      <c r="AB157" s="1"/>
    </row>
    <row r="158" ht="15.75" customHeight="1">
      <c r="A158" s="1"/>
      <c r="B158" s="1"/>
      <c r="C158" s="1"/>
      <c r="D158" s="1"/>
      <c r="E158" s="1"/>
      <c r="F158" s="1"/>
      <c r="G158" s="1"/>
      <c r="H158" s="1"/>
      <c r="I158" s="1"/>
      <c r="J158" s="1"/>
      <c r="K158" s="1"/>
      <c r="L158" s="1"/>
      <c r="M158" s="1"/>
      <c r="N158" s="1"/>
      <c r="O158" s="1"/>
      <c r="P158" s="1"/>
      <c r="Q158" s="1"/>
      <c r="R158" s="1"/>
      <c r="S158" s="41"/>
      <c r="T158" s="41"/>
      <c r="U158" s="41"/>
      <c r="V158" s="41"/>
      <c r="W158" s="1"/>
      <c r="X158" s="42"/>
      <c r="Y158" s="48"/>
      <c r="Z158" s="1"/>
      <c r="AA158" s="1"/>
      <c r="AB158" s="1"/>
    </row>
    <row r="159" ht="15.75" customHeight="1">
      <c r="A159" s="1"/>
      <c r="B159" s="1"/>
      <c r="C159" s="1"/>
      <c r="D159" s="1"/>
      <c r="E159" s="1"/>
      <c r="F159" s="1"/>
      <c r="G159" s="1"/>
      <c r="H159" s="1"/>
      <c r="I159" s="1"/>
      <c r="J159" s="1"/>
      <c r="K159" s="1"/>
      <c r="L159" s="1"/>
      <c r="M159" s="1"/>
      <c r="N159" s="1"/>
      <c r="O159" s="1"/>
      <c r="P159" s="1"/>
      <c r="Q159" s="1"/>
      <c r="R159" s="1"/>
      <c r="S159" s="41"/>
      <c r="T159" s="41"/>
      <c r="U159" s="41"/>
      <c r="V159" s="41"/>
      <c r="W159" s="1"/>
      <c r="X159" s="42"/>
      <c r="Y159" s="48"/>
      <c r="Z159" s="1"/>
      <c r="AA159" s="1"/>
      <c r="AB159" s="1"/>
    </row>
    <row r="160" ht="15.75" customHeight="1">
      <c r="A160" s="1"/>
      <c r="B160" s="1"/>
      <c r="C160" s="1"/>
      <c r="D160" s="1"/>
      <c r="E160" s="1"/>
      <c r="F160" s="1"/>
      <c r="G160" s="1"/>
      <c r="H160" s="1"/>
      <c r="I160" s="1"/>
      <c r="J160" s="1"/>
      <c r="K160" s="1"/>
      <c r="L160" s="1"/>
      <c r="M160" s="1"/>
      <c r="N160" s="1"/>
      <c r="O160" s="1"/>
      <c r="P160" s="1"/>
      <c r="Q160" s="1"/>
      <c r="R160" s="1"/>
      <c r="S160" s="41"/>
      <c r="T160" s="41"/>
      <c r="U160" s="41"/>
      <c r="V160" s="41"/>
      <c r="W160" s="1"/>
      <c r="X160" s="42"/>
      <c r="Y160" s="48"/>
      <c r="Z160" s="1"/>
      <c r="AA160" s="1"/>
      <c r="AB160" s="1"/>
    </row>
    <row r="161" ht="15.75" customHeight="1">
      <c r="A161" s="1"/>
      <c r="B161" s="1"/>
      <c r="C161" s="1"/>
      <c r="D161" s="1"/>
      <c r="E161" s="1"/>
      <c r="F161" s="1"/>
      <c r="G161" s="1"/>
      <c r="H161" s="1"/>
      <c r="I161" s="1"/>
      <c r="J161" s="1"/>
      <c r="K161" s="1"/>
      <c r="L161" s="1"/>
      <c r="M161" s="1"/>
      <c r="N161" s="1"/>
      <c r="O161" s="1"/>
      <c r="P161" s="1"/>
      <c r="Q161" s="1"/>
      <c r="R161" s="1"/>
      <c r="S161" s="41"/>
      <c r="T161" s="41"/>
      <c r="U161" s="41"/>
      <c r="V161" s="41"/>
      <c r="W161" s="1"/>
      <c r="X161" s="42"/>
      <c r="Y161" s="48"/>
      <c r="Z161" s="1"/>
      <c r="AA161" s="1"/>
      <c r="AB161" s="1"/>
    </row>
    <row r="162" ht="15.75" customHeight="1">
      <c r="A162" s="1"/>
      <c r="B162" s="1"/>
      <c r="C162" s="1"/>
      <c r="D162" s="1"/>
      <c r="E162" s="1"/>
      <c r="F162" s="1"/>
      <c r="G162" s="1"/>
      <c r="H162" s="1"/>
      <c r="I162" s="1"/>
      <c r="J162" s="1"/>
      <c r="K162" s="1"/>
      <c r="L162" s="1"/>
      <c r="M162" s="1"/>
      <c r="N162" s="1"/>
      <c r="O162" s="1"/>
      <c r="P162" s="1"/>
      <c r="Q162" s="1"/>
      <c r="R162" s="1"/>
      <c r="S162" s="41"/>
      <c r="T162" s="41"/>
      <c r="U162" s="41"/>
      <c r="V162" s="41"/>
      <c r="W162" s="1"/>
      <c r="X162" s="42"/>
      <c r="Y162" s="48"/>
      <c r="Z162" s="1"/>
      <c r="AA162" s="1"/>
      <c r="AB162" s="1"/>
    </row>
    <row r="163" ht="15.75" customHeight="1">
      <c r="A163" s="1"/>
      <c r="B163" s="1"/>
      <c r="C163" s="1"/>
      <c r="D163" s="1"/>
      <c r="E163" s="1"/>
      <c r="F163" s="1"/>
      <c r="G163" s="1"/>
      <c r="H163" s="1"/>
      <c r="I163" s="1"/>
      <c r="J163" s="1"/>
      <c r="K163" s="1"/>
      <c r="L163" s="1"/>
      <c r="M163" s="1"/>
      <c r="N163" s="1"/>
      <c r="O163" s="1"/>
      <c r="P163" s="1"/>
      <c r="Q163" s="1"/>
      <c r="R163" s="1"/>
      <c r="S163" s="41"/>
      <c r="T163" s="41"/>
      <c r="U163" s="41"/>
      <c r="V163" s="41"/>
      <c r="W163" s="1"/>
      <c r="X163" s="42"/>
      <c r="Y163" s="48"/>
      <c r="Z163" s="1"/>
      <c r="AA163" s="1"/>
      <c r="AB163" s="1"/>
    </row>
    <row r="164" ht="15.75" customHeight="1">
      <c r="A164" s="1"/>
      <c r="B164" s="1"/>
      <c r="C164" s="1"/>
      <c r="D164" s="1"/>
      <c r="E164" s="1"/>
      <c r="F164" s="1"/>
      <c r="G164" s="1"/>
      <c r="H164" s="1"/>
      <c r="I164" s="1"/>
      <c r="J164" s="1"/>
      <c r="K164" s="1"/>
      <c r="L164" s="1"/>
      <c r="M164" s="1"/>
      <c r="N164" s="1"/>
      <c r="O164" s="1"/>
      <c r="P164" s="1"/>
      <c r="Q164" s="1"/>
      <c r="R164" s="1"/>
      <c r="S164" s="41"/>
      <c r="T164" s="41"/>
      <c r="U164" s="41"/>
      <c r="V164" s="41"/>
      <c r="W164" s="1"/>
      <c r="X164" s="42"/>
      <c r="Y164" s="1"/>
      <c r="Z164" s="1"/>
      <c r="AA164" s="1"/>
      <c r="AB164" s="1"/>
    </row>
    <row r="165" ht="15.75" customHeight="1">
      <c r="A165" s="1"/>
      <c r="B165" s="1"/>
      <c r="C165" s="1"/>
      <c r="D165" s="1"/>
      <c r="E165" s="1"/>
      <c r="F165" s="1"/>
      <c r="G165" s="1"/>
      <c r="H165" s="1"/>
      <c r="I165" s="1"/>
      <c r="J165" s="1"/>
      <c r="K165" s="1"/>
      <c r="L165" s="1"/>
      <c r="M165" s="1"/>
      <c r="N165" s="1"/>
      <c r="O165" s="1"/>
      <c r="P165" s="1"/>
      <c r="Q165" s="1"/>
      <c r="R165" s="1"/>
      <c r="S165" s="41"/>
      <c r="T165" s="41"/>
      <c r="U165" s="41"/>
      <c r="V165" s="41"/>
      <c r="W165" s="1"/>
      <c r="X165" s="42"/>
      <c r="Y165" s="1"/>
      <c r="Z165" s="1"/>
      <c r="AA165" s="1"/>
      <c r="AB165" s="1"/>
    </row>
    <row r="166" ht="15.75" customHeight="1">
      <c r="A166" s="1"/>
      <c r="B166" s="1"/>
      <c r="C166" s="1"/>
      <c r="D166" s="1"/>
      <c r="E166" s="1"/>
      <c r="F166" s="1"/>
      <c r="G166" s="1"/>
      <c r="H166" s="1"/>
      <c r="I166" s="1"/>
      <c r="J166" s="1"/>
      <c r="K166" s="1"/>
      <c r="L166" s="1"/>
      <c r="M166" s="1"/>
      <c r="N166" s="1"/>
      <c r="O166" s="1"/>
      <c r="P166" s="1"/>
      <c r="Q166" s="1"/>
      <c r="R166" s="1"/>
      <c r="S166" s="41"/>
      <c r="T166" s="41"/>
      <c r="U166" s="41"/>
      <c r="V166" s="41"/>
      <c r="W166" s="1"/>
      <c r="X166" s="42"/>
      <c r="Y166" s="1"/>
      <c r="Z166" s="1"/>
      <c r="AA166" s="1"/>
      <c r="AB166" s="1"/>
    </row>
    <row r="167" ht="15.75" customHeight="1">
      <c r="A167" s="1"/>
      <c r="B167" s="1"/>
      <c r="C167" s="1"/>
      <c r="D167" s="1"/>
      <c r="E167" s="1"/>
      <c r="F167" s="1"/>
      <c r="G167" s="1"/>
      <c r="H167" s="1"/>
      <c r="I167" s="1"/>
      <c r="J167" s="1"/>
      <c r="K167" s="1"/>
      <c r="L167" s="1"/>
      <c r="M167" s="1"/>
      <c r="N167" s="1"/>
      <c r="O167" s="1"/>
      <c r="P167" s="1"/>
      <c r="Q167" s="1"/>
      <c r="R167" s="1"/>
      <c r="S167" s="41"/>
      <c r="T167" s="41"/>
      <c r="U167" s="41"/>
      <c r="V167" s="41"/>
      <c r="W167" s="1"/>
      <c r="X167" s="42"/>
      <c r="Y167" s="1"/>
      <c r="Z167" s="1"/>
      <c r="AA167" s="1"/>
      <c r="AB167" s="1"/>
    </row>
    <row r="168" ht="15.75" customHeight="1">
      <c r="A168" s="1"/>
      <c r="B168" s="1"/>
      <c r="C168" s="1"/>
      <c r="D168" s="1"/>
      <c r="E168" s="1"/>
      <c r="F168" s="1"/>
      <c r="G168" s="1"/>
      <c r="H168" s="1"/>
      <c r="I168" s="1"/>
      <c r="J168" s="1"/>
      <c r="K168" s="1"/>
      <c r="L168" s="1"/>
      <c r="M168" s="1"/>
      <c r="N168" s="1"/>
      <c r="O168" s="1"/>
      <c r="P168" s="1"/>
      <c r="Q168" s="1"/>
      <c r="R168" s="1"/>
      <c r="S168" s="41"/>
      <c r="T168" s="41"/>
      <c r="U168" s="41"/>
      <c r="V168" s="41"/>
      <c r="W168" s="1"/>
      <c r="X168" s="42"/>
      <c r="Y168" s="1"/>
      <c r="Z168" s="1"/>
      <c r="AA168" s="1"/>
      <c r="AB168" s="1"/>
    </row>
    <row r="169" ht="15.75" customHeight="1">
      <c r="A169" s="1"/>
      <c r="B169" s="1"/>
      <c r="C169" s="1"/>
      <c r="D169" s="1"/>
      <c r="E169" s="1"/>
      <c r="F169" s="1"/>
      <c r="G169" s="1"/>
      <c r="H169" s="1"/>
      <c r="I169" s="1"/>
      <c r="J169" s="1"/>
      <c r="K169" s="1"/>
      <c r="L169" s="1"/>
      <c r="M169" s="1"/>
      <c r="N169" s="1"/>
      <c r="O169" s="1"/>
      <c r="P169" s="1"/>
      <c r="Q169" s="1"/>
      <c r="R169" s="1"/>
      <c r="S169" s="41"/>
      <c r="T169" s="41"/>
      <c r="U169" s="41"/>
      <c r="V169" s="41"/>
      <c r="W169" s="1"/>
      <c r="X169" s="42"/>
      <c r="Y169" s="1"/>
      <c r="Z169" s="1"/>
      <c r="AA169" s="1"/>
      <c r="AB169" s="1"/>
    </row>
    <row r="170" ht="15.75" customHeight="1">
      <c r="A170" s="1"/>
      <c r="B170" s="1"/>
      <c r="C170" s="1"/>
      <c r="D170" s="1"/>
      <c r="E170" s="1"/>
      <c r="F170" s="1"/>
      <c r="G170" s="1"/>
      <c r="H170" s="1"/>
      <c r="I170" s="1"/>
      <c r="J170" s="1"/>
      <c r="K170" s="1"/>
      <c r="L170" s="1"/>
      <c r="M170" s="1"/>
      <c r="N170" s="1"/>
      <c r="O170" s="1"/>
      <c r="P170" s="1"/>
      <c r="Q170" s="1"/>
      <c r="R170" s="1"/>
      <c r="S170" s="41"/>
      <c r="T170" s="41"/>
      <c r="U170" s="41"/>
      <c r="V170" s="41"/>
      <c r="W170" s="1"/>
      <c r="X170" s="42"/>
      <c r="Y170" s="1"/>
      <c r="Z170" s="1"/>
      <c r="AA170" s="1"/>
      <c r="AB170" s="1"/>
    </row>
    <row r="171" ht="15.75" customHeight="1">
      <c r="A171" s="1"/>
      <c r="B171" s="1"/>
      <c r="C171" s="1"/>
      <c r="D171" s="1"/>
      <c r="E171" s="1"/>
      <c r="F171" s="1"/>
      <c r="G171" s="1"/>
      <c r="H171" s="1"/>
      <c r="I171" s="1"/>
      <c r="J171" s="1"/>
      <c r="K171" s="1"/>
      <c r="L171" s="1"/>
      <c r="M171" s="1"/>
      <c r="N171" s="1"/>
      <c r="O171" s="1"/>
      <c r="P171" s="1"/>
      <c r="Q171" s="1"/>
      <c r="R171" s="1"/>
      <c r="S171" s="41"/>
      <c r="T171" s="41"/>
      <c r="U171" s="41"/>
      <c r="V171" s="41"/>
      <c r="W171" s="1"/>
      <c r="X171" s="42"/>
      <c r="Y171" s="1"/>
      <c r="Z171" s="1"/>
      <c r="AA171" s="1"/>
      <c r="AB171" s="1"/>
    </row>
    <row r="172" ht="15.75" customHeight="1">
      <c r="A172" s="1"/>
      <c r="B172" s="1"/>
      <c r="C172" s="1"/>
      <c r="D172" s="1"/>
      <c r="E172" s="1"/>
      <c r="F172" s="1"/>
      <c r="G172" s="1"/>
      <c r="H172" s="1"/>
      <c r="I172" s="1"/>
      <c r="J172" s="1"/>
      <c r="K172" s="1"/>
      <c r="L172" s="1"/>
      <c r="M172" s="1"/>
      <c r="N172" s="1"/>
      <c r="O172" s="1"/>
      <c r="P172" s="1"/>
      <c r="Q172" s="1"/>
      <c r="R172" s="1"/>
      <c r="S172" s="41"/>
      <c r="T172" s="41"/>
      <c r="U172" s="41"/>
      <c r="V172" s="41"/>
      <c r="W172" s="1"/>
      <c r="X172" s="42"/>
      <c r="Y172" s="1"/>
      <c r="Z172" s="1"/>
      <c r="AA172" s="1"/>
      <c r="AB172" s="1"/>
    </row>
    <row r="173" ht="15.75" customHeight="1">
      <c r="A173" s="1"/>
      <c r="B173" s="1"/>
      <c r="C173" s="1"/>
      <c r="D173" s="1"/>
      <c r="E173" s="1"/>
      <c r="F173" s="1"/>
      <c r="G173" s="1"/>
      <c r="H173" s="1"/>
      <c r="I173" s="1"/>
      <c r="J173" s="1"/>
      <c r="K173" s="1"/>
      <c r="L173" s="1"/>
      <c r="M173" s="1"/>
      <c r="N173" s="1"/>
      <c r="O173" s="1"/>
      <c r="P173" s="1"/>
      <c r="Q173" s="1"/>
      <c r="R173" s="1"/>
      <c r="S173" s="41"/>
      <c r="T173" s="41"/>
      <c r="U173" s="41"/>
      <c r="V173" s="41"/>
      <c r="W173" s="1"/>
      <c r="X173" s="42"/>
      <c r="Y173" s="1"/>
      <c r="Z173" s="1"/>
      <c r="AA173" s="1"/>
      <c r="AB173" s="1"/>
    </row>
    <row r="174" ht="15.75" customHeight="1">
      <c r="A174" s="1"/>
      <c r="B174" s="1"/>
      <c r="C174" s="1"/>
      <c r="D174" s="1"/>
      <c r="E174" s="1"/>
      <c r="F174" s="1"/>
      <c r="G174" s="1"/>
      <c r="H174" s="1"/>
      <c r="I174" s="1"/>
      <c r="J174" s="1"/>
      <c r="K174" s="1"/>
      <c r="L174" s="1"/>
      <c r="M174" s="1"/>
      <c r="N174" s="1"/>
      <c r="O174" s="1"/>
      <c r="P174" s="1"/>
      <c r="Q174" s="1"/>
      <c r="R174" s="1"/>
      <c r="S174" s="41"/>
      <c r="T174" s="41"/>
      <c r="U174" s="41"/>
      <c r="V174" s="41"/>
      <c r="W174" s="1"/>
      <c r="X174" s="42"/>
      <c r="Y174" s="1"/>
      <c r="Z174" s="1"/>
      <c r="AA174" s="1"/>
      <c r="AB174" s="1"/>
    </row>
    <row r="175" ht="15.75" customHeight="1">
      <c r="A175" s="1"/>
      <c r="B175" s="1"/>
      <c r="C175" s="1"/>
      <c r="D175" s="1"/>
      <c r="E175" s="1"/>
      <c r="F175" s="1"/>
      <c r="G175" s="1"/>
      <c r="H175" s="1"/>
      <c r="I175" s="1"/>
      <c r="J175" s="1"/>
      <c r="K175" s="1"/>
      <c r="L175" s="1"/>
      <c r="M175" s="1"/>
      <c r="N175" s="1"/>
      <c r="O175" s="1"/>
      <c r="P175" s="1"/>
      <c r="Q175" s="1"/>
      <c r="R175" s="1"/>
      <c r="S175" s="41"/>
      <c r="T175" s="41"/>
      <c r="U175" s="41"/>
      <c r="V175" s="41"/>
      <c r="W175" s="1"/>
      <c r="X175" s="42"/>
      <c r="Y175" s="1"/>
      <c r="Z175" s="1"/>
      <c r="AA175" s="1"/>
      <c r="AB175" s="1"/>
    </row>
    <row r="176" ht="15.75" customHeight="1">
      <c r="A176" s="1"/>
      <c r="B176" s="1"/>
      <c r="C176" s="1"/>
      <c r="D176" s="1"/>
      <c r="E176" s="1"/>
      <c r="F176" s="1"/>
      <c r="G176" s="1"/>
      <c r="H176" s="1"/>
      <c r="I176" s="1"/>
      <c r="J176" s="1"/>
      <c r="K176" s="1"/>
      <c r="L176" s="1"/>
      <c r="M176" s="1"/>
      <c r="N176" s="1"/>
      <c r="O176" s="1"/>
      <c r="P176" s="1"/>
      <c r="Q176" s="1"/>
      <c r="R176" s="1"/>
      <c r="S176" s="41"/>
      <c r="T176" s="41"/>
      <c r="U176" s="41"/>
      <c r="V176" s="41"/>
      <c r="W176" s="1"/>
      <c r="X176" s="42"/>
      <c r="Y176" s="1"/>
      <c r="Z176" s="1"/>
      <c r="AA176" s="1"/>
      <c r="AB176" s="1"/>
    </row>
    <row r="177" ht="15.75" customHeight="1">
      <c r="A177" s="1"/>
      <c r="B177" s="1"/>
      <c r="C177" s="1"/>
      <c r="D177" s="1"/>
      <c r="E177" s="1"/>
      <c r="F177" s="1"/>
      <c r="G177" s="1"/>
      <c r="H177" s="1"/>
      <c r="I177" s="1"/>
      <c r="J177" s="1"/>
      <c r="K177" s="1"/>
      <c r="L177" s="1"/>
      <c r="M177" s="1"/>
      <c r="N177" s="1"/>
      <c r="O177" s="1"/>
      <c r="P177" s="1"/>
      <c r="Q177" s="1"/>
      <c r="R177" s="1"/>
      <c r="S177" s="41"/>
      <c r="T177" s="41"/>
      <c r="U177" s="41"/>
      <c r="V177" s="41"/>
      <c r="W177" s="1"/>
      <c r="X177" s="42"/>
      <c r="Y177" s="1"/>
      <c r="Z177" s="1"/>
      <c r="AA177" s="1"/>
      <c r="AB177" s="1"/>
    </row>
    <row r="178" ht="15.75" customHeight="1">
      <c r="A178" s="1"/>
      <c r="B178" s="1"/>
      <c r="C178" s="1"/>
      <c r="D178" s="1"/>
      <c r="E178" s="1"/>
      <c r="F178" s="1"/>
      <c r="G178" s="1"/>
      <c r="H178" s="1"/>
      <c r="I178" s="1"/>
      <c r="J178" s="1"/>
      <c r="K178" s="1"/>
      <c r="L178" s="1"/>
      <c r="M178" s="1"/>
      <c r="N178" s="1"/>
      <c r="O178" s="1"/>
      <c r="P178" s="1"/>
      <c r="Q178" s="1"/>
      <c r="R178" s="1"/>
      <c r="S178" s="41"/>
      <c r="T178" s="41"/>
      <c r="U178" s="41"/>
      <c r="V178" s="41"/>
      <c r="W178" s="1"/>
      <c r="X178" s="42"/>
      <c r="Y178" s="1"/>
      <c r="Z178" s="1"/>
      <c r="AA178" s="1"/>
      <c r="AB178" s="1"/>
    </row>
    <row r="179" ht="15.75" customHeight="1">
      <c r="A179" s="1"/>
      <c r="B179" s="1"/>
      <c r="C179" s="1"/>
      <c r="D179" s="1"/>
      <c r="E179" s="1"/>
      <c r="F179" s="1"/>
      <c r="G179" s="1"/>
      <c r="H179" s="1"/>
      <c r="I179" s="1"/>
      <c r="J179" s="1"/>
      <c r="K179" s="1"/>
      <c r="L179" s="1"/>
      <c r="M179" s="1"/>
      <c r="N179" s="1"/>
      <c r="O179" s="1"/>
      <c r="P179" s="1"/>
      <c r="Q179" s="1"/>
      <c r="R179" s="1"/>
      <c r="S179" s="41"/>
      <c r="T179" s="41"/>
      <c r="U179" s="41"/>
      <c r="V179" s="41"/>
      <c r="W179" s="1"/>
      <c r="X179" s="42"/>
      <c r="Y179" s="1"/>
      <c r="Z179" s="1"/>
      <c r="AA179" s="1"/>
      <c r="AB179" s="1"/>
    </row>
    <row r="180" ht="15.75" customHeight="1">
      <c r="A180" s="1"/>
      <c r="B180" s="1"/>
      <c r="C180" s="1"/>
      <c r="D180" s="1"/>
      <c r="E180" s="1"/>
      <c r="F180" s="1"/>
      <c r="G180" s="1"/>
      <c r="H180" s="1"/>
      <c r="I180" s="1"/>
      <c r="J180" s="1"/>
      <c r="K180" s="1"/>
      <c r="L180" s="1"/>
      <c r="M180" s="1"/>
      <c r="N180" s="1"/>
      <c r="O180" s="1"/>
      <c r="P180" s="1"/>
      <c r="Q180" s="1"/>
      <c r="R180" s="1"/>
      <c r="S180" s="41"/>
      <c r="T180" s="41"/>
      <c r="U180" s="41"/>
      <c r="V180" s="41"/>
      <c r="W180" s="1"/>
      <c r="X180" s="42"/>
      <c r="Y180" s="1"/>
      <c r="Z180" s="1"/>
      <c r="AA180" s="1"/>
      <c r="AB180" s="1"/>
    </row>
    <row r="181" ht="15.75" customHeight="1">
      <c r="A181" s="1"/>
      <c r="B181" s="1"/>
      <c r="C181" s="1"/>
      <c r="D181" s="1"/>
      <c r="E181" s="1"/>
      <c r="F181" s="1"/>
      <c r="G181" s="1"/>
      <c r="H181" s="1"/>
      <c r="I181" s="1"/>
      <c r="J181" s="1"/>
      <c r="K181" s="1"/>
      <c r="L181" s="1"/>
      <c r="M181" s="1"/>
      <c r="N181" s="1"/>
      <c r="O181" s="1"/>
      <c r="P181" s="1"/>
      <c r="Q181" s="1"/>
      <c r="R181" s="1"/>
      <c r="S181" s="41"/>
      <c r="T181" s="41"/>
      <c r="U181" s="41"/>
      <c r="V181" s="41"/>
      <c r="W181" s="1"/>
      <c r="X181" s="42"/>
      <c r="Y181" s="1"/>
      <c r="Z181" s="1"/>
      <c r="AA181" s="1"/>
      <c r="AB181" s="1"/>
    </row>
    <row r="182" ht="15.75" customHeight="1">
      <c r="A182" s="1"/>
      <c r="B182" s="1"/>
      <c r="C182" s="1"/>
      <c r="D182" s="1"/>
      <c r="E182" s="1"/>
      <c r="F182" s="1"/>
      <c r="G182" s="1"/>
      <c r="H182" s="1"/>
      <c r="I182" s="1"/>
      <c r="J182" s="1"/>
      <c r="K182" s="1"/>
      <c r="L182" s="1"/>
      <c r="M182" s="1"/>
      <c r="N182" s="1"/>
      <c r="O182" s="1"/>
      <c r="P182" s="1"/>
      <c r="Q182" s="1"/>
      <c r="R182" s="1"/>
      <c r="S182" s="41"/>
      <c r="T182" s="41"/>
      <c r="U182" s="41"/>
      <c r="V182" s="41"/>
      <c r="W182" s="1"/>
      <c r="X182" s="42"/>
      <c r="Y182" s="1"/>
      <c r="Z182" s="1"/>
      <c r="AA182" s="1"/>
      <c r="AB182" s="1"/>
    </row>
    <row r="183" ht="15.75" customHeight="1">
      <c r="A183" s="1"/>
      <c r="B183" s="1"/>
      <c r="C183" s="1"/>
      <c r="D183" s="1"/>
      <c r="E183" s="1"/>
      <c r="F183" s="1"/>
      <c r="G183" s="1"/>
      <c r="H183" s="1"/>
      <c r="I183" s="1"/>
      <c r="J183" s="1"/>
      <c r="K183" s="1"/>
      <c r="L183" s="1"/>
      <c r="M183" s="1"/>
      <c r="N183" s="1"/>
      <c r="O183" s="1"/>
      <c r="P183" s="1"/>
      <c r="Q183" s="1"/>
      <c r="R183" s="1"/>
      <c r="S183" s="41"/>
      <c r="T183" s="41"/>
      <c r="U183" s="41"/>
      <c r="V183" s="41"/>
      <c r="W183" s="1"/>
      <c r="X183" s="42"/>
      <c r="Y183" s="1"/>
      <c r="Z183" s="1"/>
      <c r="AA183" s="1"/>
      <c r="AB183" s="1"/>
    </row>
    <row r="184" ht="15.75" customHeight="1">
      <c r="A184" s="1"/>
      <c r="B184" s="1"/>
      <c r="C184" s="1"/>
      <c r="D184" s="1"/>
      <c r="E184" s="1"/>
      <c r="F184" s="1"/>
      <c r="G184" s="1"/>
      <c r="H184" s="1"/>
      <c r="I184" s="1"/>
      <c r="J184" s="1"/>
      <c r="K184" s="1"/>
      <c r="L184" s="1"/>
      <c r="M184" s="1"/>
      <c r="N184" s="1"/>
      <c r="O184" s="1"/>
      <c r="P184" s="1"/>
      <c r="Q184" s="1"/>
      <c r="R184" s="1"/>
      <c r="S184" s="41"/>
      <c r="T184" s="41"/>
      <c r="U184" s="41"/>
      <c r="V184" s="41"/>
      <c r="W184" s="1"/>
      <c r="X184" s="42"/>
      <c r="Y184" s="1"/>
      <c r="Z184" s="1"/>
      <c r="AA184" s="1"/>
      <c r="AB184" s="1"/>
    </row>
    <row r="185" ht="15.75" customHeight="1">
      <c r="A185" s="1"/>
      <c r="B185" s="1"/>
      <c r="C185" s="1"/>
      <c r="D185" s="1"/>
      <c r="E185" s="1"/>
      <c r="F185" s="1"/>
      <c r="G185" s="1"/>
      <c r="H185" s="1"/>
      <c r="I185" s="1"/>
      <c r="J185" s="1"/>
      <c r="K185" s="1"/>
      <c r="L185" s="1"/>
      <c r="M185" s="1"/>
      <c r="N185" s="1"/>
      <c r="O185" s="1"/>
      <c r="P185" s="1"/>
      <c r="Q185" s="1"/>
      <c r="R185" s="1"/>
      <c r="S185" s="41"/>
      <c r="T185" s="41"/>
      <c r="U185" s="41"/>
      <c r="V185" s="41"/>
      <c r="W185" s="1"/>
      <c r="X185" s="42"/>
      <c r="Y185" s="1"/>
      <c r="Z185" s="1"/>
      <c r="AA185" s="1"/>
      <c r="AB185" s="1"/>
    </row>
    <row r="186" ht="15.75" customHeight="1">
      <c r="A186" s="1"/>
      <c r="B186" s="1"/>
      <c r="C186" s="1"/>
      <c r="D186" s="1"/>
      <c r="E186" s="1"/>
      <c r="F186" s="1"/>
      <c r="G186" s="1"/>
      <c r="H186" s="1"/>
      <c r="I186" s="1"/>
      <c r="J186" s="1"/>
      <c r="K186" s="1"/>
      <c r="L186" s="1"/>
      <c r="M186" s="1"/>
      <c r="N186" s="1"/>
      <c r="O186" s="1"/>
      <c r="P186" s="1"/>
      <c r="Q186" s="1"/>
      <c r="R186" s="1"/>
      <c r="S186" s="41"/>
      <c r="T186" s="41"/>
      <c r="U186" s="41"/>
      <c r="V186" s="41"/>
      <c r="W186" s="1"/>
      <c r="X186" s="42"/>
      <c r="Y186" s="1"/>
      <c r="Z186" s="1"/>
      <c r="AA186" s="1"/>
      <c r="AB186" s="1"/>
    </row>
    <row r="187" ht="15.75" customHeight="1">
      <c r="A187" s="1"/>
      <c r="B187" s="1"/>
      <c r="C187" s="1"/>
      <c r="D187" s="1"/>
      <c r="E187" s="1"/>
      <c r="F187" s="1"/>
      <c r="G187" s="1"/>
      <c r="H187" s="1"/>
      <c r="I187" s="1"/>
      <c r="J187" s="1"/>
      <c r="K187" s="1"/>
      <c r="L187" s="1"/>
      <c r="M187" s="1"/>
      <c r="N187" s="1"/>
      <c r="O187" s="1"/>
      <c r="P187" s="1"/>
      <c r="Q187" s="1"/>
      <c r="R187" s="1"/>
      <c r="S187" s="41"/>
      <c r="T187" s="41"/>
      <c r="U187" s="41"/>
      <c r="V187" s="41"/>
      <c r="W187" s="1"/>
      <c r="X187" s="42"/>
      <c r="Y187" s="1"/>
      <c r="Z187" s="1"/>
      <c r="AA187" s="1"/>
      <c r="AB187" s="1"/>
    </row>
    <row r="188" ht="15.75" customHeight="1">
      <c r="A188" s="1"/>
      <c r="B188" s="1"/>
      <c r="C188" s="1"/>
      <c r="D188" s="1"/>
      <c r="E188" s="1"/>
      <c r="F188" s="1"/>
      <c r="G188" s="1"/>
      <c r="H188" s="1"/>
      <c r="I188" s="1"/>
      <c r="J188" s="1"/>
      <c r="K188" s="1"/>
      <c r="L188" s="1"/>
      <c r="M188" s="1"/>
      <c r="N188" s="1"/>
      <c r="O188" s="1"/>
      <c r="P188" s="1"/>
      <c r="Q188" s="1"/>
      <c r="R188" s="1"/>
      <c r="S188" s="41"/>
      <c r="T188" s="41"/>
      <c r="U188" s="41"/>
      <c r="V188" s="41"/>
      <c r="W188" s="1"/>
      <c r="X188" s="42"/>
      <c r="Y188" s="1"/>
      <c r="Z188" s="1"/>
      <c r="AA188" s="1"/>
      <c r="AB188" s="1"/>
    </row>
    <row r="189" ht="15.75" customHeight="1">
      <c r="A189" s="1"/>
      <c r="B189" s="1"/>
      <c r="C189" s="1"/>
      <c r="D189" s="1"/>
      <c r="E189" s="1"/>
      <c r="F189" s="1"/>
      <c r="G189" s="1"/>
      <c r="H189" s="1"/>
      <c r="I189" s="1"/>
      <c r="J189" s="1"/>
      <c r="K189" s="1"/>
      <c r="L189" s="1"/>
      <c r="M189" s="1"/>
      <c r="N189" s="1"/>
      <c r="O189" s="1"/>
      <c r="P189" s="1"/>
      <c r="Q189" s="1"/>
      <c r="R189" s="1"/>
      <c r="S189" s="41"/>
      <c r="T189" s="41"/>
      <c r="U189" s="41"/>
      <c r="V189" s="41"/>
      <c r="W189" s="1"/>
      <c r="X189" s="42"/>
      <c r="Y189" s="1"/>
      <c r="Z189" s="1"/>
      <c r="AA189" s="1"/>
      <c r="AB189" s="1"/>
    </row>
    <row r="190" ht="15.75" customHeight="1">
      <c r="A190" s="1"/>
      <c r="B190" s="1"/>
      <c r="C190" s="1"/>
      <c r="D190" s="1"/>
      <c r="E190" s="1"/>
      <c r="F190" s="1"/>
      <c r="G190" s="1"/>
      <c r="H190" s="1"/>
      <c r="I190" s="1"/>
      <c r="J190" s="1"/>
      <c r="K190" s="1"/>
      <c r="L190" s="1"/>
      <c r="M190" s="1"/>
      <c r="N190" s="1"/>
      <c r="O190" s="1"/>
      <c r="P190" s="1"/>
      <c r="Q190" s="1"/>
      <c r="R190" s="1"/>
      <c r="S190" s="41"/>
      <c r="T190" s="41"/>
      <c r="U190" s="41"/>
      <c r="V190" s="41"/>
      <c r="W190" s="1"/>
      <c r="X190" s="42"/>
      <c r="Y190" s="1"/>
      <c r="Z190" s="1"/>
      <c r="AA190" s="1"/>
      <c r="AB190" s="1"/>
    </row>
    <row r="191" ht="15.75" customHeight="1">
      <c r="A191" s="1"/>
      <c r="B191" s="1"/>
      <c r="C191" s="1"/>
      <c r="D191" s="1"/>
      <c r="E191" s="1"/>
      <c r="F191" s="1"/>
      <c r="G191" s="1"/>
      <c r="H191" s="1"/>
      <c r="I191" s="1"/>
      <c r="J191" s="1"/>
      <c r="K191" s="1"/>
      <c r="L191" s="1"/>
      <c r="M191" s="1"/>
      <c r="N191" s="1"/>
      <c r="O191" s="1"/>
      <c r="P191" s="1"/>
      <c r="Q191" s="1"/>
      <c r="R191" s="1"/>
      <c r="S191" s="41"/>
      <c r="T191" s="41"/>
      <c r="U191" s="41"/>
      <c r="V191" s="41"/>
      <c r="W191" s="1"/>
      <c r="X191" s="42"/>
      <c r="Y191" s="1"/>
      <c r="Z191" s="1"/>
      <c r="AA191" s="1"/>
      <c r="AB191" s="1"/>
    </row>
    <row r="192" ht="15.75" customHeight="1">
      <c r="A192" s="1"/>
      <c r="B192" s="1"/>
      <c r="C192" s="1"/>
      <c r="D192" s="1"/>
      <c r="E192" s="1"/>
      <c r="F192" s="1"/>
      <c r="G192" s="1"/>
      <c r="H192" s="1"/>
      <c r="I192" s="1"/>
      <c r="J192" s="1"/>
      <c r="K192" s="1"/>
      <c r="L192" s="1"/>
      <c r="M192" s="1"/>
      <c r="N192" s="1"/>
      <c r="O192" s="1"/>
      <c r="P192" s="1"/>
      <c r="Q192" s="1"/>
      <c r="R192" s="1"/>
      <c r="S192" s="41"/>
      <c r="T192" s="41"/>
      <c r="U192" s="41"/>
      <c r="V192" s="41"/>
      <c r="W192" s="1"/>
      <c r="X192" s="42"/>
      <c r="Y192" s="1"/>
      <c r="Z192" s="1"/>
      <c r="AA192" s="1"/>
      <c r="AB192" s="1"/>
    </row>
    <row r="193" ht="15.75" customHeight="1">
      <c r="A193" s="1"/>
      <c r="B193" s="1"/>
      <c r="C193" s="1"/>
      <c r="D193" s="1"/>
      <c r="E193" s="1"/>
      <c r="F193" s="1"/>
      <c r="G193" s="1"/>
      <c r="H193" s="1"/>
      <c r="I193" s="1"/>
      <c r="J193" s="1"/>
      <c r="K193" s="1"/>
      <c r="L193" s="1"/>
      <c r="M193" s="1"/>
      <c r="N193" s="1"/>
      <c r="O193" s="1"/>
      <c r="P193" s="1"/>
      <c r="Q193" s="1"/>
      <c r="R193" s="1"/>
      <c r="S193" s="41"/>
      <c r="T193" s="41"/>
      <c r="U193" s="41"/>
      <c r="V193" s="41"/>
      <c r="W193" s="1"/>
      <c r="X193" s="42"/>
      <c r="Y193" s="1"/>
      <c r="Z193" s="1"/>
      <c r="AA193" s="1"/>
      <c r="AB193" s="1"/>
    </row>
    <row r="194" ht="15.75" customHeight="1">
      <c r="A194" s="1"/>
      <c r="B194" s="1"/>
      <c r="C194" s="1"/>
      <c r="D194" s="1"/>
      <c r="E194" s="1"/>
      <c r="F194" s="1"/>
      <c r="G194" s="1"/>
      <c r="H194" s="1"/>
      <c r="I194" s="1"/>
      <c r="J194" s="1"/>
      <c r="K194" s="1"/>
      <c r="L194" s="1"/>
      <c r="M194" s="1"/>
      <c r="N194" s="1"/>
      <c r="O194" s="1"/>
      <c r="P194" s="1"/>
      <c r="Q194" s="1"/>
      <c r="R194" s="1"/>
      <c r="S194" s="41"/>
      <c r="T194" s="41"/>
      <c r="U194" s="41"/>
      <c r="V194" s="41"/>
      <c r="W194" s="1"/>
      <c r="X194" s="42"/>
      <c r="Y194" s="1"/>
      <c r="Z194" s="1"/>
      <c r="AA194" s="1"/>
      <c r="AB194" s="1"/>
    </row>
    <row r="195" ht="15.75" customHeight="1">
      <c r="A195" s="1"/>
      <c r="B195" s="1"/>
      <c r="C195" s="1"/>
      <c r="D195" s="1"/>
      <c r="E195" s="1"/>
      <c r="F195" s="1"/>
      <c r="G195" s="1"/>
      <c r="H195" s="1"/>
      <c r="I195" s="1"/>
      <c r="J195" s="1"/>
      <c r="K195" s="1"/>
      <c r="L195" s="1"/>
      <c r="M195" s="1"/>
      <c r="N195" s="1"/>
      <c r="O195" s="1"/>
      <c r="P195" s="1"/>
      <c r="Q195" s="1"/>
      <c r="R195" s="1"/>
      <c r="S195" s="41"/>
      <c r="T195" s="41"/>
      <c r="U195" s="41"/>
      <c r="V195" s="41"/>
      <c r="W195" s="1"/>
      <c r="X195" s="42"/>
      <c r="Y195" s="1"/>
      <c r="Z195" s="1"/>
      <c r="AA195" s="1"/>
      <c r="AB195" s="1"/>
    </row>
    <row r="196" ht="15.75" customHeight="1">
      <c r="A196" s="1"/>
      <c r="B196" s="1"/>
      <c r="C196" s="1"/>
      <c r="D196" s="1"/>
      <c r="E196" s="1"/>
      <c r="F196" s="1"/>
      <c r="G196" s="1"/>
      <c r="H196" s="1"/>
      <c r="I196" s="1"/>
      <c r="J196" s="1"/>
      <c r="K196" s="1"/>
      <c r="L196" s="1"/>
      <c r="M196" s="1"/>
      <c r="N196" s="1"/>
      <c r="O196" s="1"/>
      <c r="P196" s="1"/>
      <c r="Q196" s="1"/>
      <c r="R196" s="1"/>
      <c r="S196" s="41"/>
      <c r="T196" s="41"/>
      <c r="U196" s="41"/>
      <c r="V196" s="41"/>
      <c r="W196" s="1"/>
      <c r="X196" s="42"/>
      <c r="Y196" s="1"/>
      <c r="Z196" s="1"/>
      <c r="AA196" s="1"/>
      <c r="AB196" s="1"/>
    </row>
    <row r="197" ht="15.75" customHeight="1">
      <c r="A197" s="1"/>
      <c r="B197" s="1"/>
      <c r="C197" s="1"/>
      <c r="D197" s="1"/>
      <c r="E197" s="1"/>
      <c r="F197" s="1"/>
      <c r="G197" s="1"/>
      <c r="H197" s="1"/>
      <c r="I197" s="1"/>
      <c r="J197" s="1"/>
      <c r="K197" s="1"/>
      <c r="L197" s="1"/>
      <c r="M197" s="1"/>
      <c r="N197" s="1"/>
      <c r="O197" s="1"/>
      <c r="P197" s="1"/>
      <c r="Q197" s="1"/>
      <c r="R197" s="1"/>
      <c r="S197" s="41"/>
      <c r="T197" s="41"/>
      <c r="U197" s="41"/>
      <c r="V197" s="41"/>
      <c r="W197" s="1"/>
      <c r="X197" s="42"/>
      <c r="Y197" s="1"/>
      <c r="Z197" s="1"/>
      <c r="AA197" s="1"/>
      <c r="AB197" s="1"/>
    </row>
    <row r="198" ht="15.75" customHeight="1">
      <c r="A198" s="1"/>
      <c r="B198" s="1"/>
      <c r="C198" s="1"/>
      <c r="D198" s="1"/>
      <c r="E198" s="1"/>
      <c r="F198" s="1"/>
      <c r="G198" s="1"/>
      <c r="H198" s="1"/>
      <c r="I198" s="1"/>
      <c r="J198" s="1"/>
      <c r="K198" s="1"/>
      <c r="L198" s="1"/>
      <c r="M198" s="1"/>
      <c r="N198" s="1"/>
      <c r="O198" s="1"/>
      <c r="P198" s="1"/>
      <c r="Q198" s="1"/>
      <c r="R198" s="1"/>
      <c r="S198" s="41"/>
      <c r="T198" s="41"/>
      <c r="U198" s="41"/>
      <c r="V198" s="41"/>
      <c r="W198" s="1"/>
      <c r="X198" s="42"/>
      <c r="Y198" s="1"/>
      <c r="Z198" s="1"/>
      <c r="AA198" s="1"/>
      <c r="AB198" s="1"/>
    </row>
    <row r="199" ht="15.75" customHeight="1">
      <c r="A199" s="1"/>
      <c r="B199" s="1"/>
      <c r="C199" s="1"/>
      <c r="D199" s="1"/>
      <c r="E199" s="1"/>
      <c r="F199" s="1"/>
      <c r="G199" s="1"/>
      <c r="H199" s="1"/>
      <c r="I199" s="1"/>
      <c r="J199" s="1"/>
      <c r="K199" s="1"/>
      <c r="L199" s="1"/>
      <c r="M199" s="1"/>
      <c r="N199" s="1"/>
      <c r="O199" s="1"/>
      <c r="P199" s="1"/>
      <c r="Q199" s="1"/>
      <c r="R199" s="1"/>
      <c r="S199" s="41"/>
      <c r="T199" s="41"/>
      <c r="U199" s="41"/>
      <c r="V199" s="41"/>
      <c r="W199" s="1"/>
      <c r="X199" s="42"/>
      <c r="Y199" s="1"/>
      <c r="Z199" s="1"/>
      <c r="AA199" s="1"/>
      <c r="AB199" s="1"/>
    </row>
    <row r="200" ht="15.75" customHeight="1">
      <c r="A200" s="1"/>
      <c r="B200" s="1"/>
      <c r="C200" s="1"/>
      <c r="D200" s="1"/>
      <c r="E200" s="1"/>
      <c r="F200" s="1"/>
      <c r="G200" s="1"/>
      <c r="H200" s="1"/>
      <c r="I200" s="1"/>
      <c r="J200" s="1"/>
      <c r="K200" s="1"/>
      <c r="L200" s="1"/>
      <c r="M200" s="1"/>
      <c r="N200" s="1"/>
      <c r="O200" s="1"/>
      <c r="P200" s="1"/>
      <c r="Q200" s="1"/>
      <c r="R200" s="1"/>
      <c r="S200" s="41"/>
      <c r="T200" s="41"/>
      <c r="U200" s="41"/>
      <c r="V200" s="41"/>
      <c r="W200" s="1"/>
      <c r="X200" s="42"/>
      <c r="Y200" s="1"/>
      <c r="Z200" s="1"/>
      <c r="AA200" s="1"/>
      <c r="AB200" s="1"/>
    </row>
    <row r="201" ht="15.75" customHeight="1">
      <c r="A201" s="1"/>
      <c r="B201" s="1"/>
      <c r="C201" s="1"/>
      <c r="D201" s="1"/>
      <c r="E201" s="1"/>
      <c r="F201" s="1"/>
      <c r="G201" s="1"/>
      <c r="H201" s="1"/>
      <c r="I201" s="1"/>
      <c r="J201" s="1"/>
      <c r="K201" s="1"/>
      <c r="L201" s="1"/>
      <c r="M201" s="1"/>
      <c r="N201" s="1"/>
      <c r="O201" s="1"/>
      <c r="P201" s="1"/>
      <c r="Q201" s="1"/>
      <c r="R201" s="1"/>
      <c r="S201" s="41"/>
      <c r="T201" s="41"/>
      <c r="U201" s="41"/>
      <c r="V201" s="41"/>
      <c r="W201" s="1"/>
      <c r="X201" s="42"/>
      <c r="Y201" s="1"/>
      <c r="Z201" s="1"/>
      <c r="AA201" s="1"/>
      <c r="AB201" s="1"/>
    </row>
    <row r="202" ht="15.75" customHeight="1">
      <c r="A202" s="1"/>
      <c r="B202" s="1"/>
      <c r="C202" s="1"/>
      <c r="D202" s="1"/>
      <c r="E202" s="1"/>
      <c r="F202" s="1"/>
      <c r="G202" s="1"/>
      <c r="H202" s="1"/>
      <c r="I202" s="1"/>
      <c r="J202" s="1"/>
      <c r="K202" s="1"/>
      <c r="L202" s="1"/>
      <c r="M202" s="1"/>
      <c r="N202" s="1"/>
      <c r="O202" s="1"/>
      <c r="P202" s="1"/>
      <c r="Q202" s="1"/>
      <c r="R202" s="1"/>
      <c r="S202" s="41"/>
      <c r="T202" s="41"/>
      <c r="U202" s="41"/>
      <c r="V202" s="41"/>
      <c r="W202" s="1"/>
      <c r="X202" s="42"/>
      <c r="Y202" s="1"/>
      <c r="Z202" s="1"/>
      <c r="AA202" s="1"/>
      <c r="AB202" s="1"/>
    </row>
    <row r="203" ht="15.75" customHeight="1">
      <c r="A203" s="1"/>
      <c r="B203" s="1"/>
      <c r="C203" s="1"/>
      <c r="D203" s="1"/>
      <c r="E203" s="1"/>
      <c r="F203" s="1"/>
      <c r="G203" s="1"/>
      <c r="H203" s="1"/>
      <c r="I203" s="1"/>
      <c r="J203" s="1"/>
      <c r="K203" s="1"/>
      <c r="L203" s="1"/>
      <c r="M203" s="1"/>
      <c r="N203" s="1"/>
      <c r="O203" s="1"/>
      <c r="P203" s="1"/>
      <c r="Q203" s="1"/>
      <c r="R203" s="1"/>
      <c r="S203" s="41"/>
      <c r="T203" s="41"/>
      <c r="U203" s="41"/>
      <c r="V203" s="41"/>
      <c r="W203" s="1"/>
      <c r="X203" s="42"/>
      <c r="Y203" s="1"/>
      <c r="Z203" s="1"/>
      <c r="AA203" s="1"/>
      <c r="AB203" s="1"/>
    </row>
    <row r="204" ht="15.75" customHeight="1">
      <c r="A204" s="1"/>
      <c r="B204" s="1"/>
      <c r="C204" s="1"/>
      <c r="D204" s="1"/>
      <c r="E204" s="1"/>
      <c r="F204" s="1"/>
      <c r="G204" s="1"/>
      <c r="H204" s="1"/>
      <c r="I204" s="1"/>
      <c r="J204" s="1"/>
      <c r="K204" s="1"/>
      <c r="L204" s="1"/>
      <c r="M204" s="1"/>
      <c r="N204" s="1"/>
      <c r="O204" s="1"/>
      <c r="P204" s="1"/>
      <c r="Q204" s="1"/>
      <c r="R204" s="1"/>
      <c r="S204" s="41"/>
      <c r="T204" s="41"/>
      <c r="U204" s="41"/>
      <c r="V204" s="41"/>
      <c r="W204" s="1"/>
      <c r="X204" s="42"/>
      <c r="Y204" s="1"/>
      <c r="Z204" s="1"/>
      <c r="AA204" s="1"/>
      <c r="AB204" s="1"/>
    </row>
    <row r="205" ht="15.75" customHeight="1">
      <c r="A205" s="1"/>
      <c r="B205" s="1"/>
      <c r="C205" s="1"/>
      <c r="D205" s="1"/>
      <c r="E205" s="1"/>
      <c r="F205" s="1"/>
      <c r="G205" s="1"/>
      <c r="H205" s="1"/>
      <c r="I205" s="1"/>
      <c r="J205" s="1"/>
      <c r="K205" s="1"/>
      <c r="L205" s="1"/>
      <c r="M205" s="1"/>
      <c r="N205" s="1"/>
      <c r="O205" s="1"/>
      <c r="P205" s="1"/>
      <c r="Q205" s="1"/>
      <c r="R205" s="1"/>
      <c r="S205" s="41"/>
      <c r="T205" s="41"/>
      <c r="U205" s="41"/>
      <c r="V205" s="41"/>
      <c r="W205" s="1"/>
      <c r="X205" s="42"/>
      <c r="Y205" s="1"/>
      <c r="Z205" s="1"/>
      <c r="AA205" s="1"/>
      <c r="AB205" s="1"/>
    </row>
    <row r="206" ht="15.75" customHeight="1">
      <c r="A206" s="1"/>
      <c r="B206" s="1"/>
      <c r="C206" s="1"/>
      <c r="D206" s="1"/>
      <c r="E206" s="1"/>
      <c r="F206" s="1"/>
      <c r="G206" s="1"/>
      <c r="H206" s="1"/>
      <c r="I206" s="1"/>
      <c r="J206" s="1"/>
      <c r="K206" s="1"/>
      <c r="L206" s="1"/>
      <c r="M206" s="1"/>
      <c r="N206" s="1"/>
      <c r="O206" s="1"/>
      <c r="P206" s="1"/>
      <c r="Q206" s="1"/>
      <c r="R206" s="1"/>
      <c r="S206" s="41"/>
      <c r="T206" s="41"/>
      <c r="U206" s="41"/>
      <c r="V206" s="41"/>
      <c r="W206" s="1"/>
      <c r="X206" s="42"/>
      <c r="Y206" s="1"/>
      <c r="Z206" s="1"/>
      <c r="AA206" s="1"/>
      <c r="AB206" s="1"/>
    </row>
    <row r="207" ht="15.75" customHeight="1">
      <c r="A207" s="1"/>
      <c r="B207" s="1"/>
      <c r="C207" s="1"/>
      <c r="D207" s="1"/>
      <c r="E207" s="1"/>
      <c r="F207" s="1"/>
      <c r="G207" s="1"/>
      <c r="H207" s="1"/>
      <c r="I207" s="1"/>
      <c r="J207" s="1"/>
      <c r="K207" s="1"/>
      <c r="L207" s="1"/>
      <c r="M207" s="1"/>
      <c r="N207" s="1"/>
      <c r="O207" s="1"/>
      <c r="P207" s="1"/>
      <c r="Q207" s="1"/>
      <c r="R207" s="1"/>
      <c r="S207" s="41"/>
      <c r="T207" s="41"/>
      <c r="U207" s="41"/>
      <c r="V207" s="41"/>
      <c r="W207" s="1"/>
      <c r="X207" s="42"/>
      <c r="Y207" s="1"/>
      <c r="Z207" s="1"/>
      <c r="AA207" s="1"/>
      <c r="AB207" s="1"/>
    </row>
    <row r="208" ht="15.75" customHeight="1">
      <c r="A208" s="1"/>
      <c r="B208" s="1"/>
      <c r="C208" s="1"/>
      <c r="D208" s="1"/>
      <c r="E208" s="1"/>
      <c r="F208" s="1"/>
      <c r="G208" s="1"/>
      <c r="H208" s="1"/>
      <c r="I208" s="1"/>
      <c r="J208" s="1"/>
      <c r="K208" s="1"/>
      <c r="L208" s="1"/>
      <c r="M208" s="1"/>
      <c r="N208" s="1"/>
      <c r="O208" s="1"/>
      <c r="P208" s="1"/>
      <c r="Q208" s="1"/>
      <c r="R208" s="1"/>
      <c r="S208" s="41"/>
      <c r="T208" s="41"/>
      <c r="U208" s="41"/>
      <c r="V208" s="41"/>
      <c r="W208" s="1"/>
      <c r="X208" s="42"/>
      <c r="Y208" s="1"/>
      <c r="Z208" s="1"/>
      <c r="AA208" s="1"/>
      <c r="AB208" s="1"/>
    </row>
    <row r="209" ht="15.75" customHeight="1">
      <c r="A209" s="1"/>
      <c r="B209" s="1"/>
      <c r="C209" s="1"/>
      <c r="D209" s="1"/>
      <c r="E209" s="1"/>
      <c r="F209" s="1"/>
      <c r="G209" s="1"/>
      <c r="H209" s="1"/>
      <c r="I209" s="1"/>
      <c r="J209" s="1"/>
      <c r="K209" s="1"/>
      <c r="L209" s="1"/>
      <c r="M209" s="1"/>
      <c r="N209" s="1"/>
      <c r="O209" s="1"/>
      <c r="P209" s="1"/>
      <c r="Q209" s="1"/>
      <c r="R209" s="1"/>
      <c r="S209" s="41"/>
      <c r="T209" s="41"/>
      <c r="U209" s="41"/>
      <c r="V209" s="41"/>
      <c r="W209" s="1"/>
      <c r="X209" s="42"/>
      <c r="Y209" s="1"/>
      <c r="Z209" s="1"/>
      <c r="AA209" s="1"/>
      <c r="AB209" s="1"/>
    </row>
    <row r="210" ht="15.75" customHeight="1">
      <c r="A210" s="1"/>
      <c r="B210" s="1"/>
      <c r="C210" s="1"/>
      <c r="D210" s="1"/>
      <c r="E210" s="1"/>
      <c r="F210" s="1"/>
      <c r="G210" s="1"/>
      <c r="H210" s="1"/>
      <c r="I210" s="1"/>
      <c r="J210" s="1"/>
      <c r="K210" s="1"/>
      <c r="L210" s="1"/>
      <c r="M210" s="1"/>
      <c r="N210" s="1"/>
      <c r="O210" s="1"/>
      <c r="P210" s="1"/>
      <c r="Q210" s="1"/>
      <c r="R210" s="1"/>
      <c r="S210" s="41"/>
      <c r="T210" s="41"/>
      <c r="U210" s="41"/>
      <c r="V210" s="41"/>
      <c r="W210" s="1"/>
      <c r="X210" s="42"/>
      <c r="Y210" s="1"/>
      <c r="Z210" s="1"/>
      <c r="AA210" s="1"/>
      <c r="AB210" s="1"/>
    </row>
    <row r="211" ht="15.75" customHeight="1">
      <c r="A211" s="1"/>
      <c r="B211" s="1"/>
      <c r="C211" s="1"/>
      <c r="D211" s="1"/>
      <c r="E211" s="1"/>
      <c r="F211" s="1"/>
      <c r="G211" s="1"/>
      <c r="H211" s="1"/>
      <c r="I211" s="1"/>
      <c r="J211" s="1"/>
      <c r="K211" s="1"/>
      <c r="L211" s="1"/>
      <c r="M211" s="1"/>
      <c r="N211" s="1"/>
      <c r="O211" s="1"/>
      <c r="P211" s="1"/>
      <c r="Q211" s="1"/>
      <c r="R211" s="1"/>
      <c r="S211" s="41"/>
      <c r="T211" s="41"/>
      <c r="U211" s="41"/>
      <c r="V211" s="41"/>
      <c r="W211" s="1"/>
      <c r="X211" s="42"/>
      <c r="Y211" s="1"/>
      <c r="Z211" s="1"/>
      <c r="AA211" s="1"/>
      <c r="AB211" s="1"/>
    </row>
    <row r="212" ht="15.75" customHeight="1">
      <c r="A212" s="1"/>
      <c r="B212" s="1"/>
      <c r="C212" s="1"/>
      <c r="D212" s="1"/>
      <c r="E212" s="1"/>
      <c r="F212" s="1"/>
      <c r="G212" s="1"/>
      <c r="H212" s="1"/>
      <c r="I212" s="1"/>
      <c r="J212" s="1"/>
      <c r="K212" s="1"/>
      <c r="L212" s="1"/>
      <c r="M212" s="1"/>
      <c r="N212" s="1"/>
      <c r="O212" s="1"/>
      <c r="P212" s="1"/>
      <c r="Q212" s="1"/>
      <c r="R212" s="1"/>
      <c r="S212" s="41"/>
      <c r="T212" s="41"/>
      <c r="U212" s="41"/>
      <c r="V212" s="41"/>
      <c r="W212" s="1"/>
      <c r="X212" s="42"/>
      <c r="Y212" s="1"/>
      <c r="Z212" s="1"/>
      <c r="AA212" s="1"/>
      <c r="AB212" s="1"/>
    </row>
    <row r="213" ht="15.75" customHeight="1">
      <c r="A213" s="1"/>
      <c r="B213" s="1"/>
      <c r="C213" s="1"/>
      <c r="D213" s="1"/>
      <c r="E213" s="1"/>
      <c r="F213" s="1"/>
      <c r="G213" s="1"/>
      <c r="H213" s="1"/>
      <c r="I213" s="1"/>
      <c r="J213" s="1"/>
      <c r="K213" s="1"/>
      <c r="L213" s="1"/>
      <c r="M213" s="1"/>
      <c r="N213" s="1"/>
      <c r="O213" s="1"/>
      <c r="P213" s="1"/>
      <c r="Q213" s="1"/>
      <c r="R213" s="1"/>
      <c r="S213" s="41"/>
      <c r="T213" s="41"/>
      <c r="U213" s="41"/>
      <c r="V213" s="41"/>
      <c r="W213" s="1"/>
      <c r="X213" s="42"/>
      <c r="Y213" s="1"/>
      <c r="Z213" s="1"/>
      <c r="AA213" s="1"/>
      <c r="AB213" s="1"/>
    </row>
    <row r="214" ht="15.75" customHeight="1">
      <c r="A214" s="1"/>
      <c r="B214" s="1"/>
      <c r="C214" s="1"/>
      <c r="D214" s="1"/>
      <c r="E214" s="1"/>
      <c r="F214" s="1"/>
      <c r="G214" s="1"/>
      <c r="H214" s="1"/>
      <c r="I214" s="1"/>
      <c r="J214" s="1"/>
      <c r="K214" s="1"/>
      <c r="L214" s="1"/>
      <c r="M214" s="1"/>
      <c r="N214" s="1"/>
      <c r="O214" s="1"/>
      <c r="P214" s="1"/>
      <c r="Q214" s="1"/>
      <c r="R214" s="1"/>
      <c r="S214" s="41"/>
      <c r="T214" s="41"/>
      <c r="U214" s="41"/>
      <c r="V214" s="41"/>
      <c r="W214" s="1"/>
      <c r="X214" s="42"/>
      <c r="Y214" s="1"/>
      <c r="Z214" s="1"/>
      <c r="AA214" s="1"/>
      <c r="AB214" s="1"/>
    </row>
    <row r="215" ht="15.75" customHeight="1">
      <c r="A215" s="1"/>
      <c r="B215" s="1"/>
      <c r="C215" s="1"/>
      <c r="D215" s="1"/>
      <c r="E215" s="1"/>
      <c r="F215" s="1"/>
      <c r="G215" s="1"/>
      <c r="H215" s="1"/>
      <c r="I215" s="1"/>
      <c r="J215" s="1"/>
      <c r="K215" s="1"/>
      <c r="L215" s="1"/>
      <c r="M215" s="1"/>
      <c r="N215" s="1"/>
      <c r="O215" s="1"/>
      <c r="P215" s="1"/>
      <c r="Q215" s="1"/>
      <c r="R215" s="1"/>
      <c r="S215" s="41"/>
      <c r="T215" s="41"/>
      <c r="U215" s="41"/>
      <c r="V215" s="41"/>
      <c r="W215" s="1"/>
      <c r="X215" s="42"/>
      <c r="Y215" s="1"/>
      <c r="Z215" s="1"/>
      <c r="AA215" s="1"/>
      <c r="AB215" s="1"/>
    </row>
    <row r="216" ht="15.75" customHeight="1">
      <c r="A216" s="1"/>
      <c r="B216" s="1"/>
      <c r="C216" s="1"/>
      <c r="D216" s="1"/>
      <c r="E216" s="1"/>
      <c r="F216" s="1"/>
      <c r="G216" s="1"/>
      <c r="H216" s="1"/>
      <c r="I216" s="1"/>
      <c r="J216" s="1"/>
      <c r="K216" s="1"/>
      <c r="L216" s="1"/>
      <c r="M216" s="1"/>
      <c r="N216" s="1"/>
      <c r="O216" s="1"/>
      <c r="P216" s="1"/>
      <c r="Q216" s="1"/>
      <c r="R216" s="1"/>
      <c r="S216" s="41"/>
      <c r="T216" s="41"/>
      <c r="U216" s="41"/>
      <c r="V216" s="41"/>
      <c r="W216" s="1"/>
      <c r="X216" s="42"/>
      <c r="Y216" s="1"/>
      <c r="Z216" s="1"/>
      <c r="AA216" s="1"/>
      <c r="AB216" s="1"/>
    </row>
    <row r="217" ht="15.75" customHeight="1">
      <c r="A217" s="1"/>
      <c r="B217" s="1"/>
      <c r="C217" s="1"/>
      <c r="D217" s="1"/>
      <c r="E217" s="1"/>
      <c r="F217" s="1"/>
      <c r="G217" s="1"/>
      <c r="H217" s="1"/>
      <c r="I217" s="1"/>
      <c r="J217" s="1"/>
      <c r="K217" s="1"/>
      <c r="L217" s="1"/>
      <c r="M217" s="1"/>
      <c r="N217" s="1"/>
      <c r="O217" s="1"/>
      <c r="P217" s="1"/>
      <c r="Q217" s="1"/>
      <c r="R217" s="1"/>
      <c r="S217" s="41"/>
      <c r="T217" s="41"/>
      <c r="U217" s="41"/>
      <c r="V217" s="41"/>
      <c r="W217" s="1"/>
      <c r="X217" s="1"/>
      <c r="Y217" s="1"/>
      <c r="Z217" s="1"/>
      <c r="AA217" s="1"/>
      <c r="AB217" s="1"/>
    </row>
    <row r="218" ht="15.75" customHeight="1">
      <c r="A218" s="1"/>
      <c r="B218" s="1"/>
      <c r="C218" s="1"/>
      <c r="D218" s="1"/>
      <c r="E218" s="1"/>
      <c r="F218" s="1"/>
      <c r="G218" s="1"/>
      <c r="H218" s="1"/>
      <c r="I218" s="1"/>
      <c r="J218" s="1"/>
      <c r="K218" s="1"/>
      <c r="L218" s="1"/>
      <c r="M218" s="1"/>
      <c r="N218" s="1"/>
      <c r="O218" s="1"/>
      <c r="P218" s="1"/>
      <c r="Q218" s="1"/>
      <c r="R218" s="1"/>
      <c r="S218" s="41"/>
      <c r="T218" s="41"/>
      <c r="U218" s="41"/>
      <c r="V218" s="41"/>
      <c r="W218" s="1"/>
      <c r="X218" s="1"/>
      <c r="Y218" s="1"/>
      <c r="Z218" s="1"/>
      <c r="AA218" s="1"/>
      <c r="AB218" s="1"/>
    </row>
    <row r="219" ht="15.75" customHeight="1">
      <c r="A219" s="1"/>
      <c r="B219" s="1"/>
      <c r="C219" s="1"/>
      <c r="D219" s="1"/>
      <c r="E219" s="1"/>
      <c r="F219" s="1"/>
      <c r="G219" s="1"/>
      <c r="H219" s="1"/>
      <c r="I219" s="1"/>
      <c r="J219" s="1"/>
      <c r="K219" s="1"/>
      <c r="L219" s="1"/>
      <c r="M219" s="1"/>
      <c r="N219" s="1"/>
      <c r="O219" s="1"/>
      <c r="P219" s="1"/>
      <c r="Q219" s="1"/>
      <c r="R219" s="1"/>
      <c r="S219" s="41"/>
      <c r="T219" s="41"/>
      <c r="U219" s="41"/>
      <c r="V219" s="41"/>
      <c r="W219" s="1"/>
      <c r="X219" s="1"/>
      <c r="Y219" s="1"/>
      <c r="Z219" s="1"/>
      <c r="AA219" s="1"/>
      <c r="AB219" s="1"/>
    </row>
    <row r="220" ht="15.75" customHeight="1">
      <c r="A220" s="1"/>
      <c r="B220" s="1"/>
      <c r="C220" s="1"/>
      <c r="D220" s="1"/>
      <c r="E220" s="1"/>
      <c r="F220" s="1"/>
      <c r="G220" s="1"/>
      <c r="H220" s="1"/>
      <c r="I220" s="1"/>
      <c r="J220" s="1"/>
      <c r="K220" s="1"/>
      <c r="L220" s="1"/>
      <c r="M220" s="1"/>
      <c r="N220" s="1"/>
      <c r="O220" s="1"/>
      <c r="P220" s="1"/>
      <c r="Q220" s="1"/>
      <c r="R220" s="1"/>
      <c r="S220" s="41"/>
      <c r="T220" s="41"/>
      <c r="U220" s="41"/>
      <c r="V220" s="41"/>
      <c r="W220" s="1"/>
      <c r="X220" s="1"/>
      <c r="Y220" s="1"/>
      <c r="Z220" s="1"/>
      <c r="AA220" s="1"/>
      <c r="AB220" s="1"/>
    </row>
    <row r="221" ht="15.75" customHeight="1">
      <c r="A221" s="1"/>
      <c r="B221" s="1"/>
      <c r="C221" s="1"/>
      <c r="D221" s="1"/>
      <c r="E221" s="1"/>
      <c r="F221" s="1"/>
      <c r="G221" s="1"/>
      <c r="H221" s="1"/>
      <c r="I221" s="1"/>
      <c r="J221" s="1"/>
      <c r="K221" s="1"/>
      <c r="L221" s="1"/>
      <c r="M221" s="1"/>
      <c r="N221" s="1"/>
      <c r="O221" s="1"/>
      <c r="P221" s="1"/>
      <c r="Q221" s="1"/>
      <c r="R221" s="1"/>
      <c r="S221" s="41"/>
      <c r="T221" s="41"/>
      <c r="U221" s="41"/>
      <c r="V221" s="41"/>
      <c r="W221" s="1"/>
      <c r="X221" s="1"/>
      <c r="Y221" s="1"/>
      <c r="Z221" s="1"/>
      <c r="AA221" s="1"/>
      <c r="AB221" s="1"/>
    </row>
    <row r="222" ht="15.75" customHeight="1">
      <c r="A222" s="1"/>
      <c r="B222" s="1"/>
      <c r="C222" s="1"/>
      <c r="D222" s="1"/>
      <c r="E222" s="1"/>
      <c r="F222" s="1"/>
      <c r="G222" s="1"/>
      <c r="H222" s="1"/>
      <c r="I222" s="1"/>
      <c r="J222" s="1"/>
      <c r="K222" s="1"/>
      <c r="L222" s="1"/>
      <c r="M222" s="1"/>
      <c r="N222" s="1"/>
      <c r="O222" s="1"/>
      <c r="P222" s="1"/>
      <c r="Q222" s="1"/>
      <c r="R222" s="1"/>
      <c r="S222" s="41"/>
      <c r="T222" s="41"/>
      <c r="U222" s="41"/>
      <c r="V222" s="41"/>
      <c r="W222" s="1"/>
      <c r="X222" s="1"/>
      <c r="Y222" s="1"/>
      <c r="Z222" s="1"/>
      <c r="AA222" s="1"/>
      <c r="AB222" s="1"/>
    </row>
    <row r="223" ht="15.75" customHeight="1">
      <c r="A223" s="1"/>
      <c r="B223" s="1"/>
      <c r="C223" s="1"/>
      <c r="D223" s="1"/>
      <c r="E223" s="1"/>
      <c r="F223" s="1"/>
      <c r="G223" s="1"/>
      <c r="H223" s="1"/>
      <c r="I223" s="1"/>
      <c r="J223" s="1"/>
      <c r="K223" s="1"/>
      <c r="L223" s="1"/>
      <c r="M223" s="1"/>
      <c r="N223" s="1"/>
      <c r="O223" s="1"/>
      <c r="P223" s="1"/>
      <c r="Q223" s="1"/>
      <c r="R223" s="1"/>
      <c r="S223" s="41"/>
      <c r="T223" s="41"/>
      <c r="U223" s="41"/>
      <c r="V223" s="41"/>
      <c r="W223" s="1"/>
      <c r="X223" s="1"/>
      <c r="Y223" s="1"/>
      <c r="Z223" s="1"/>
      <c r="AA223" s="1"/>
      <c r="AB223" s="1"/>
    </row>
    <row r="224" ht="15.75" customHeight="1">
      <c r="A224" s="1"/>
      <c r="B224" s="1"/>
      <c r="C224" s="1"/>
      <c r="D224" s="1"/>
      <c r="E224" s="1"/>
      <c r="F224" s="1"/>
      <c r="G224" s="1"/>
      <c r="H224" s="1"/>
      <c r="I224" s="1"/>
      <c r="J224" s="1"/>
      <c r="K224" s="1"/>
      <c r="L224" s="1"/>
      <c r="M224" s="1"/>
      <c r="N224" s="1"/>
      <c r="O224" s="1"/>
      <c r="P224" s="1"/>
      <c r="Q224" s="1"/>
      <c r="R224" s="1"/>
      <c r="S224" s="41"/>
      <c r="T224" s="41"/>
      <c r="U224" s="41"/>
      <c r="V224" s="41"/>
      <c r="W224" s="1"/>
      <c r="X224" s="1"/>
      <c r="Y224" s="1"/>
      <c r="Z224" s="1"/>
      <c r="AA224" s="1"/>
      <c r="AB224" s="1"/>
    </row>
    <row r="225" ht="15.75" customHeight="1">
      <c r="A225" s="1"/>
      <c r="B225" s="1"/>
      <c r="C225" s="1"/>
      <c r="D225" s="1"/>
      <c r="E225" s="1"/>
      <c r="F225" s="1"/>
      <c r="G225" s="1"/>
      <c r="H225" s="1"/>
      <c r="I225" s="1"/>
      <c r="J225" s="1"/>
      <c r="K225" s="1"/>
      <c r="L225" s="1"/>
      <c r="M225" s="1"/>
      <c r="N225" s="1"/>
      <c r="O225" s="1"/>
      <c r="P225" s="1"/>
      <c r="Q225" s="1"/>
      <c r="R225" s="1"/>
      <c r="S225" s="41"/>
      <c r="T225" s="41"/>
      <c r="U225" s="41"/>
      <c r="V225" s="41"/>
      <c r="W225" s="1"/>
      <c r="X225" s="1"/>
      <c r="Y225" s="1"/>
      <c r="Z225" s="1"/>
      <c r="AA225" s="1"/>
      <c r="AB225" s="1"/>
    </row>
    <row r="226" ht="15.75" customHeight="1">
      <c r="A226" s="1"/>
      <c r="B226" s="1"/>
      <c r="C226" s="1"/>
      <c r="D226" s="1"/>
      <c r="E226" s="1"/>
      <c r="F226" s="1"/>
      <c r="G226" s="1"/>
      <c r="H226" s="1"/>
      <c r="I226" s="1"/>
      <c r="J226" s="1"/>
      <c r="K226" s="1"/>
      <c r="L226" s="1"/>
      <c r="M226" s="1"/>
      <c r="N226" s="1"/>
      <c r="O226" s="1"/>
      <c r="P226" s="1"/>
      <c r="Q226" s="1"/>
      <c r="R226" s="1"/>
      <c r="S226" s="41"/>
      <c r="T226" s="41"/>
      <c r="U226" s="41"/>
      <c r="V226" s="41"/>
      <c r="W226" s="1"/>
      <c r="X226" s="1"/>
      <c r="Y226" s="1"/>
      <c r="Z226" s="1"/>
      <c r="AA226" s="1"/>
      <c r="AB226" s="1"/>
    </row>
    <row r="227" ht="15.75" customHeight="1">
      <c r="A227" s="1"/>
      <c r="B227" s="1"/>
      <c r="C227" s="1"/>
      <c r="D227" s="1"/>
      <c r="E227" s="1"/>
      <c r="F227" s="1"/>
      <c r="G227" s="1"/>
      <c r="H227" s="1"/>
      <c r="I227" s="1"/>
      <c r="J227" s="1"/>
      <c r="K227" s="1"/>
      <c r="L227" s="1"/>
      <c r="M227" s="1"/>
      <c r="N227" s="1"/>
      <c r="O227" s="1"/>
      <c r="P227" s="1"/>
      <c r="Q227" s="1"/>
      <c r="R227" s="1"/>
      <c r="S227" s="41"/>
      <c r="T227" s="41"/>
      <c r="U227" s="41"/>
      <c r="V227" s="41"/>
      <c r="W227" s="1"/>
      <c r="X227" s="1"/>
      <c r="Y227" s="1"/>
      <c r="Z227" s="1"/>
      <c r="AA227" s="1"/>
      <c r="AB227" s="1"/>
    </row>
    <row r="228" ht="15.75" customHeight="1">
      <c r="A228" s="1"/>
      <c r="B228" s="1"/>
      <c r="C228" s="1"/>
      <c r="D228" s="1"/>
      <c r="E228" s="1"/>
      <c r="F228" s="1"/>
      <c r="G228" s="1"/>
      <c r="H228" s="1"/>
      <c r="I228" s="1"/>
      <c r="J228" s="1"/>
      <c r="K228" s="1"/>
      <c r="L228" s="1"/>
      <c r="M228" s="1"/>
      <c r="N228" s="1"/>
      <c r="O228" s="1"/>
      <c r="P228" s="1"/>
      <c r="Q228" s="1"/>
      <c r="R228" s="1"/>
      <c r="S228" s="41"/>
      <c r="T228" s="41"/>
      <c r="U228" s="41"/>
      <c r="V228" s="41"/>
      <c r="W228" s="1"/>
      <c r="X228" s="1"/>
      <c r="Y228" s="1"/>
      <c r="Z228" s="1"/>
      <c r="AA228" s="1"/>
      <c r="AB228" s="1"/>
    </row>
    <row r="229" ht="15.75" customHeight="1">
      <c r="A229" s="1"/>
      <c r="B229" s="1"/>
      <c r="C229" s="1"/>
      <c r="D229" s="1"/>
      <c r="E229" s="1"/>
      <c r="F229" s="1"/>
      <c r="G229" s="1"/>
      <c r="H229" s="1"/>
      <c r="I229" s="1"/>
      <c r="J229" s="1"/>
      <c r="K229" s="1"/>
      <c r="L229" s="1"/>
      <c r="M229" s="1"/>
      <c r="N229" s="1"/>
      <c r="O229" s="1"/>
      <c r="P229" s="1"/>
      <c r="Q229" s="1"/>
      <c r="R229" s="1"/>
      <c r="S229" s="41"/>
      <c r="T229" s="41"/>
      <c r="U229" s="41"/>
      <c r="V229" s="41"/>
      <c r="W229" s="1"/>
      <c r="X229" s="1"/>
      <c r="Y229" s="1"/>
      <c r="Z229" s="1"/>
      <c r="AA229" s="1"/>
      <c r="AB229" s="1"/>
    </row>
    <row r="230" ht="15.75" customHeight="1">
      <c r="A230" s="1"/>
      <c r="B230" s="1"/>
      <c r="C230" s="1"/>
      <c r="D230" s="1"/>
      <c r="E230" s="1"/>
      <c r="F230" s="1"/>
      <c r="G230" s="1"/>
      <c r="H230" s="1"/>
      <c r="I230" s="1"/>
      <c r="J230" s="1"/>
      <c r="K230" s="1"/>
      <c r="L230" s="1"/>
      <c r="M230" s="1"/>
      <c r="N230" s="1"/>
      <c r="O230" s="1"/>
      <c r="P230" s="1"/>
      <c r="Q230" s="1"/>
      <c r="R230" s="1"/>
      <c r="S230" s="41"/>
      <c r="T230" s="41"/>
      <c r="U230" s="41"/>
      <c r="V230" s="41"/>
      <c r="W230" s="1"/>
      <c r="X230" s="1"/>
      <c r="Y230" s="1"/>
      <c r="Z230" s="1"/>
      <c r="AA230" s="1"/>
      <c r="AB230" s="1"/>
    </row>
    <row r="231" ht="15.75" customHeight="1">
      <c r="A231" s="1"/>
      <c r="B231" s="1"/>
      <c r="C231" s="1"/>
      <c r="D231" s="1"/>
      <c r="E231" s="1"/>
      <c r="F231" s="1"/>
      <c r="G231" s="1"/>
      <c r="H231" s="1"/>
      <c r="I231" s="1"/>
      <c r="J231" s="1"/>
      <c r="K231" s="1"/>
      <c r="L231" s="1"/>
      <c r="M231" s="1"/>
      <c r="N231" s="1"/>
      <c r="O231" s="1"/>
      <c r="P231" s="1"/>
      <c r="Q231" s="1"/>
      <c r="R231" s="1"/>
      <c r="S231" s="41"/>
      <c r="T231" s="41"/>
      <c r="U231" s="41"/>
      <c r="V231" s="41"/>
      <c r="W231" s="1"/>
      <c r="X231" s="1"/>
      <c r="Y231" s="1"/>
      <c r="Z231" s="1"/>
      <c r="AA231" s="1"/>
      <c r="AB231" s="1"/>
    </row>
    <row r="232" ht="15.75" customHeight="1">
      <c r="A232" s="1"/>
      <c r="B232" s="1"/>
      <c r="C232" s="1"/>
      <c r="D232" s="1"/>
      <c r="E232" s="1"/>
      <c r="F232" s="1"/>
      <c r="G232" s="1"/>
      <c r="H232" s="1"/>
      <c r="I232" s="1"/>
      <c r="J232" s="1"/>
      <c r="K232" s="1"/>
      <c r="L232" s="1"/>
      <c r="M232" s="1"/>
      <c r="N232" s="1"/>
      <c r="O232" s="1"/>
      <c r="P232" s="1"/>
      <c r="Q232" s="1"/>
      <c r="R232" s="1"/>
      <c r="S232" s="41"/>
      <c r="T232" s="41"/>
      <c r="U232" s="41"/>
      <c r="V232" s="41"/>
      <c r="W232" s="1"/>
      <c r="X232" s="1"/>
      <c r="Y232" s="1"/>
      <c r="Z232" s="1"/>
      <c r="AA232" s="1"/>
      <c r="AB232" s="1"/>
    </row>
    <row r="233" ht="15.75" customHeight="1">
      <c r="A233" s="1"/>
      <c r="B233" s="1"/>
      <c r="C233" s="1"/>
      <c r="D233" s="1"/>
      <c r="E233" s="1"/>
      <c r="F233" s="1"/>
      <c r="G233" s="1"/>
      <c r="H233" s="1"/>
      <c r="I233" s="1"/>
      <c r="J233" s="1"/>
      <c r="K233" s="1"/>
      <c r="L233" s="1"/>
      <c r="M233" s="1"/>
      <c r="N233" s="1"/>
      <c r="O233" s="1"/>
      <c r="P233" s="1"/>
      <c r="Q233" s="1"/>
      <c r="R233" s="1"/>
      <c r="S233" s="41"/>
      <c r="T233" s="41"/>
      <c r="U233" s="41"/>
      <c r="V233" s="41"/>
      <c r="W233" s="1"/>
      <c r="X233" s="1"/>
      <c r="Y233" s="1"/>
      <c r="Z233" s="1"/>
      <c r="AA233" s="1"/>
      <c r="AB233" s="1"/>
    </row>
    <row r="234" ht="15.75" customHeight="1">
      <c r="A234" s="1"/>
      <c r="B234" s="1"/>
      <c r="C234" s="1"/>
      <c r="D234" s="1"/>
      <c r="E234" s="1"/>
      <c r="F234" s="1"/>
      <c r="G234" s="1"/>
      <c r="H234" s="1"/>
      <c r="I234" s="1"/>
      <c r="J234" s="1"/>
      <c r="K234" s="1"/>
      <c r="L234" s="1"/>
      <c r="M234" s="1"/>
      <c r="N234" s="1"/>
      <c r="O234" s="1"/>
      <c r="P234" s="1"/>
      <c r="Q234" s="1"/>
      <c r="R234" s="1"/>
      <c r="S234" s="41"/>
      <c r="T234" s="41"/>
      <c r="U234" s="41"/>
      <c r="V234" s="41"/>
      <c r="W234" s="1"/>
      <c r="X234" s="1"/>
      <c r="Y234" s="1"/>
      <c r="Z234" s="1"/>
      <c r="AA234" s="1"/>
      <c r="AB234" s="1"/>
    </row>
    <row r="235" ht="15.75" customHeight="1">
      <c r="A235" s="1"/>
      <c r="B235" s="1"/>
      <c r="C235" s="1"/>
      <c r="D235" s="1"/>
      <c r="E235" s="1"/>
      <c r="F235" s="1"/>
      <c r="G235" s="1"/>
      <c r="H235" s="1"/>
      <c r="I235" s="1"/>
      <c r="J235" s="1"/>
      <c r="K235" s="1"/>
      <c r="L235" s="1"/>
      <c r="M235" s="1"/>
      <c r="N235" s="1"/>
      <c r="O235" s="1"/>
      <c r="P235" s="1"/>
      <c r="Q235" s="1"/>
      <c r="R235" s="1"/>
      <c r="S235" s="41"/>
      <c r="T235" s="41"/>
      <c r="U235" s="41"/>
      <c r="V235" s="41"/>
      <c r="W235" s="1"/>
      <c r="X235" s="1"/>
      <c r="Y235" s="1"/>
      <c r="Z235" s="1"/>
      <c r="AA235" s="1"/>
      <c r="AB235" s="1"/>
    </row>
    <row r="236" ht="15.75" customHeight="1">
      <c r="A236" s="1"/>
      <c r="B236" s="1"/>
      <c r="C236" s="1"/>
      <c r="D236" s="1"/>
      <c r="E236" s="1"/>
      <c r="F236" s="1"/>
      <c r="G236" s="1"/>
      <c r="H236" s="1"/>
      <c r="I236" s="1"/>
      <c r="J236" s="1"/>
      <c r="K236" s="1"/>
      <c r="L236" s="1"/>
      <c r="M236" s="1"/>
      <c r="N236" s="1"/>
      <c r="O236" s="1"/>
      <c r="P236" s="1"/>
      <c r="Q236" s="1"/>
      <c r="R236" s="1"/>
      <c r="S236" s="41"/>
      <c r="T236" s="41"/>
      <c r="U236" s="41"/>
      <c r="V236" s="41"/>
      <c r="W236" s="1"/>
      <c r="X236" s="1"/>
      <c r="Y236" s="1"/>
      <c r="Z236" s="1"/>
      <c r="AA236" s="1"/>
      <c r="AB236" s="1"/>
    </row>
    <row r="237" ht="15.75" customHeight="1">
      <c r="A237" s="1"/>
      <c r="B237" s="1"/>
      <c r="C237" s="1"/>
      <c r="D237" s="1"/>
      <c r="E237" s="1"/>
      <c r="F237" s="1"/>
      <c r="G237" s="1"/>
      <c r="H237" s="1"/>
      <c r="I237" s="1"/>
      <c r="J237" s="1"/>
      <c r="K237" s="1"/>
      <c r="L237" s="1"/>
      <c r="M237" s="1"/>
      <c r="N237" s="1"/>
      <c r="O237" s="1"/>
      <c r="P237" s="1"/>
      <c r="Q237" s="1"/>
      <c r="R237" s="1"/>
      <c r="S237" s="41"/>
      <c r="T237" s="41"/>
      <c r="U237" s="41"/>
      <c r="V237" s="41"/>
      <c r="W237" s="1"/>
      <c r="X237" s="1"/>
      <c r="Y237" s="1"/>
      <c r="Z237" s="1"/>
      <c r="AA237" s="1"/>
      <c r="AB237" s="1"/>
    </row>
    <row r="238" ht="15.75" customHeight="1">
      <c r="A238" s="1"/>
      <c r="B238" s="1"/>
      <c r="C238" s="1"/>
      <c r="D238" s="1"/>
      <c r="E238" s="1"/>
      <c r="F238" s="1"/>
      <c r="G238" s="1"/>
      <c r="H238" s="1"/>
      <c r="I238" s="1"/>
      <c r="J238" s="1"/>
      <c r="K238" s="1"/>
      <c r="L238" s="1"/>
      <c r="M238" s="1"/>
      <c r="N238" s="1"/>
      <c r="O238" s="1"/>
      <c r="P238" s="1"/>
      <c r="Q238" s="1"/>
      <c r="R238" s="1"/>
      <c r="S238" s="41"/>
      <c r="T238" s="41"/>
      <c r="U238" s="41"/>
      <c r="V238" s="41"/>
      <c r="W238" s="1"/>
      <c r="X238" s="1"/>
      <c r="Y238" s="1"/>
      <c r="Z238" s="1"/>
      <c r="AA238" s="1"/>
      <c r="AB238" s="1"/>
    </row>
    <row r="239" ht="15.75" customHeight="1">
      <c r="A239" s="1"/>
      <c r="B239" s="1"/>
      <c r="C239" s="1"/>
      <c r="D239" s="1"/>
      <c r="E239" s="1"/>
      <c r="F239" s="1"/>
      <c r="G239" s="1"/>
      <c r="H239" s="1"/>
      <c r="I239" s="1"/>
      <c r="J239" s="1"/>
      <c r="K239" s="1"/>
      <c r="L239" s="1"/>
      <c r="M239" s="1"/>
      <c r="N239" s="1"/>
      <c r="O239" s="1"/>
      <c r="P239" s="1"/>
      <c r="Q239" s="1"/>
      <c r="R239" s="1"/>
      <c r="S239" s="41"/>
      <c r="T239" s="41"/>
      <c r="U239" s="41"/>
      <c r="V239" s="41"/>
      <c r="W239" s="1"/>
      <c r="X239" s="1"/>
      <c r="Y239" s="1"/>
      <c r="Z239" s="1"/>
      <c r="AA239" s="1"/>
      <c r="AB239" s="1"/>
    </row>
    <row r="240" ht="15.75" customHeight="1">
      <c r="A240" s="1"/>
      <c r="B240" s="1"/>
      <c r="C240" s="1"/>
      <c r="D240" s="1"/>
      <c r="E240" s="1"/>
      <c r="F240" s="1"/>
      <c r="G240" s="1"/>
      <c r="H240" s="1"/>
      <c r="I240" s="1"/>
      <c r="J240" s="1"/>
      <c r="K240" s="1"/>
      <c r="L240" s="1"/>
      <c r="M240" s="1"/>
      <c r="N240" s="1"/>
      <c r="O240" s="1"/>
      <c r="P240" s="1"/>
      <c r="Q240" s="1"/>
      <c r="R240" s="1"/>
      <c r="S240" s="41"/>
      <c r="T240" s="41"/>
      <c r="U240" s="41"/>
      <c r="V240" s="41"/>
      <c r="W240" s="1"/>
      <c r="X240" s="1"/>
      <c r="Y240" s="1"/>
      <c r="Z240" s="1"/>
      <c r="AA240" s="1"/>
      <c r="AB240" s="1"/>
    </row>
    <row r="241" ht="15.75" customHeight="1">
      <c r="A241" s="1"/>
      <c r="B241" s="1"/>
      <c r="C241" s="1"/>
      <c r="D241" s="1"/>
      <c r="E241" s="1"/>
      <c r="F241" s="1"/>
      <c r="G241" s="1"/>
      <c r="H241" s="1"/>
      <c r="I241" s="1"/>
      <c r="J241" s="1"/>
      <c r="K241" s="1"/>
      <c r="L241" s="1"/>
      <c r="M241" s="1"/>
      <c r="N241" s="1"/>
      <c r="O241" s="1"/>
      <c r="P241" s="1"/>
      <c r="Q241" s="1"/>
      <c r="R241" s="1"/>
      <c r="S241" s="41"/>
      <c r="T241" s="41"/>
      <c r="U241" s="41"/>
      <c r="V241" s="41"/>
      <c r="W241" s="1"/>
      <c r="X241" s="1"/>
      <c r="Y241" s="1"/>
      <c r="Z241" s="1"/>
      <c r="AA241" s="1"/>
      <c r="AB241" s="1"/>
    </row>
    <row r="242" ht="15.75" customHeight="1">
      <c r="A242" s="1"/>
      <c r="B242" s="1"/>
      <c r="C242" s="1"/>
      <c r="D242" s="1"/>
      <c r="E242" s="1"/>
      <c r="F242" s="1"/>
      <c r="G242" s="1"/>
      <c r="H242" s="1"/>
      <c r="I242" s="1"/>
      <c r="J242" s="1"/>
      <c r="K242" s="1"/>
      <c r="L242" s="1"/>
      <c r="M242" s="1"/>
      <c r="N242" s="1"/>
      <c r="O242" s="1"/>
      <c r="P242" s="1"/>
      <c r="Q242" s="1"/>
      <c r="R242" s="1"/>
      <c r="S242" s="41"/>
      <c r="T242" s="41"/>
      <c r="U242" s="41"/>
      <c r="V242" s="41"/>
      <c r="W242" s="1"/>
      <c r="X242" s="1"/>
      <c r="Y242" s="1"/>
      <c r="Z242" s="1"/>
      <c r="AA242" s="1"/>
      <c r="AB242" s="1"/>
    </row>
    <row r="243" ht="15.75" customHeight="1">
      <c r="A243" s="1"/>
      <c r="B243" s="1"/>
      <c r="C243" s="1"/>
      <c r="D243" s="1"/>
      <c r="E243" s="1"/>
      <c r="F243" s="1"/>
      <c r="G243" s="1"/>
      <c r="H243" s="1"/>
      <c r="I243" s="1"/>
      <c r="J243" s="1"/>
      <c r="K243" s="1"/>
      <c r="L243" s="1"/>
      <c r="M243" s="1"/>
      <c r="N243" s="1"/>
      <c r="O243" s="1"/>
      <c r="P243" s="1"/>
      <c r="Q243" s="1"/>
      <c r="R243" s="1"/>
      <c r="S243" s="41"/>
      <c r="T243" s="41"/>
      <c r="U243" s="41"/>
      <c r="V243" s="41"/>
      <c r="W243" s="1"/>
      <c r="X243" s="1"/>
      <c r="Y243" s="1"/>
      <c r="Z243" s="1"/>
      <c r="AA243" s="1"/>
      <c r="AB243" s="1"/>
    </row>
    <row r="244" ht="15.75" customHeight="1">
      <c r="A244" s="1"/>
      <c r="B244" s="1"/>
      <c r="C244" s="1"/>
      <c r="D244" s="1"/>
      <c r="E244" s="1"/>
      <c r="F244" s="1"/>
      <c r="G244" s="1"/>
      <c r="H244" s="1"/>
      <c r="I244" s="1"/>
      <c r="J244" s="1"/>
      <c r="K244" s="1"/>
      <c r="L244" s="1"/>
      <c r="M244" s="1"/>
      <c r="N244" s="1"/>
      <c r="O244" s="1"/>
      <c r="P244" s="1"/>
      <c r="Q244" s="1"/>
      <c r="R244" s="1"/>
      <c r="S244" s="41"/>
      <c r="T244" s="41"/>
      <c r="U244" s="41"/>
      <c r="V244" s="41"/>
      <c r="W244" s="1"/>
      <c r="X244" s="1"/>
      <c r="Y244" s="1"/>
      <c r="Z244" s="1"/>
      <c r="AA244" s="1"/>
      <c r="AB244" s="1"/>
    </row>
    <row r="245" ht="15.75" customHeight="1">
      <c r="A245" s="1"/>
      <c r="B245" s="1"/>
      <c r="C245" s="1"/>
      <c r="D245" s="1"/>
      <c r="E245" s="1"/>
      <c r="F245" s="1"/>
      <c r="G245" s="1"/>
      <c r="H245" s="1"/>
      <c r="I245" s="1"/>
      <c r="J245" s="1"/>
      <c r="K245" s="1"/>
      <c r="L245" s="1"/>
      <c r="M245" s="1"/>
      <c r="N245" s="1"/>
      <c r="O245" s="1"/>
      <c r="P245" s="1"/>
      <c r="Q245" s="1"/>
      <c r="R245" s="1"/>
      <c r="S245" s="41"/>
      <c r="T245" s="41"/>
      <c r="U245" s="41"/>
      <c r="V245" s="41"/>
      <c r="W245" s="1"/>
      <c r="X245" s="1"/>
      <c r="Y245" s="1"/>
      <c r="Z245" s="1"/>
      <c r="AA245" s="1"/>
      <c r="AB245" s="1"/>
    </row>
    <row r="246" ht="15.75" customHeight="1">
      <c r="A246" s="1"/>
      <c r="B246" s="1"/>
      <c r="C246" s="1"/>
      <c r="D246" s="1"/>
      <c r="E246" s="1"/>
      <c r="F246" s="1"/>
      <c r="G246" s="1"/>
      <c r="H246" s="1"/>
      <c r="I246" s="1"/>
      <c r="J246" s="1"/>
      <c r="K246" s="1"/>
      <c r="L246" s="1"/>
      <c r="M246" s="1"/>
      <c r="N246" s="1"/>
      <c r="O246" s="1"/>
      <c r="P246" s="1"/>
      <c r="Q246" s="1"/>
      <c r="R246" s="1"/>
      <c r="S246" s="41"/>
      <c r="T246" s="41"/>
      <c r="U246" s="41"/>
      <c r="V246" s="41"/>
      <c r="W246" s="1"/>
      <c r="X246" s="1"/>
      <c r="Y246" s="1"/>
      <c r="Z246" s="1"/>
      <c r="AA246" s="1"/>
      <c r="AB246" s="1"/>
    </row>
    <row r="247" ht="15.75" customHeight="1">
      <c r="A247" s="1"/>
      <c r="B247" s="1"/>
      <c r="C247" s="1"/>
      <c r="D247" s="1"/>
      <c r="E247" s="1"/>
      <c r="F247" s="1"/>
      <c r="G247" s="1"/>
      <c r="H247" s="1"/>
      <c r="I247" s="1"/>
      <c r="J247" s="1"/>
      <c r="K247" s="1"/>
      <c r="L247" s="1"/>
      <c r="M247" s="1"/>
      <c r="N247" s="1"/>
      <c r="O247" s="1"/>
      <c r="P247" s="1"/>
      <c r="Q247" s="1"/>
      <c r="R247" s="1"/>
      <c r="S247" s="41"/>
      <c r="T247" s="41"/>
      <c r="U247" s="41"/>
      <c r="V247" s="41"/>
      <c r="W247" s="1"/>
      <c r="X247" s="1"/>
      <c r="Y247" s="1"/>
      <c r="Z247" s="1"/>
      <c r="AA247" s="1"/>
      <c r="AB247" s="1"/>
    </row>
    <row r="248" ht="15.75" customHeight="1">
      <c r="A248" s="1"/>
      <c r="B248" s="1"/>
      <c r="C248" s="1"/>
      <c r="D248" s="1"/>
      <c r="E248" s="1"/>
      <c r="F248" s="1"/>
      <c r="G248" s="1"/>
      <c r="H248" s="1"/>
      <c r="I248" s="1"/>
      <c r="J248" s="1"/>
      <c r="K248" s="1"/>
      <c r="L248" s="1"/>
      <c r="M248" s="1"/>
      <c r="N248" s="1"/>
      <c r="O248" s="1"/>
      <c r="P248" s="1"/>
      <c r="Q248" s="1"/>
      <c r="R248" s="1"/>
      <c r="S248" s="41"/>
      <c r="T248" s="41"/>
      <c r="U248" s="41"/>
      <c r="V248" s="41"/>
      <c r="W248" s="1"/>
      <c r="X248" s="1"/>
      <c r="Y248" s="1"/>
      <c r="Z248" s="1"/>
      <c r="AA248" s="1"/>
      <c r="AB248" s="1"/>
    </row>
    <row r="249" ht="15.75" customHeight="1">
      <c r="A249" s="1"/>
      <c r="B249" s="1"/>
      <c r="C249" s="1"/>
      <c r="D249" s="1"/>
      <c r="E249" s="1"/>
      <c r="F249" s="1"/>
      <c r="G249" s="1"/>
      <c r="H249" s="1"/>
      <c r="I249" s="1"/>
      <c r="J249" s="1"/>
      <c r="K249" s="1"/>
      <c r="L249" s="1"/>
      <c r="M249" s="1"/>
      <c r="N249" s="1"/>
      <c r="O249" s="1"/>
      <c r="P249" s="1"/>
      <c r="Q249" s="1"/>
      <c r="R249" s="1"/>
      <c r="S249" s="41"/>
      <c r="T249" s="41"/>
      <c r="U249" s="41"/>
      <c r="V249" s="41"/>
      <c r="W249" s="1"/>
      <c r="X249" s="1"/>
      <c r="Y249" s="1"/>
      <c r="Z249" s="1"/>
      <c r="AA249" s="1"/>
      <c r="AB249" s="1"/>
    </row>
    <row r="250" ht="15.75" customHeight="1">
      <c r="A250" s="1"/>
      <c r="B250" s="1"/>
      <c r="C250" s="1"/>
      <c r="D250" s="1"/>
      <c r="E250" s="1"/>
      <c r="F250" s="1"/>
      <c r="G250" s="1"/>
      <c r="H250" s="1"/>
      <c r="I250" s="1"/>
      <c r="J250" s="1"/>
      <c r="K250" s="1"/>
      <c r="L250" s="1"/>
      <c r="M250" s="1"/>
      <c r="N250" s="1"/>
      <c r="O250" s="1"/>
      <c r="P250" s="1"/>
      <c r="Q250" s="1"/>
      <c r="R250" s="1"/>
      <c r="S250" s="41"/>
      <c r="T250" s="41"/>
      <c r="U250" s="41"/>
      <c r="V250" s="41"/>
      <c r="W250" s="1"/>
      <c r="X250" s="1"/>
      <c r="Y250" s="1"/>
      <c r="Z250" s="1"/>
      <c r="AA250" s="1"/>
      <c r="AB250" s="1"/>
    </row>
    <row r="251" ht="15.75" customHeight="1">
      <c r="A251" s="1"/>
      <c r="B251" s="1"/>
      <c r="C251" s="1"/>
      <c r="D251" s="1"/>
      <c r="E251" s="1"/>
      <c r="F251" s="1"/>
      <c r="G251" s="1"/>
      <c r="H251" s="1"/>
      <c r="I251" s="1"/>
      <c r="J251" s="1"/>
      <c r="K251" s="1"/>
      <c r="L251" s="1"/>
      <c r="M251" s="1"/>
      <c r="N251" s="1"/>
      <c r="O251" s="1"/>
      <c r="P251" s="1"/>
      <c r="Q251" s="1"/>
      <c r="R251" s="1"/>
      <c r="S251" s="41"/>
      <c r="T251" s="41"/>
      <c r="U251" s="41"/>
      <c r="V251" s="41"/>
      <c r="W251" s="1"/>
      <c r="X251" s="1"/>
      <c r="Y251" s="1"/>
      <c r="Z251" s="1"/>
      <c r="AA251" s="1"/>
      <c r="AB251" s="1"/>
    </row>
    <row r="252" ht="15.75" customHeight="1">
      <c r="A252" s="1"/>
      <c r="B252" s="1"/>
      <c r="C252" s="1"/>
      <c r="D252" s="1"/>
      <c r="E252" s="1"/>
      <c r="F252" s="1"/>
      <c r="G252" s="1"/>
      <c r="H252" s="1"/>
      <c r="I252" s="1"/>
      <c r="J252" s="1"/>
      <c r="K252" s="1"/>
      <c r="L252" s="1"/>
      <c r="M252" s="1"/>
      <c r="N252" s="1"/>
      <c r="O252" s="1"/>
      <c r="P252" s="1"/>
      <c r="Q252" s="1"/>
      <c r="R252" s="1"/>
      <c r="S252" s="41"/>
      <c r="T252" s="41"/>
      <c r="U252" s="41"/>
      <c r="V252" s="41"/>
      <c r="W252" s="1"/>
      <c r="X252" s="1"/>
      <c r="Y252" s="1"/>
      <c r="Z252" s="1"/>
      <c r="AA252" s="1"/>
      <c r="AB252" s="1"/>
    </row>
    <row r="253" ht="15.75" customHeight="1">
      <c r="A253" s="1"/>
      <c r="B253" s="1"/>
      <c r="C253" s="1"/>
      <c r="D253" s="1"/>
      <c r="E253" s="1"/>
      <c r="F253" s="1"/>
      <c r="G253" s="1"/>
      <c r="H253" s="1"/>
      <c r="I253" s="1"/>
      <c r="J253" s="1"/>
      <c r="K253" s="1"/>
      <c r="L253" s="1"/>
      <c r="M253" s="1"/>
      <c r="N253" s="1"/>
      <c r="O253" s="1"/>
      <c r="P253" s="1"/>
      <c r="Q253" s="1"/>
      <c r="R253" s="1"/>
      <c r="S253" s="41"/>
      <c r="T253" s="41"/>
      <c r="U253" s="41"/>
      <c r="V253" s="41"/>
      <c r="W253" s="1"/>
      <c r="X253" s="1"/>
      <c r="Y253" s="1"/>
      <c r="Z253" s="1"/>
      <c r="AA253" s="1"/>
      <c r="AB253" s="1"/>
    </row>
    <row r="254" ht="15.75" customHeight="1">
      <c r="A254" s="1"/>
      <c r="B254" s="1"/>
      <c r="C254" s="1"/>
      <c r="D254" s="1"/>
      <c r="E254" s="1"/>
      <c r="F254" s="1"/>
      <c r="G254" s="1"/>
      <c r="H254" s="1"/>
      <c r="I254" s="1"/>
      <c r="J254" s="1"/>
      <c r="K254" s="1"/>
      <c r="L254" s="1"/>
      <c r="M254" s="1"/>
      <c r="N254" s="1"/>
      <c r="O254" s="1"/>
      <c r="P254" s="1"/>
      <c r="Q254" s="1"/>
      <c r="R254" s="1"/>
      <c r="S254" s="41"/>
      <c r="T254" s="41"/>
      <c r="U254" s="41"/>
      <c r="V254" s="41"/>
      <c r="W254" s="1"/>
      <c r="X254" s="1"/>
      <c r="Y254" s="1"/>
      <c r="Z254" s="1"/>
      <c r="AA254" s="1"/>
      <c r="AB254" s="1"/>
    </row>
    <row r="255" ht="15.75" customHeight="1">
      <c r="A255" s="1"/>
      <c r="B255" s="1"/>
      <c r="C255" s="1"/>
      <c r="D255" s="1"/>
      <c r="E255" s="1"/>
      <c r="F255" s="1"/>
      <c r="G255" s="1"/>
      <c r="H255" s="1"/>
      <c r="I255" s="1"/>
      <c r="J255" s="1"/>
      <c r="K255" s="1"/>
      <c r="L255" s="1"/>
      <c r="M255" s="1"/>
      <c r="N255" s="1"/>
      <c r="O255" s="1"/>
      <c r="P255" s="1"/>
      <c r="Q255" s="1"/>
      <c r="R255" s="1"/>
      <c r="S255" s="41"/>
      <c r="T255" s="41"/>
      <c r="U255" s="41"/>
      <c r="V255" s="41"/>
      <c r="W255" s="1"/>
      <c r="X255" s="1"/>
      <c r="Y255" s="1"/>
      <c r="Z255" s="1"/>
      <c r="AA255" s="1"/>
      <c r="AB255" s="1"/>
    </row>
    <row r="256" ht="15.75" customHeight="1">
      <c r="A256" s="1"/>
      <c r="B256" s="1"/>
      <c r="C256" s="1"/>
      <c r="D256" s="1"/>
      <c r="E256" s="1"/>
      <c r="F256" s="1"/>
      <c r="G256" s="1"/>
      <c r="H256" s="1"/>
      <c r="I256" s="1"/>
      <c r="J256" s="1"/>
      <c r="K256" s="1"/>
      <c r="L256" s="1"/>
      <c r="M256" s="1"/>
      <c r="N256" s="1"/>
      <c r="O256" s="1"/>
      <c r="P256" s="1"/>
      <c r="Q256" s="1"/>
      <c r="R256" s="1"/>
      <c r="S256" s="41"/>
      <c r="T256" s="41"/>
      <c r="U256" s="41"/>
      <c r="V256" s="41"/>
      <c r="W256" s="1"/>
      <c r="X256" s="1"/>
      <c r="Y256" s="1"/>
      <c r="Z256" s="1"/>
      <c r="AA256" s="1"/>
      <c r="AB256" s="1"/>
    </row>
    <row r="257" ht="15.75" customHeight="1">
      <c r="A257" s="1"/>
      <c r="B257" s="1"/>
      <c r="C257" s="1"/>
      <c r="D257" s="1"/>
      <c r="E257" s="1"/>
      <c r="F257" s="1"/>
      <c r="G257" s="1"/>
      <c r="H257" s="1"/>
      <c r="I257" s="1"/>
      <c r="J257" s="1"/>
      <c r="K257" s="1"/>
      <c r="L257" s="1"/>
      <c r="M257" s="1"/>
      <c r="N257" s="1"/>
      <c r="O257" s="1"/>
      <c r="P257" s="1"/>
      <c r="Q257" s="1"/>
      <c r="R257" s="1"/>
      <c r="S257" s="41"/>
      <c r="T257" s="41"/>
      <c r="U257" s="41"/>
      <c r="V257" s="41"/>
      <c r="W257" s="1"/>
      <c r="X257" s="1"/>
      <c r="Y257" s="1"/>
      <c r="Z257" s="1"/>
      <c r="AA257" s="1"/>
      <c r="AB257" s="1"/>
    </row>
    <row r="258" ht="15.75" customHeight="1">
      <c r="A258" s="1"/>
      <c r="B258" s="1"/>
      <c r="C258" s="1"/>
      <c r="D258" s="1"/>
      <c r="E258" s="1"/>
      <c r="F258" s="1"/>
      <c r="G258" s="1"/>
      <c r="H258" s="1"/>
      <c r="I258" s="1"/>
      <c r="J258" s="1"/>
      <c r="K258" s="1"/>
      <c r="L258" s="1"/>
      <c r="M258" s="1"/>
      <c r="N258" s="1"/>
      <c r="O258" s="1"/>
      <c r="P258" s="1"/>
      <c r="Q258" s="1"/>
      <c r="R258" s="1"/>
      <c r="S258" s="41"/>
      <c r="T258" s="41"/>
      <c r="U258" s="41"/>
      <c r="V258" s="41"/>
      <c r="W258" s="1"/>
      <c r="X258" s="1"/>
      <c r="Y258" s="1"/>
      <c r="Z258" s="1"/>
      <c r="AA258" s="1"/>
      <c r="AB258" s="1"/>
    </row>
    <row r="259" ht="15.75" customHeight="1">
      <c r="A259" s="1"/>
      <c r="B259" s="1"/>
      <c r="C259" s="1"/>
      <c r="D259" s="1"/>
      <c r="E259" s="1"/>
      <c r="F259" s="1"/>
      <c r="G259" s="1"/>
      <c r="H259" s="1"/>
      <c r="I259" s="1"/>
      <c r="J259" s="1"/>
      <c r="K259" s="1"/>
      <c r="L259" s="1"/>
      <c r="M259" s="1"/>
      <c r="N259" s="1"/>
      <c r="O259" s="1"/>
      <c r="P259" s="1"/>
      <c r="Q259" s="1"/>
      <c r="R259" s="1"/>
      <c r="S259" s="41"/>
      <c r="T259" s="41"/>
      <c r="U259" s="41"/>
      <c r="V259" s="41"/>
      <c r="W259" s="1"/>
      <c r="X259" s="1"/>
      <c r="Y259" s="1"/>
      <c r="Z259" s="1"/>
      <c r="AA259" s="1"/>
      <c r="AB259" s="1"/>
    </row>
    <row r="260" ht="15.75" customHeight="1">
      <c r="A260" s="1"/>
      <c r="B260" s="1"/>
      <c r="C260" s="1"/>
      <c r="D260" s="1"/>
      <c r="E260" s="1"/>
      <c r="F260" s="1"/>
      <c r="G260" s="1"/>
      <c r="H260" s="1"/>
      <c r="I260" s="1"/>
      <c r="J260" s="1"/>
      <c r="K260" s="1"/>
      <c r="L260" s="1"/>
      <c r="M260" s="1"/>
      <c r="N260" s="1"/>
      <c r="O260" s="1"/>
      <c r="P260" s="1"/>
      <c r="Q260" s="1"/>
      <c r="R260" s="1"/>
      <c r="S260" s="41"/>
      <c r="T260" s="41"/>
      <c r="U260" s="41"/>
      <c r="V260" s="41"/>
      <c r="W260" s="1"/>
      <c r="X260" s="1"/>
      <c r="Y260" s="1"/>
      <c r="Z260" s="1"/>
      <c r="AA260" s="1"/>
      <c r="AB260" s="1"/>
    </row>
    <row r="261" ht="15.75" customHeight="1">
      <c r="A261" s="1"/>
      <c r="B261" s="1"/>
      <c r="C261" s="1"/>
      <c r="D261" s="1"/>
      <c r="E261" s="1"/>
      <c r="F261" s="1"/>
      <c r="G261" s="1"/>
      <c r="H261" s="1"/>
      <c r="I261" s="1"/>
      <c r="J261" s="1"/>
      <c r="K261" s="1"/>
      <c r="L261" s="1"/>
      <c r="M261" s="1"/>
      <c r="N261" s="1"/>
      <c r="O261" s="1"/>
      <c r="P261" s="1"/>
      <c r="Q261" s="1"/>
      <c r="R261" s="1"/>
      <c r="S261" s="41"/>
      <c r="T261" s="41"/>
      <c r="U261" s="41"/>
      <c r="V261" s="41"/>
      <c r="W261" s="1"/>
      <c r="X261" s="1"/>
      <c r="Y261" s="1"/>
      <c r="Z261" s="1"/>
      <c r="AA261" s="1"/>
      <c r="AB261" s="1"/>
    </row>
    <row r="262" ht="15.75" customHeight="1">
      <c r="A262" s="1"/>
      <c r="B262" s="1"/>
      <c r="C262" s="1"/>
      <c r="D262" s="1"/>
      <c r="E262" s="1"/>
      <c r="F262" s="1"/>
      <c r="G262" s="1"/>
      <c r="H262" s="1"/>
      <c r="I262" s="1"/>
      <c r="J262" s="1"/>
      <c r="K262" s="1"/>
      <c r="L262" s="1"/>
      <c r="M262" s="1"/>
      <c r="N262" s="1"/>
      <c r="O262" s="1"/>
      <c r="P262" s="1"/>
      <c r="Q262" s="1"/>
      <c r="R262" s="1"/>
      <c r="S262" s="41"/>
      <c r="T262" s="41"/>
      <c r="U262" s="41"/>
      <c r="V262" s="41"/>
      <c r="W262" s="1"/>
      <c r="X262" s="1"/>
      <c r="Y262" s="1"/>
      <c r="Z262" s="1"/>
      <c r="AA262" s="1"/>
      <c r="AB262" s="1"/>
    </row>
    <row r="263" ht="15.75" customHeight="1">
      <c r="A263" s="1"/>
      <c r="B263" s="1"/>
      <c r="C263" s="1"/>
      <c r="D263" s="1"/>
      <c r="E263" s="1"/>
      <c r="F263" s="1"/>
      <c r="G263" s="1"/>
      <c r="H263" s="1"/>
      <c r="I263" s="1"/>
      <c r="J263" s="1"/>
      <c r="K263" s="1"/>
      <c r="L263" s="1"/>
      <c r="M263" s="1"/>
      <c r="N263" s="1"/>
      <c r="O263" s="1"/>
      <c r="P263" s="1"/>
      <c r="Q263" s="1"/>
      <c r="R263" s="1"/>
      <c r="S263" s="41"/>
      <c r="T263" s="41"/>
      <c r="U263" s="41"/>
      <c r="V263" s="41"/>
      <c r="W263" s="1"/>
      <c r="X263" s="1"/>
      <c r="Y263" s="1"/>
      <c r="Z263" s="1"/>
      <c r="AA263" s="1"/>
      <c r="AB263" s="1"/>
    </row>
    <row r="264" ht="15.75" customHeight="1">
      <c r="A264" s="1"/>
      <c r="B264" s="1"/>
      <c r="C264" s="1"/>
      <c r="D264" s="1"/>
      <c r="E264" s="1"/>
      <c r="F264" s="1"/>
      <c r="G264" s="1"/>
      <c r="H264" s="1"/>
      <c r="I264" s="1"/>
      <c r="J264" s="1"/>
      <c r="K264" s="1"/>
      <c r="L264" s="1"/>
      <c r="M264" s="1"/>
      <c r="N264" s="1"/>
      <c r="O264" s="1"/>
      <c r="P264" s="1"/>
      <c r="Q264" s="1"/>
      <c r="R264" s="1"/>
      <c r="S264" s="41"/>
      <c r="T264" s="41"/>
      <c r="U264" s="41"/>
      <c r="V264" s="41"/>
      <c r="W264" s="1"/>
      <c r="X264" s="1"/>
      <c r="Y264" s="1"/>
      <c r="Z264" s="1"/>
      <c r="AA264" s="1"/>
      <c r="AB264" s="1"/>
    </row>
    <row r="265" ht="15.75" customHeight="1">
      <c r="A265" s="1"/>
      <c r="B265" s="1"/>
      <c r="C265" s="1"/>
      <c r="D265" s="1"/>
      <c r="E265" s="1"/>
      <c r="F265" s="1"/>
      <c r="G265" s="1"/>
      <c r="H265" s="1"/>
      <c r="I265" s="1"/>
      <c r="J265" s="1"/>
      <c r="K265" s="1"/>
      <c r="L265" s="1"/>
      <c r="M265" s="1"/>
      <c r="N265" s="1"/>
      <c r="O265" s="1"/>
      <c r="P265" s="1"/>
      <c r="Q265" s="1"/>
      <c r="R265" s="1"/>
      <c r="S265" s="41"/>
      <c r="T265" s="41"/>
      <c r="U265" s="41"/>
      <c r="V265" s="41"/>
      <c r="W265" s="1"/>
      <c r="X265" s="1"/>
      <c r="Y265" s="1"/>
      <c r="Z265" s="1"/>
      <c r="AA265" s="1"/>
      <c r="AB265" s="1"/>
    </row>
    <row r="266" ht="15.75" customHeight="1">
      <c r="A266" s="1"/>
      <c r="B266" s="1"/>
      <c r="C266" s="1"/>
      <c r="D266" s="1"/>
      <c r="E266" s="1"/>
      <c r="F266" s="1"/>
      <c r="G266" s="1"/>
      <c r="H266" s="1"/>
      <c r="I266" s="1"/>
      <c r="J266" s="1"/>
      <c r="K266" s="1"/>
      <c r="L266" s="1"/>
      <c r="M266" s="1"/>
      <c r="N266" s="1"/>
      <c r="O266" s="1"/>
      <c r="P266" s="1"/>
      <c r="Q266" s="1"/>
      <c r="R266" s="1"/>
      <c r="S266" s="41"/>
      <c r="T266" s="41"/>
      <c r="U266" s="41"/>
      <c r="V266" s="41"/>
      <c r="W266" s="1"/>
      <c r="X266" s="1"/>
      <c r="Y266" s="1"/>
      <c r="Z266" s="1"/>
      <c r="AA266" s="1"/>
      <c r="AB266" s="1"/>
    </row>
    <row r="267" ht="15.75" customHeight="1">
      <c r="A267" s="1"/>
      <c r="B267" s="1"/>
      <c r="C267" s="1"/>
      <c r="D267" s="1"/>
      <c r="E267" s="1"/>
      <c r="F267" s="1"/>
      <c r="G267" s="1"/>
      <c r="H267" s="1"/>
      <c r="I267" s="1"/>
      <c r="J267" s="1"/>
      <c r="K267" s="1"/>
      <c r="L267" s="1"/>
      <c r="M267" s="1"/>
      <c r="N267" s="1"/>
      <c r="O267" s="1"/>
      <c r="P267" s="1"/>
      <c r="Q267" s="1"/>
      <c r="R267" s="1"/>
      <c r="S267" s="41"/>
      <c r="T267" s="41"/>
      <c r="U267" s="41"/>
      <c r="V267" s="41"/>
      <c r="W267" s="1"/>
      <c r="X267" s="1"/>
      <c r="Y267" s="1"/>
      <c r="Z267" s="1"/>
      <c r="AA267" s="1"/>
      <c r="AB267" s="1"/>
    </row>
    <row r="268" ht="15.75" customHeight="1">
      <c r="A268" s="1"/>
      <c r="B268" s="1"/>
      <c r="C268" s="1"/>
      <c r="D268" s="1"/>
      <c r="E268" s="1"/>
      <c r="F268" s="1"/>
      <c r="G268" s="1"/>
      <c r="H268" s="1"/>
      <c r="I268" s="1"/>
      <c r="J268" s="1"/>
      <c r="K268" s="1"/>
      <c r="L268" s="1"/>
      <c r="M268" s="1"/>
      <c r="N268" s="1"/>
      <c r="O268" s="1"/>
      <c r="P268" s="1"/>
      <c r="Q268" s="1"/>
      <c r="R268" s="1"/>
      <c r="S268" s="41"/>
      <c r="T268" s="41"/>
      <c r="U268" s="41"/>
      <c r="V268" s="41"/>
      <c r="W268" s="1"/>
      <c r="X268" s="1"/>
      <c r="Y268" s="1"/>
      <c r="Z268" s="1"/>
      <c r="AA268" s="1"/>
      <c r="AB268" s="1"/>
    </row>
    <row r="269" ht="15.75" customHeight="1">
      <c r="A269" s="1"/>
      <c r="B269" s="1"/>
      <c r="C269" s="1"/>
      <c r="D269" s="1"/>
      <c r="E269" s="1"/>
      <c r="F269" s="1"/>
      <c r="G269" s="1"/>
      <c r="H269" s="1"/>
      <c r="I269" s="1"/>
      <c r="J269" s="1"/>
      <c r="K269" s="1"/>
      <c r="L269" s="1"/>
      <c r="M269" s="1"/>
      <c r="N269" s="1"/>
      <c r="O269" s="1"/>
      <c r="P269" s="1"/>
      <c r="Q269" s="1"/>
      <c r="R269" s="1"/>
      <c r="S269" s="41"/>
      <c r="T269" s="41"/>
      <c r="U269" s="41"/>
      <c r="V269" s="41"/>
      <c r="W269" s="1"/>
      <c r="X269" s="1"/>
      <c r="Y269" s="1"/>
      <c r="Z269" s="1"/>
      <c r="AA269" s="1"/>
      <c r="AB269" s="1"/>
    </row>
    <row r="270" ht="15.75" customHeight="1">
      <c r="A270" s="1"/>
      <c r="B270" s="1"/>
      <c r="C270" s="1"/>
      <c r="D270" s="1"/>
      <c r="E270" s="1"/>
      <c r="F270" s="1"/>
      <c r="G270" s="1"/>
      <c r="H270" s="1"/>
      <c r="I270" s="1"/>
      <c r="J270" s="1"/>
      <c r="K270" s="1"/>
      <c r="L270" s="1"/>
      <c r="M270" s="1"/>
      <c r="N270" s="1"/>
      <c r="O270" s="1"/>
      <c r="P270" s="1"/>
      <c r="Q270" s="1"/>
      <c r="R270" s="1"/>
      <c r="S270" s="41"/>
      <c r="T270" s="41"/>
      <c r="U270" s="41"/>
      <c r="V270" s="41"/>
      <c r="W270" s="1"/>
      <c r="X270" s="1"/>
      <c r="Y270" s="1"/>
      <c r="Z270" s="1"/>
      <c r="AA270" s="1"/>
      <c r="AB270" s="1"/>
    </row>
    <row r="271" ht="15.75" customHeight="1">
      <c r="A271" s="1"/>
      <c r="B271" s="1"/>
      <c r="C271" s="1"/>
      <c r="D271" s="1"/>
      <c r="E271" s="1"/>
      <c r="F271" s="1"/>
      <c r="G271" s="1"/>
      <c r="H271" s="1"/>
      <c r="I271" s="1"/>
      <c r="J271" s="1"/>
      <c r="K271" s="1"/>
      <c r="L271" s="1"/>
      <c r="M271" s="1"/>
      <c r="N271" s="1"/>
      <c r="O271" s="1"/>
      <c r="P271" s="1"/>
      <c r="Q271" s="1"/>
      <c r="R271" s="1"/>
      <c r="S271" s="41"/>
      <c r="T271" s="41"/>
      <c r="U271" s="41"/>
      <c r="V271" s="41"/>
      <c r="W271" s="1"/>
      <c r="X271" s="1"/>
      <c r="Y271" s="1"/>
      <c r="Z271" s="1"/>
      <c r="AA271" s="1"/>
      <c r="AB271" s="1"/>
    </row>
    <row r="272" ht="15.75" customHeight="1">
      <c r="A272" s="1"/>
      <c r="B272" s="1"/>
      <c r="C272" s="1"/>
      <c r="D272" s="1"/>
      <c r="E272" s="1"/>
      <c r="F272" s="1"/>
      <c r="G272" s="1"/>
      <c r="H272" s="1"/>
      <c r="I272" s="1"/>
      <c r="J272" s="1"/>
      <c r="K272" s="1"/>
      <c r="L272" s="1"/>
      <c r="M272" s="1"/>
      <c r="N272" s="1"/>
      <c r="O272" s="1"/>
      <c r="P272" s="1"/>
      <c r="Q272" s="1"/>
      <c r="R272" s="1"/>
      <c r="S272" s="41"/>
      <c r="T272" s="41"/>
      <c r="U272" s="41"/>
      <c r="V272" s="41"/>
      <c r="W272" s="1"/>
      <c r="X272" s="1"/>
      <c r="Y272" s="1"/>
      <c r="Z272" s="1"/>
      <c r="AA272" s="1"/>
      <c r="AB272" s="1"/>
    </row>
    <row r="273" ht="15.75" customHeight="1">
      <c r="A273" s="1"/>
      <c r="B273" s="1"/>
      <c r="C273" s="1"/>
      <c r="D273" s="1"/>
      <c r="E273" s="1"/>
      <c r="F273" s="1"/>
      <c r="G273" s="1"/>
      <c r="H273" s="1"/>
      <c r="I273" s="1"/>
      <c r="J273" s="1"/>
      <c r="K273" s="1"/>
      <c r="L273" s="1"/>
      <c r="M273" s="1"/>
      <c r="N273" s="1"/>
      <c r="O273" s="1"/>
      <c r="P273" s="1"/>
      <c r="Q273" s="1"/>
      <c r="R273" s="1"/>
      <c r="S273" s="41"/>
      <c r="T273" s="41"/>
      <c r="U273" s="41"/>
      <c r="V273" s="41"/>
      <c r="W273" s="1"/>
      <c r="X273" s="1"/>
      <c r="Y273" s="1"/>
      <c r="Z273" s="1"/>
      <c r="AA273" s="1"/>
      <c r="AB273" s="1"/>
    </row>
    <row r="274" ht="15.75" customHeight="1">
      <c r="A274" s="1"/>
      <c r="B274" s="1"/>
      <c r="C274" s="1"/>
      <c r="D274" s="1"/>
      <c r="E274" s="1"/>
      <c r="F274" s="1"/>
      <c r="G274" s="1"/>
      <c r="H274" s="1"/>
      <c r="I274" s="1"/>
      <c r="J274" s="1"/>
      <c r="K274" s="1"/>
      <c r="L274" s="1"/>
      <c r="M274" s="1"/>
      <c r="N274" s="1"/>
      <c r="O274" s="1"/>
      <c r="P274" s="1"/>
      <c r="Q274" s="1"/>
      <c r="R274" s="1"/>
      <c r="S274" s="41"/>
      <c r="T274" s="41"/>
      <c r="U274" s="41"/>
      <c r="V274" s="41"/>
      <c r="W274" s="1"/>
      <c r="X274" s="1"/>
      <c r="Y274" s="1"/>
      <c r="Z274" s="1"/>
      <c r="AA274" s="1"/>
      <c r="AB274" s="1"/>
    </row>
    <row r="275" ht="15.75" customHeight="1">
      <c r="A275" s="1"/>
      <c r="B275" s="1"/>
      <c r="C275" s="1"/>
      <c r="D275" s="1"/>
      <c r="E275" s="1"/>
      <c r="F275" s="1"/>
      <c r="G275" s="1"/>
      <c r="H275" s="1"/>
      <c r="I275" s="1"/>
      <c r="J275" s="1"/>
      <c r="K275" s="1"/>
      <c r="L275" s="1"/>
      <c r="M275" s="1"/>
      <c r="N275" s="1"/>
      <c r="O275" s="1"/>
      <c r="P275" s="1"/>
      <c r="Q275" s="1"/>
      <c r="R275" s="1"/>
      <c r="S275" s="41"/>
      <c r="T275" s="41"/>
      <c r="U275" s="41"/>
      <c r="V275" s="41"/>
      <c r="W275" s="1"/>
      <c r="X275" s="1"/>
      <c r="Y275" s="1"/>
      <c r="Z275" s="1"/>
      <c r="AA275" s="1"/>
      <c r="AB275" s="1"/>
    </row>
    <row r="276" ht="15.75" customHeight="1">
      <c r="A276" s="1"/>
      <c r="B276" s="1"/>
      <c r="C276" s="1"/>
      <c r="D276" s="1"/>
      <c r="E276" s="1"/>
      <c r="F276" s="1"/>
      <c r="G276" s="1"/>
      <c r="H276" s="1"/>
      <c r="I276" s="1"/>
      <c r="J276" s="1"/>
      <c r="K276" s="1"/>
      <c r="L276" s="1"/>
      <c r="M276" s="1"/>
      <c r="N276" s="1"/>
      <c r="O276" s="1"/>
      <c r="P276" s="1"/>
      <c r="Q276" s="1"/>
      <c r="R276" s="1"/>
      <c r="S276" s="41"/>
      <c r="T276" s="41"/>
      <c r="U276" s="41"/>
      <c r="V276" s="41"/>
      <c r="W276" s="1"/>
      <c r="X276" s="1"/>
      <c r="Y276" s="1"/>
      <c r="Z276" s="1"/>
      <c r="AA276" s="1"/>
      <c r="AB276" s="1"/>
    </row>
    <row r="277" ht="15.75" customHeight="1">
      <c r="A277" s="1"/>
      <c r="B277" s="1"/>
      <c r="C277" s="1"/>
      <c r="D277" s="1"/>
      <c r="E277" s="1"/>
      <c r="F277" s="1"/>
      <c r="G277" s="1"/>
      <c r="H277" s="1"/>
      <c r="I277" s="1"/>
      <c r="J277" s="1"/>
      <c r="K277" s="1"/>
      <c r="L277" s="1"/>
      <c r="M277" s="1"/>
      <c r="N277" s="1"/>
      <c r="O277" s="1"/>
      <c r="P277" s="1"/>
      <c r="Q277" s="1"/>
      <c r="R277" s="1"/>
      <c r="S277" s="41"/>
      <c r="T277" s="41"/>
      <c r="U277" s="41"/>
      <c r="V277" s="41"/>
      <c r="W277" s="1"/>
      <c r="X277" s="1"/>
      <c r="Y277" s="1"/>
      <c r="Z277" s="1"/>
      <c r="AA277" s="1"/>
      <c r="AB277" s="1"/>
    </row>
    <row r="278" ht="15.75" customHeight="1">
      <c r="A278" s="1"/>
      <c r="B278" s="1"/>
      <c r="C278" s="1"/>
      <c r="D278" s="1"/>
      <c r="E278" s="1"/>
      <c r="F278" s="1"/>
      <c r="G278" s="1"/>
      <c r="H278" s="1"/>
      <c r="I278" s="1"/>
      <c r="J278" s="1"/>
      <c r="K278" s="1"/>
      <c r="L278" s="1"/>
      <c r="M278" s="1"/>
      <c r="N278" s="1"/>
      <c r="O278" s="1"/>
      <c r="P278" s="1"/>
      <c r="Q278" s="1"/>
      <c r="R278" s="1"/>
      <c r="S278" s="41"/>
      <c r="T278" s="41"/>
      <c r="U278" s="41"/>
      <c r="V278" s="41"/>
      <c r="W278" s="1"/>
      <c r="X278" s="1"/>
      <c r="Y278" s="1"/>
      <c r="Z278" s="1"/>
      <c r="AA278" s="1"/>
      <c r="AB278" s="1"/>
    </row>
    <row r="279" ht="15.75" customHeight="1">
      <c r="A279" s="1"/>
      <c r="B279" s="1"/>
      <c r="C279" s="1"/>
      <c r="D279" s="1"/>
      <c r="E279" s="1"/>
      <c r="F279" s="1"/>
      <c r="G279" s="1"/>
      <c r="H279" s="1"/>
      <c r="I279" s="1"/>
      <c r="J279" s="1"/>
      <c r="K279" s="1"/>
      <c r="L279" s="1"/>
      <c r="M279" s="1"/>
      <c r="N279" s="1"/>
      <c r="O279" s="1"/>
      <c r="P279" s="1"/>
      <c r="Q279" s="1"/>
      <c r="R279" s="1"/>
      <c r="S279" s="41"/>
      <c r="T279" s="41"/>
      <c r="U279" s="41"/>
      <c r="V279" s="41"/>
      <c r="W279" s="1"/>
      <c r="X279" s="1"/>
      <c r="Y279" s="1"/>
      <c r="Z279" s="1"/>
      <c r="AA279" s="1"/>
      <c r="AB279" s="1"/>
    </row>
    <row r="280" ht="15.75" customHeight="1">
      <c r="A280" s="1"/>
      <c r="B280" s="1"/>
      <c r="C280" s="1"/>
      <c r="D280" s="1"/>
      <c r="E280" s="1"/>
      <c r="F280" s="1"/>
      <c r="G280" s="1"/>
      <c r="H280" s="1"/>
      <c r="I280" s="1"/>
      <c r="J280" s="1"/>
      <c r="K280" s="1"/>
      <c r="L280" s="1"/>
      <c r="M280" s="1"/>
      <c r="N280" s="1"/>
      <c r="O280" s="1"/>
      <c r="P280" s="1"/>
      <c r="Q280" s="1"/>
      <c r="R280" s="1"/>
      <c r="S280" s="41"/>
      <c r="T280" s="41"/>
      <c r="U280" s="41"/>
      <c r="V280" s="41"/>
      <c r="W280" s="1"/>
      <c r="X280" s="1"/>
      <c r="Y280" s="1"/>
      <c r="Z280" s="1"/>
      <c r="AA280" s="1"/>
      <c r="AB280" s="1"/>
    </row>
    <row r="281" ht="15.75" customHeight="1">
      <c r="A281" s="1"/>
      <c r="B281" s="1"/>
      <c r="C281" s="1"/>
      <c r="D281" s="1"/>
      <c r="E281" s="1"/>
      <c r="F281" s="1"/>
      <c r="G281" s="1"/>
      <c r="H281" s="1"/>
      <c r="I281" s="1"/>
      <c r="J281" s="1"/>
      <c r="K281" s="1"/>
      <c r="L281" s="1"/>
      <c r="M281" s="1"/>
      <c r="N281" s="1"/>
      <c r="O281" s="1"/>
      <c r="P281" s="1"/>
      <c r="Q281" s="1"/>
      <c r="R281" s="1"/>
      <c r="S281" s="41"/>
      <c r="T281" s="41"/>
      <c r="U281" s="41"/>
      <c r="V281" s="41"/>
      <c r="W281" s="1"/>
      <c r="X281" s="1"/>
      <c r="Y281" s="1"/>
      <c r="Z281" s="1"/>
      <c r="AA281" s="1"/>
      <c r="AB281" s="1"/>
    </row>
    <row r="282" ht="15.75" customHeight="1">
      <c r="A282" s="1"/>
      <c r="B282" s="1"/>
      <c r="C282" s="1"/>
      <c r="D282" s="1"/>
      <c r="E282" s="1"/>
      <c r="F282" s="1"/>
      <c r="G282" s="1"/>
      <c r="H282" s="1"/>
      <c r="I282" s="1"/>
      <c r="J282" s="1"/>
      <c r="K282" s="1"/>
      <c r="L282" s="1"/>
      <c r="M282" s="1"/>
      <c r="N282" s="1"/>
      <c r="O282" s="1"/>
      <c r="P282" s="1"/>
      <c r="Q282" s="1"/>
      <c r="R282" s="1"/>
      <c r="S282" s="41"/>
      <c r="T282" s="41"/>
      <c r="U282" s="41"/>
      <c r="V282" s="41"/>
      <c r="W282" s="1"/>
      <c r="X282" s="1"/>
      <c r="Y282" s="1"/>
      <c r="Z282" s="1"/>
      <c r="AA282" s="1"/>
      <c r="AB282" s="1"/>
    </row>
    <row r="283" ht="15.75" customHeight="1">
      <c r="A283" s="1"/>
      <c r="B283" s="1"/>
      <c r="C283" s="1"/>
      <c r="D283" s="1"/>
      <c r="E283" s="1"/>
      <c r="F283" s="1"/>
      <c r="G283" s="1"/>
      <c r="H283" s="1"/>
      <c r="I283" s="1"/>
      <c r="J283" s="1"/>
      <c r="K283" s="1"/>
      <c r="L283" s="1"/>
      <c r="M283" s="1"/>
      <c r="N283" s="1"/>
      <c r="O283" s="1"/>
      <c r="P283" s="1"/>
      <c r="Q283" s="1"/>
      <c r="R283" s="1"/>
      <c r="S283" s="41"/>
      <c r="T283" s="41"/>
      <c r="U283" s="41"/>
      <c r="V283" s="41"/>
      <c r="W283" s="1"/>
      <c r="X283" s="1"/>
      <c r="Y283" s="1"/>
      <c r="Z283" s="1"/>
      <c r="AA283" s="1"/>
      <c r="AB283" s="1"/>
    </row>
    <row r="284" ht="15.75" customHeight="1">
      <c r="A284" s="1"/>
      <c r="B284" s="1"/>
      <c r="C284" s="1"/>
      <c r="D284" s="1"/>
      <c r="E284" s="1"/>
      <c r="F284" s="1"/>
      <c r="G284" s="1"/>
      <c r="H284" s="1"/>
      <c r="I284" s="1"/>
      <c r="J284" s="1"/>
      <c r="K284" s="1"/>
      <c r="L284" s="1"/>
      <c r="M284" s="1"/>
      <c r="N284" s="1"/>
      <c r="O284" s="1"/>
      <c r="P284" s="1"/>
      <c r="Q284" s="1"/>
      <c r="R284" s="1"/>
      <c r="S284" s="41"/>
      <c r="T284" s="41"/>
      <c r="U284" s="41"/>
      <c r="V284" s="41"/>
      <c r="W284" s="1"/>
      <c r="X284" s="1"/>
      <c r="Y284" s="1"/>
      <c r="Z284" s="1"/>
      <c r="AA284" s="1"/>
      <c r="AB284" s="1"/>
    </row>
    <row r="285" ht="15.75" customHeight="1">
      <c r="A285" s="1"/>
      <c r="B285" s="1"/>
      <c r="C285" s="1"/>
      <c r="D285" s="1"/>
      <c r="E285" s="1"/>
      <c r="F285" s="1"/>
      <c r="G285" s="1"/>
      <c r="H285" s="1"/>
      <c r="I285" s="1"/>
      <c r="J285" s="1"/>
      <c r="K285" s="1"/>
      <c r="L285" s="1"/>
      <c r="M285" s="1"/>
      <c r="N285" s="1"/>
      <c r="O285" s="1"/>
      <c r="P285" s="1"/>
      <c r="Q285" s="1"/>
      <c r="R285" s="1"/>
      <c r="S285" s="41"/>
      <c r="T285" s="41"/>
      <c r="U285" s="41"/>
      <c r="V285" s="41"/>
      <c r="W285" s="1"/>
      <c r="X285" s="1"/>
      <c r="Y285" s="1"/>
      <c r="Z285" s="1"/>
      <c r="AA285" s="1"/>
      <c r="AB285" s="1"/>
    </row>
    <row r="286" ht="15.75" customHeight="1">
      <c r="A286" s="1"/>
      <c r="B286" s="1"/>
      <c r="C286" s="1"/>
      <c r="D286" s="1"/>
      <c r="E286" s="1"/>
      <c r="F286" s="1"/>
      <c r="G286" s="1"/>
      <c r="H286" s="1"/>
      <c r="I286" s="1"/>
      <c r="J286" s="1"/>
      <c r="K286" s="1"/>
      <c r="L286" s="1"/>
      <c r="M286" s="1"/>
      <c r="N286" s="1"/>
      <c r="O286" s="1"/>
      <c r="P286" s="1"/>
      <c r="Q286" s="1"/>
      <c r="R286" s="1"/>
      <c r="S286" s="41"/>
      <c r="T286" s="41"/>
      <c r="U286" s="41"/>
      <c r="V286" s="41"/>
      <c r="W286" s="1"/>
      <c r="X286" s="1"/>
      <c r="Y286" s="1"/>
      <c r="Z286" s="1"/>
      <c r="AA286" s="1"/>
      <c r="AB286" s="1"/>
    </row>
    <row r="287" ht="15.75" customHeight="1">
      <c r="A287" s="1"/>
      <c r="B287" s="1"/>
      <c r="C287" s="1"/>
      <c r="D287" s="1"/>
      <c r="E287" s="1"/>
      <c r="F287" s="1"/>
      <c r="G287" s="1"/>
      <c r="H287" s="1"/>
      <c r="I287" s="1"/>
      <c r="J287" s="1"/>
      <c r="K287" s="1"/>
      <c r="L287" s="1"/>
      <c r="M287" s="1"/>
      <c r="N287" s="1"/>
      <c r="O287" s="1"/>
      <c r="P287" s="1"/>
      <c r="Q287" s="1"/>
      <c r="R287" s="1"/>
      <c r="S287" s="41"/>
      <c r="T287" s="41"/>
      <c r="U287" s="41"/>
      <c r="V287" s="41"/>
      <c r="W287" s="1"/>
      <c r="X287" s="1"/>
      <c r="Y287" s="1"/>
      <c r="Z287" s="1"/>
      <c r="AA287" s="1"/>
      <c r="AB287" s="1"/>
    </row>
    <row r="288" ht="15.75" customHeight="1">
      <c r="A288" s="1"/>
      <c r="B288" s="1"/>
      <c r="C288" s="1"/>
      <c r="D288" s="1"/>
      <c r="E288" s="1"/>
      <c r="F288" s="1"/>
      <c r="G288" s="1"/>
      <c r="H288" s="1"/>
      <c r="I288" s="1"/>
      <c r="J288" s="1"/>
      <c r="K288" s="1"/>
      <c r="L288" s="1"/>
      <c r="M288" s="1"/>
      <c r="N288" s="1"/>
      <c r="O288" s="1"/>
      <c r="P288" s="1"/>
      <c r="Q288" s="1"/>
      <c r="R288" s="1"/>
      <c r="S288" s="41"/>
      <c r="T288" s="41"/>
      <c r="U288" s="41"/>
      <c r="V288" s="41"/>
      <c r="W288" s="1"/>
      <c r="X288" s="1"/>
      <c r="Y288" s="1"/>
      <c r="Z288" s="1"/>
      <c r="AA288" s="1"/>
      <c r="AB288" s="1"/>
    </row>
    <row r="289" ht="15.75" customHeight="1">
      <c r="A289" s="1"/>
      <c r="B289" s="1"/>
      <c r="C289" s="1"/>
      <c r="D289" s="1"/>
      <c r="E289" s="1"/>
      <c r="F289" s="1"/>
      <c r="G289" s="1"/>
      <c r="H289" s="1"/>
      <c r="I289" s="1"/>
      <c r="J289" s="1"/>
      <c r="K289" s="1"/>
      <c r="L289" s="1"/>
      <c r="M289" s="1"/>
      <c r="N289" s="1"/>
      <c r="O289" s="1"/>
      <c r="P289" s="1"/>
      <c r="Q289" s="1"/>
      <c r="R289" s="1"/>
      <c r="S289" s="41"/>
      <c r="T289" s="41"/>
      <c r="U289" s="41"/>
      <c r="V289" s="41"/>
      <c r="W289" s="1"/>
      <c r="X289" s="1"/>
      <c r="Y289" s="1"/>
      <c r="Z289" s="1"/>
      <c r="AA289" s="1"/>
      <c r="AB289" s="1"/>
    </row>
    <row r="290" ht="15.75" customHeight="1">
      <c r="A290" s="1"/>
      <c r="B290" s="1"/>
      <c r="C290" s="1"/>
      <c r="D290" s="1"/>
      <c r="E290" s="1"/>
      <c r="F290" s="1"/>
      <c r="G290" s="1"/>
      <c r="H290" s="1"/>
      <c r="I290" s="1"/>
      <c r="J290" s="1"/>
      <c r="K290" s="1"/>
      <c r="L290" s="1"/>
      <c r="M290" s="1"/>
      <c r="N290" s="1"/>
      <c r="O290" s="1"/>
      <c r="P290" s="1"/>
      <c r="Q290" s="1"/>
      <c r="R290" s="1"/>
      <c r="S290" s="41"/>
      <c r="T290" s="41"/>
      <c r="U290" s="41"/>
      <c r="V290" s="41"/>
      <c r="W290" s="1"/>
      <c r="X290" s="1"/>
      <c r="Y290" s="1"/>
      <c r="Z290" s="1"/>
      <c r="AA290" s="1"/>
      <c r="AB290" s="1"/>
    </row>
    <row r="291" ht="15.75" customHeight="1">
      <c r="A291" s="1"/>
      <c r="B291" s="1"/>
      <c r="C291" s="1"/>
      <c r="D291" s="1"/>
      <c r="E291" s="1"/>
      <c r="F291" s="1"/>
      <c r="G291" s="1"/>
      <c r="H291" s="1"/>
      <c r="I291" s="1"/>
      <c r="J291" s="1"/>
      <c r="K291" s="1"/>
      <c r="L291" s="1"/>
      <c r="M291" s="1"/>
      <c r="N291" s="1"/>
      <c r="O291" s="1"/>
      <c r="P291" s="1"/>
      <c r="Q291" s="1"/>
      <c r="R291" s="1"/>
      <c r="S291" s="41"/>
      <c r="T291" s="41"/>
      <c r="U291" s="41"/>
      <c r="V291" s="41"/>
      <c r="W291" s="1"/>
      <c r="X291" s="1"/>
      <c r="Y291" s="1"/>
      <c r="Z291" s="1"/>
      <c r="AA291" s="1"/>
      <c r="AB291" s="1"/>
    </row>
    <row r="292" ht="15.75" customHeight="1">
      <c r="A292" s="1"/>
      <c r="B292" s="1"/>
      <c r="C292" s="1"/>
      <c r="D292" s="1"/>
      <c r="E292" s="1"/>
      <c r="F292" s="1"/>
      <c r="G292" s="1"/>
      <c r="H292" s="1"/>
      <c r="I292" s="1"/>
      <c r="J292" s="1"/>
      <c r="K292" s="1"/>
      <c r="L292" s="1"/>
      <c r="M292" s="1"/>
      <c r="N292" s="1"/>
      <c r="O292" s="1"/>
      <c r="P292" s="1"/>
      <c r="Q292" s="1"/>
      <c r="R292" s="1"/>
      <c r="S292" s="41"/>
      <c r="T292" s="41"/>
      <c r="U292" s="41"/>
      <c r="V292" s="41"/>
      <c r="W292" s="1"/>
      <c r="X292" s="1"/>
      <c r="Y292" s="1"/>
      <c r="Z292" s="1"/>
      <c r="AA292" s="1"/>
      <c r="AB292" s="1"/>
    </row>
    <row r="293" ht="15.75" customHeight="1">
      <c r="A293" s="1"/>
      <c r="B293" s="1"/>
      <c r="C293" s="1"/>
      <c r="D293" s="1"/>
      <c r="E293" s="1"/>
      <c r="F293" s="1"/>
      <c r="G293" s="1"/>
      <c r="H293" s="1"/>
      <c r="I293" s="1"/>
      <c r="J293" s="1"/>
      <c r="K293" s="1"/>
      <c r="L293" s="1"/>
      <c r="M293" s="1"/>
      <c r="N293" s="1"/>
      <c r="O293" s="1"/>
      <c r="P293" s="1"/>
      <c r="Q293" s="1"/>
      <c r="R293" s="1"/>
      <c r="S293" s="41"/>
      <c r="T293" s="41"/>
      <c r="U293" s="41"/>
      <c r="V293" s="41"/>
      <c r="W293" s="1"/>
      <c r="X293" s="1"/>
      <c r="Y293" s="1"/>
      <c r="Z293" s="1"/>
      <c r="AA293" s="1"/>
      <c r="AB293" s="1"/>
    </row>
    <row r="294" ht="15.75" customHeight="1">
      <c r="A294" s="1"/>
      <c r="B294" s="1"/>
      <c r="C294" s="1"/>
      <c r="D294" s="1"/>
      <c r="E294" s="1"/>
      <c r="F294" s="1"/>
      <c r="G294" s="1"/>
      <c r="H294" s="1"/>
      <c r="I294" s="1"/>
      <c r="J294" s="1"/>
      <c r="K294" s="1"/>
      <c r="L294" s="1"/>
      <c r="M294" s="1"/>
      <c r="N294" s="1"/>
      <c r="O294" s="1"/>
      <c r="P294" s="1"/>
      <c r="Q294" s="1"/>
      <c r="R294" s="1"/>
      <c r="S294" s="41"/>
      <c r="T294" s="41"/>
      <c r="U294" s="41"/>
      <c r="V294" s="41"/>
      <c r="W294" s="1"/>
      <c r="X294" s="1"/>
      <c r="Y294" s="1"/>
      <c r="Z294" s="1"/>
      <c r="AA294" s="1"/>
      <c r="AB294" s="1"/>
    </row>
    <row r="295" ht="15.75" customHeight="1">
      <c r="A295" s="1"/>
      <c r="B295" s="1"/>
      <c r="C295" s="1"/>
      <c r="D295" s="1"/>
      <c r="E295" s="1"/>
      <c r="F295" s="1"/>
      <c r="G295" s="1"/>
      <c r="H295" s="1"/>
      <c r="I295" s="1"/>
      <c r="J295" s="1"/>
      <c r="K295" s="1"/>
      <c r="L295" s="1"/>
      <c r="M295" s="1"/>
      <c r="N295" s="1"/>
      <c r="O295" s="1"/>
      <c r="P295" s="1"/>
      <c r="Q295" s="1"/>
      <c r="R295" s="1"/>
      <c r="S295" s="41"/>
      <c r="T295" s="41"/>
      <c r="U295" s="41"/>
      <c r="V295" s="41"/>
      <c r="W295" s="1"/>
      <c r="X295" s="1"/>
      <c r="Y295" s="1"/>
      <c r="Z295" s="1"/>
      <c r="AA295" s="1"/>
      <c r="AB295" s="1"/>
    </row>
    <row r="296" ht="15.75" customHeight="1">
      <c r="A296" s="1"/>
      <c r="B296" s="1"/>
      <c r="C296" s="1"/>
      <c r="D296" s="1"/>
      <c r="E296" s="1"/>
      <c r="F296" s="1"/>
      <c r="G296" s="1"/>
      <c r="H296" s="1"/>
      <c r="I296" s="1"/>
      <c r="J296" s="1"/>
      <c r="K296" s="1"/>
      <c r="L296" s="1"/>
      <c r="M296" s="1"/>
      <c r="N296" s="1"/>
      <c r="O296" s="1"/>
      <c r="P296" s="1"/>
      <c r="Q296" s="1"/>
      <c r="R296" s="1"/>
      <c r="S296" s="41"/>
      <c r="T296" s="41"/>
      <c r="U296" s="41"/>
      <c r="V296" s="41"/>
      <c r="W296" s="1"/>
      <c r="X296" s="1"/>
      <c r="Y296" s="1"/>
      <c r="Z296" s="1"/>
      <c r="AA296" s="1"/>
      <c r="AB296" s="1"/>
    </row>
    <row r="297" ht="15.75" customHeight="1">
      <c r="A297" s="1"/>
      <c r="B297" s="1"/>
      <c r="C297" s="1"/>
      <c r="D297" s="1"/>
      <c r="E297" s="1"/>
      <c r="F297" s="1"/>
      <c r="G297" s="1"/>
      <c r="H297" s="1"/>
      <c r="I297" s="1"/>
      <c r="J297" s="1"/>
      <c r="K297" s="1"/>
      <c r="L297" s="1"/>
      <c r="M297" s="1"/>
      <c r="N297" s="1"/>
      <c r="O297" s="1"/>
      <c r="P297" s="1"/>
      <c r="Q297" s="1"/>
      <c r="R297" s="1"/>
      <c r="S297" s="41"/>
      <c r="T297" s="41"/>
      <c r="U297" s="41"/>
      <c r="V297" s="41"/>
      <c r="W297" s="1"/>
      <c r="X297" s="1"/>
      <c r="Y297" s="1"/>
      <c r="Z297" s="1"/>
      <c r="AA297" s="1"/>
      <c r="AB297" s="1"/>
    </row>
    <row r="298" ht="15.75" customHeight="1">
      <c r="A298" s="1"/>
      <c r="B298" s="1"/>
      <c r="C298" s="1"/>
      <c r="D298" s="1"/>
      <c r="E298" s="1"/>
      <c r="F298" s="1"/>
      <c r="G298" s="1"/>
      <c r="H298" s="1"/>
      <c r="I298" s="1"/>
      <c r="J298" s="1"/>
      <c r="K298" s="1"/>
      <c r="L298" s="1"/>
      <c r="M298" s="1"/>
      <c r="N298" s="1"/>
      <c r="O298" s="1"/>
      <c r="P298" s="1"/>
      <c r="Q298" s="1"/>
      <c r="R298" s="1"/>
      <c r="S298" s="41"/>
      <c r="T298" s="41"/>
      <c r="U298" s="41"/>
      <c r="V298" s="41"/>
      <c r="W298" s="1"/>
      <c r="X298" s="1"/>
      <c r="Y298" s="1"/>
      <c r="Z298" s="1"/>
      <c r="AA298" s="1"/>
      <c r="AB298" s="1"/>
    </row>
    <row r="299" ht="15.75" customHeight="1">
      <c r="A299" s="1"/>
      <c r="B299" s="1"/>
      <c r="C299" s="1"/>
      <c r="D299" s="1"/>
      <c r="E299" s="1"/>
      <c r="F299" s="1"/>
      <c r="G299" s="1"/>
      <c r="H299" s="1"/>
      <c r="I299" s="1"/>
      <c r="J299" s="1"/>
      <c r="K299" s="1"/>
      <c r="L299" s="1"/>
      <c r="M299" s="1"/>
      <c r="N299" s="1"/>
      <c r="O299" s="1"/>
      <c r="P299" s="1"/>
      <c r="Q299" s="1"/>
      <c r="R299" s="1"/>
      <c r="S299" s="41"/>
      <c r="T299" s="41"/>
      <c r="U299" s="41"/>
      <c r="V299" s="41"/>
      <c r="W299" s="1"/>
      <c r="X299" s="1"/>
      <c r="Y299" s="1"/>
      <c r="Z299" s="1"/>
      <c r="AA299" s="1"/>
      <c r="AB299" s="1"/>
    </row>
    <row r="300" ht="15.75" customHeight="1">
      <c r="A300" s="1"/>
      <c r="B300" s="1"/>
      <c r="C300" s="1"/>
      <c r="D300" s="1"/>
      <c r="E300" s="1"/>
      <c r="F300" s="1"/>
      <c r="G300" s="1"/>
      <c r="H300" s="1"/>
      <c r="I300" s="1"/>
      <c r="J300" s="1"/>
      <c r="K300" s="1"/>
      <c r="L300" s="1"/>
      <c r="M300" s="1"/>
      <c r="N300" s="1"/>
      <c r="O300" s="1"/>
      <c r="P300" s="1"/>
      <c r="Q300" s="1"/>
      <c r="R300" s="1"/>
      <c r="S300" s="41"/>
      <c r="T300" s="41"/>
      <c r="U300" s="41"/>
      <c r="V300" s="41"/>
      <c r="W300" s="1"/>
      <c r="X300" s="1"/>
      <c r="Y300" s="1"/>
      <c r="Z300" s="1"/>
      <c r="AA300" s="1"/>
      <c r="AB300" s="1"/>
    </row>
    <row r="301" ht="15.75" customHeight="1">
      <c r="A301" s="1"/>
      <c r="B301" s="1"/>
      <c r="C301" s="1"/>
      <c r="D301" s="1"/>
      <c r="E301" s="1"/>
      <c r="F301" s="1"/>
      <c r="G301" s="1"/>
      <c r="H301" s="1"/>
      <c r="I301" s="1"/>
      <c r="J301" s="1"/>
      <c r="K301" s="1"/>
      <c r="L301" s="1"/>
      <c r="M301" s="1"/>
      <c r="N301" s="1"/>
      <c r="O301" s="1"/>
      <c r="P301" s="1"/>
      <c r="Q301" s="1"/>
      <c r="R301" s="1"/>
      <c r="S301" s="41"/>
      <c r="T301" s="41"/>
      <c r="U301" s="41"/>
      <c r="V301" s="41"/>
      <c r="W301" s="1"/>
      <c r="X301" s="1"/>
      <c r="Y301" s="1"/>
      <c r="Z301" s="1"/>
      <c r="AA301" s="1"/>
      <c r="AB301" s="1"/>
    </row>
    <row r="302" ht="15.75" customHeight="1">
      <c r="A302" s="1"/>
      <c r="B302" s="1"/>
      <c r="C302" s="1"/>
      <c r="D302" s="1"/>
      <c r="E302" s="1"/>
      <c r="F302" s="1"/>
      <c r="G302" s="1"/>
      <c r="H302" s="1"/>
      <c r="I302" s="1"/>
      <c r="J302" s="1"/>
      <c r="K302" s="1"/>
      <c r="L302" s="1"/>
      <c r="M302" s="1"/>
      <c r="N302" s="1"/>
      <c r="O302" s="1"/>
      <c r="P302" s="1"/>
      <c r="Q302" s="1"/>
      <c r="R302" s="1"/>
      <c r="S302" s="41"/>
      <c r="T302" s="41"/>
      <c r="U302" s="41"/>
      <c r="V302" s="41"/>
      <c r="W302" s="1"/>
      <c r="X302" s="1"/>
      <c r="Y302" s="1"/>
      <c r="Z302" s="1"/>
      <c r="AA302" s="1"/>
      <c r="AB302" s="1"/>
    </row>
    <row r="303" ht="15.75" customHeight="1">
      <c r="A303" s="1"/>
      <c r="B303" s="1"/>
      <c r="C303" s="1"/>
      <c r="D303" s="1"/>
      <c r="E303" s="1"/>
      <c r="F303" s="1"/>
      <c r="G303" s="1"/>
      <c r="H303" s="1"/>
      <c r="I303" s="1"/>
      <c r="J303" s="1"/>
      <c r="K303" s="1"/>
      <c r="L303" s="1"/>
      <c r="M303" s="1"/>
      <c r="N303" s="1"/>
      <c r="O303" s="1"/>
      <c r="P303" s="1"/>
      <c r="Q303" s="1"/>
      <c r="R303" s="1"/>
      <c r="S303" s="41"/>
      <c r="T303" s="41"/>
      <c r="U303" s="41"/>
      <c r="V303" s="41"/>
      <c r="W303" s="1"/>
      <c r="X303" s="1"/>
      <c r="Y303" s="1"/>
      <c r="Z303" s="1"/>
      <c r="AA303" s="1"/>
      <c r="AB303" s="1"/>
    </row>
    <row r="304" ht="15.75" customHeight="1">
      <c r="A304" s="1"/>
      <c r="B304" s="1"/>
      <c r="C304" s="1"/>
      <c r="D304" s="1"/>
      <c r="E304" s="1"/>
      <c r="F304" s="1"/>
      <c r="G304" s="1"/>
      <c r="H304" s="1"/>
      <c r="I304" s="1"/>
      <c r="J304" s="1"/>
      <c r="K304" s="1"/>
      <c r="L304" s="1"/>
      <c r="M304" s="1"/>
      <c r="N304" s="1"/>
      <c r="O304" s="1"/>
      <c r="P304" s="1"/>
      <c r="Q304" s="1"/>
      <c r="R304" s="1"/>
      <c r="S304" s="41"/>
      <c r="T304" s="41"/>
      <c r="U304" s="41"/>
      <c r="V304" s="41"/>
      <c r="W304" s="1"/>
      <c r="X304" s="1"/>
      <c r="Y304" s="1"/>
      <c r="Z304" s="1"/>
      <c r="AA304" s="1"/>
      <c r="AB304" s="1"/>
    </row>
    <row r="305" ht="15.75" customHeight="1">
      <c r="A305" s="1"/>
      <c r="B305" s="1"/>
      <c r="C305" s="1"/>
      <c r="D305" s="1"/>
      <c r="E305" s="1"/>
      <c r="F305" s="1"/>
      <c r="G305" s="1"/>
      <c r="H305" s="1"/>
      <c r="I305" s="1"/>
      <c r="J305" s="1"/>
      <c r="K305" s="1"/>
      <c r="L305" s="1"/>
      <c r="M305" s="1"/>
      <c r="N305" s="1"/>
      <c r="O305" s="1"/>
      <c r="P305" s="1"/>
      <c r="Q305" s="1"/>
      <c r="R305" s="1"/>
      <c r="S305" s="41"/>
      <c r="T305" s="41"/>
      <c r="U305" s="41"/>
      <c r="V305" s="41"/>
      <c r="W305" s="1"/>
      <c r="X305" s="1"/>
      <c r="Y305" s="1"/>
      <c r="Z305" s="1"/>
      <c r="AA305" s="1"/>
      <c r="AB305" s="1"/>
    </row>
    <row r="306" ht="15.75" customHeight="1">
      <c r="A306" s="1"/>
      <c r="B306" s="1"/>
      <c r="C306" s="1"/>
      <c r="D306" s="1"/>
      <c r="E306" s="1"/>
      <c r="F306" s="1"/>
      <c r="G306" s="1"/>
      <c r="H306" s="1"/>
      <c r="I306" s="1"/>
      <c r="J306" s="1"/>
      <c r="K306" s="1"/>
      <c r="L306" s="1"/>
      <c r="M306" s="1"/>
      <c r="N306" s="1"/>
      <c r="O306" s="1"/>
      <c r="P306" s="1"/>
      <c r="Q306" s="1"/>
      <c r="R306" s="1"/>
      <c r="S306" s="41"/>
      <c r="T306" s="41"/>
      <c r="U306" s="41"/>
      <c r="V306" s="41"/>
      <c r="W306" s="1"/>
      <c r="X306" s="1"/>
      <c r="Y306" s="1"/>
      <c r="Z306" s="1"/>
      <c r="AA306" s="1"/>
      <c r="AB306" s="1"/>
    </row>
    <row r="307" ht="15.75" customHeight="1">
      <c r="A307" s="1"/>
      <c r="B307" s="1"/>
      <c r="C307" s="1"/>
      <c r="D307" s="1"/>
      <c r="E307" s="1"/>
      <c r="F307" s="1"/>
      <c r="G307" s="1"/>
      <c r="H307" s="1"/>
      <c r="I307" s="1"/>
      <c r="J307" s="1"/>
      <c r="K307" s="1"/>
      <c r="L307" s="1"/>
      <c r="M307" s="1"/>
      <c r="N307" s="1"/>
      <c r="O307" s="1"/>
      <c r="P307" s="1"/>
      <c r="Q307" s="1"/>
      <c r="R307" s="1"/>
      <c r="S307" s="41"/>
      <c r="T307" s="41"/>
      <c r="U307" s="41"/>
      <c r="V307" s="41"/>
      <c r="W307" s="1"/>
      <c r="X307" s="1"/>
      <c r="Y307" s="1"/>
      <c r="Z307" s="1"/>
      <c r="AA307" s="1"/>
      <c r="AB307" s="1"/>
    </row>
    <row r="308" ht="15.75" customHeight="1">
      <c r="A308" s="1"/>
      <c r="B308" s="1"/>
      <c r="C308" s="1"/>
      <c r="D308" s="1"/>
      <c r="E308" s="1"/>
      <c r="F308" s="1"/>
      <c r="G308" s="1"/>
      <c r="H308" s="1"/>
      <c r="I308" s="1"/>
      <c r="J308" s="1"/>
      <c r="K308" s="1"/>
      <c r="L308" s="1"/>
      <c r="M308" s="1"/>
      <c r="N308" s="1"/>
      <c r="O308" s="1"/>
      <c r="P308" s="1"/>
      <c r="Q308" s="1"/>
      <c r="R308" s="1"/>
      <c r="S308" s="41"/>
      <c r="T308" s="41"/>
      <c r="U308" s="41"/>
      <c r="V308" s="41"/>
      <c r="W308" s="1"/>
      <c r="X308" s="1"/>
      <c r="Y308" s="1"/>
      <c r="Z308" s="1"/>
      <c r="AA308" s="1"/>
      <c r="AB308" s="1"/>
    </row>
    <row r="309" ht="15.75" customHeight="1">
      <c r="A309" s="1"/>
      <c r="B309" s="1"/>
      <c r="C309" s="1"/>
      <c r="D309" s="1"/>
      <c r="E309" s="1"/>
      <c r="F309" s="1"/>
      <c r="G309" s="1"/>
      <c r="H309" s="1"/>
      <c r="I309" s="1"/>
      <c r="J309" s="1"/>
      <c r="K309" s="1"/>
      <c r="L309" s="1"/>
      <c r="M309" s="1"/>
      <c r="N309" s="1"/>
      <c r="O309" s="1"/>
      <c r="P309" s="1"/>
      <c r="Q309" s="1"/>
      <c r="R309" s="1"/>
      <c r="S309" s="41"/>
      <c r="T309" s="41"/>
      <c r="U309" s="41"/>
      <c r="V309" s="41"/>
      <c r="W309" s="1"/>
      <c r="X309" s="1"/>
      <c r="Y309" s="1"/>
      <c r="Z309" s="1"/>
      <c r="AA309" s="1"/>
      <c r="AB309" s="1"/>
    </row>
    <row r="310" ht="15.75" customHeight="1">
      <c r="A310" s="1"/>
      <c r="B310" s="1"/>
      <c r="C310" s="1"/>
      <c r="D310" s="1"/>
      <c r="E310" s="1"/>
      <c r="F310" s="1"/>
      <c r="G310" s="1"/>
      <c r="H310" s="1"/>
      <c r="I310" s="1"/>
      <c r="J310" s="1"/>
      <c r="K310" s="1"/>
      <c r="L310" s="1"/>
      <c r="M310" s="1"/>
      <c r="N310" s="1"/>
      <c r="O310" s="1"/>
      <c r="P310" s="1"/>
      <c r="Q310" s="1"/>
      <c r="R310" s="1"/>
      <c r="S310" s="41"/>
      <c r="T310" s="41"/>
      <c r="U310" s="41"/>
      <c r="V310" s="41"/>
      <c r="W310" s="1"/>
      <c r="X310" s="1"/>
      <c r="Y310" s="1"/>
      <c r="Z310" s="1"/>
      <c r="AA310" s="1"/>
      <c r="AB310" s="1"/>
    </row>
    <row r="311" ht="15.75" customHeight="1">
      <c r="A311" s="1"/>
      <c r="B311" s="1"/>
      <c r="C311" s="1"/>
      <c r="D311" s="1"/>
      <c r="E311" s="1"/>
      <c r="F311" s="1"/>
      <c r="G311" s="1"/>
      <c r="H311" s="1"/>
      <c r="I311" s="1"/>
      <c r="J311" s="1"/>
      <c r="K311" s="1"/>
      <c r="L311" s="1"/>
      <c r="M311" s="1"/>
      <c r="N311" s="1"/>
      <c r="O311" s="1"/>
      <c r="P311" s="1"/>
      <c r="Q311" s="1"/>
      <c r="R311" s="1"/>
      <c r="S311" s="41"/>
      <c r="T311" s="41"/>
      <c r="U311" s="41"/>
      <c r="V311" s="41"/>
      <c r="W311" s="1"/>
      <c r="X311" s="1"/>
      <c r="Y311" s="1"/>
      <c r="Z311" s="1"/>
      <c r="AA311" s="1"/>
      <c r="AB311" s="1"/>
    </row>
    <row r="312" ht="15.75" customHeight="1">
      <c r="A312" s="1"/>
      <c r="B312" s="1"/>
      <c r="C312" s="1"/>
      <c r="D312" s="1"/>
      <c r="E312" s="1"/>
      <c r="F312" s="1"/>
      <c r="G312" s="1"/>
      <c r="H312" s="1"/>
      <c r="I312" s="1"/>
      <c r="J312" s="1"/>
      <c r="K312" s="1"/>
      <c r="L312" s="1"/>
      <c r="M312" s="1"/>
      <c r="N312" s="1"/>
      <c r="O312" s="1"/>
      <c r="P312" s="1"/>
      <c r="Q312" s="1"/>
      <c r="R312" s="1"/>
      <c r="S312" s="41"/>
      <c r="T312" s="41"/>
      <c r="U312" s="41"/>
      <c r="V312" s="41"/>
      <c r="W312" s="1"/>
      <c r="X312" s="1"/>
      <c r="Y312" s="1"/>
      <c r="Z312" s="1"/>
      <c r="AA312" s="1"/>
      <c r="AB312" s="1"/>
    </row>
    <row r="313" ht="15.75" customHeight="1">
      <c r="A313" s="1"/>
      <c r="B313" s="1"/>
      <c r="C313" s="1"/>
      <c r="D313" s="1"/>
      <c r="E313" s="1"/>
      <c r="F313" s="1"/>
      <c r="G313" s="1"/>
      <c r="H313" s="1"/>
      <c r="I313" s="1"/>
      <c r="J313" s="1"/>
      <c r="K313" s="1"/>
      <c r="L313" s="1"/>
      <c r="M313" s="1"/>
      <c r="N313" s="1"/>
      <c r="O313" s="1"/>
      <c r="P313" s="1"/>
      <c r="Q313" s="1"/>
      <c r="R313" s="1"/>
      <c r="S313" s="41"/>
      <c r="T313" s="41"/>
      <c r="U313" s="41"/>
      <c r="V313" s="41"/>
      <c r="W313" s="1"/>
      <c r="X313" s="1"/>
      <c r="Y313" s="1"/>
      <c r="Z313" s="1"/>
      <c r="AA313" s="1"/>
      <c r="AB313" s="1"/>
    </row>
    <row r="314" ht="15.75" customHeight="1">
      <c r="A314" s="1"/>
      <c r="B314" s="1"/>
      <c r="C314" s="1"/>
      <c r="D314" s="1"/>
      <c r="E314" s="1"/>
      <c r="F314" s="1"/>
      <c r="G314" s="1"/>
      <c r="H314" s="1"/>
      <c r="I314" s="1"/>
      <c r="J314" s="1"/>
      <c r="K314" s="1"/>
      <c r="L314" s="1"/>
      <c r="M314" s="1"/>
      <c r="N314" s="1"/>
      <c r="O314" s="1"/>
      <c r="P314" s="1"/>
      <c r="Q314" s="1"/>
      <c r="R314" s="1"/>
      <c r="S314" s="41"/>
      <c r="T314" s="41"/>
      <c r="U314" s="41"/>
      <c r="V314" s="41"/>
      <c r="W314" s="1"/>
      <c r="X314" s="1"/>
      <c r="Y314" s="1"/>
      <c r="Z314" s="1"/>
      <c r="AA314" s="1"/>
      <c r="AB314" s="1"/>
    </row>
    <row r="315" ht="15.75" customHeight="1">
      <c r="A315" s="1"/>
      <c r="B315" s="1"/>
      <c r="C315" s="1"/>
      <c r="D315" s="1"/>
      <c r="E315" s="1"/>
      <c r="F315" s="1"/>
      <c r="G315" s="1"/>
      <c r="H315" s="1"/>
      <c r="I315" s="1"/>
      <c r="J315" s="1"/>
      <c r="K315" s="1"/>
      <c r="L315" s="1"/>
      <c r="M315" s="1"/>
      <c r="N315" s="1"/>
      <c r="O315" s="1"/>
      <c r="P315" s="1"/>
      <c r="Q315" s="1"/>
      <c r="R315" s="1"/>
      <c r="S315" s="41"/>
      <c r="T315" s="41"/>
      <c r="U315" s="41"/>
      <c r="V315" s="41"/>
      <c r="W315" s="1"/>
      <c r="X315" s="1"/>
      <c r="Y315" s="1"/>
      <c r="Z315" s="1"/>
      <c r="AA315" s="1"/>
      <c r="AB315" s="1"/>
    </row>
    <row r="316" ht="15.75" customHeight="1">
      <c r="A316" s="1"/>
      <c r="B316" s="1"/>
      <c r="C316" s="1"/>
      <c r="D316" s="1"/>
      <c r="E316" s="1"/>
      <c r="F316" s="1"/>
      <c r="G316" s="1"/>
      <c r="H316" s="1"/>
      <c r="I316" s="1"/>
      <c r="J316" s="1"/>
      <c r="K316" s="1"/>
      <c r="L316" s="1"/>
      <c r="M316" s="1"/>
      <c r="N316" s="1"/>
      <c r="O316" s="1"/>
      <c r="P316" s="1"/>
      <c r="Q316" s="1"/>
      <c r="R316" s="1"/>
      <c r="S316" s="41"/>
      <c r="T316" s="41"/>
      <c r="U316" s="41"/>
      <c r="V316" s="41"/>
      <c r="W316" s="1"/>
      <c r="X316" s="1"/>
      <c r="Y316" s="1"/>
      <c r="Z316" s="1"/>
      <c r="AA316" s="1"/>
      <c r="AB316" s="1"/>
    </row>
    <row r="317" ht="15.75" customHeight="1">
      <c r="A317" s="1"/>
      <c r="B317" s="1"/>
      <c r="C317" s="1"/>
      <c r="D317" s="1"/>
      <c r="E317" s="1"/>
      <c r="F317" s="1"/>
      <c r="G317" s="1"/>
      <c r="H317" s="1"/>
      <c r="I317" s="1"/>
      <c r="J317" s="1"/>
      <c r="K317" s="1"/>
      <c r="L317" s="1"/>
      <c r="M317" s="1"/>
      <c r="N317" s="1"/>
      <c r="O317" s="1"/>
      <c r="P317" s="1"/>
      <c r="Q317" s="1"/>
      <c r="R317" s="1"/>
      <c r="S317" s="41"/>
      <c r="T317" s="41"/>
      <c r="U317" s="41"/>
      <c r="V317" s="41"/>
      <c r="W317" s="1"/>
      <c r="X317" s="1"/>
      <c r="Y317" s="1"/>
      <c r="Z317" s="1"/>
      <c r="AA317" s="1"/>
      <c r="AB317" s="1"/>
    </row>
    <row r="318" ht="15.75" customHeight="1">
      <c r="A318" s="1"/>
      <c r="B318" s="1"/>
      <c r="C318" s="1"/>
      <c r="D318" s="1"/>
      <c r="E318" s="1"/>
      <c r="F318" s="1"/>
      <c r="G318" s="1"/>
      <c r="H318" s="1"/>
      <c r="I318" s="1"/>
      <c r="J318" s="1"/>
      <c r="K318" s="1"/>
      <c r="L318" s="1"/>
      <c r="M318" s="1"/>
      <c r="N318" s="1"/>
      <c r="O318" s="1"/>
      <c r="P318" s="1"/>
      <c r="Q318" s="1"/>
      <c r="R318" s="1"/>
      <c r="S318" s="41"/>
      <c r="T318" s="41"/>
      <c r="U318" s="41"/>
      <c r="V318" s="41"/>
      <c r="W318" s="1"/>
      <c r="X318" s="1"/>
      <c r="Y318" s="1"/>
      <c r="Z318" s="1"/>
      <c r="AA318" s="1"/>
      <c r="AB318" s="1"/>
    </row>
    <row r="319" ht="15.75" customHeight="1">
      <c r="A319" s="1"/>
      <c r="B319" s="1"/>
      <c r="C319" s="1"/>
      <c r="D319" s="1"/>
      <c r="E319" s="1"/>
      <c r="F319" s="1"/>
      <c r="G319" s="1"/>
      <c r="H319" s="1"/>
      <c r="I319" s="1"/>
      <c r="J319" s="1"/>
      <c r="K319" s="1"/>
      <c r="L319" s="1"/>
      <c r="M319" s="1"/>
      <c r="N319" s="1"/>
      <c r="O319" s="1"/>
      <c r="P319" s="1"/>
      <c r="Q319" s="1"/>
      <c r="R319" s="1"/>
      <c r="S319" s="41"/>
      <c r="T319" s="41"/>
      <c r="U319" s="41"/>
      <c r="V319" s="41"/>
      <c r="W319" s="1"/>
      <c r="X319" s="1"/>
      <c r="Y319" s="1"/>
      <c r="Z319" s="1"/>
      <c r="AA319" s="1"/>
      <c r="AB319" s="1"/>
    </row>
    <row r="320" ht="15.75" customHeight="1">
      <c r="A320" s="1"/>
      <c r="B320" s="1"/>
      <c r="C320" s="1"/>
      <c r="D320" s="1"/>
      <c r="E320" s="1"/>
      <c r="F320" s="1"/>
      <c r="G320" s="1"/>
      <c r="H320" s="1"/>
      <c r="I320" s="1"/>
      <c r="J320" s="1"/>
      <c r="K320" s="1"/>
      <c r="L320" s="1"/>
      <c r="M320" s="1"/>
      <c r="N320" s="1"/>
      <c r="O320" s="1"/>
      <c r="P320" s="1"/>
      <c r="Q320" s="1"/>
      <c r="R320" s="1"/>
      <c r="S320" s="41"/>
      <c r="T320" s="41"/>
      <c r="U320" s="41"/>
      <c r="V320" s="41"/>
      <c r="W320" s="1"/>
      <c r="X320" s="1"/>
      <c r="Y320" s="1"/>
      <c r="Z320" s="1"/>
      <c r="AA320" s="1"/>
      <c r="AB320" s="1"/>
    </row>
    <row r="321" ht="15.75" customHeight="1">
      <c r="A321" s="1"/>
      <c r="B321" s="1"/>
      <c r="C321" s="1"/>
      <c r="D321" s="1"/>
      <c r="E321" s="1"/>
      <c r="F321" s="1"/>
      <c r="G321" s="1"/>
      <c r="H321" s="1"/>
      <c r="I321" s="1"/>
      <c r="J321" s="1"/>
      <c r="K321" s="1"/>
      <c r="L321" s="1"/>
      <c r="M321" s="1"/>
      <c r="N321" s="1"/>
      <c r="O321" s="1"/>
      <c r="P321" s="1"/>
      <c r="Q321" s="1"/>
      <c r="R321" s="1"/>
      <c r="S321" s="41"/>
      <c r="T321" s="41"/>
      <c r="U321" s="41"/>
      <c r="V321" s="41"/>
      <c r="W321" s="1"/>
      <c r="X321" s="1"/>
      <c r="Y321" s="1"/>
      <c r="Z321" s="1"/>
      <c r="AA321" s="1"/>
      <c r="AB321" s="1"/>
    </row>
    <row r="322" ht="15.75" customHeight="1">
      <c r="A322" s="1"/>
      <c r="B322" s="1"/>
      <c r="C322" s="1"/>
      <c r="D322" s="1"/>
      <c r="E322" s="1"/>
      <c r="F322" s="1"/>
      <c r="G322" s="1"/>
      <c r="H322" s="1"/>
      <c r="I322" s="1"/>
      <c r="J322" s="1"/>
      <c r="K322" s="1"/>
      <c r="L322" s="1"/>
      <c r="M322" s="1"/>
      <c r="N322" s="1"/>
      <c r="O322" s="1"/>
      <c r="P322" s="1"/>
      <c r="Q322" s="1"/>
      <c r="R322" s="1"/>
      <c r="S322" s="41"/>
      <c r="T322" s="41"/>
      <c r="U322" s="41"/>
      <c r="V322" s="41"/>
      <c r="W322" s="1"/>
      <c r="X322" s="1"/>
      <c r="Y322" s="1"/>
      <c r="Z322" s="1"/>
      <c r="AA322" s="1"/>
      <c r="AB322" s="1"/>
    </row>
    <row r="323" ht="15.75" customHeight="1">
      <c r="A323" s="1"/>
      <c r="B323" s="1"/>
      <c r="C323" s="1"/>
      <c r="D323" s="1"/>
      <c r="E323" s="1"/>
      <c r="F323" s="1"/>
      <c r="G323" s="1"/>
      <c r="H323" s="1"/>
      <c r="I323" s="1"/>
      <c r="J323" s="1"/>
      <c r="K323" s="1"/>
      <c r="L323" s="1"/>
      <c r="M323" s="1"/>
      <c r="N323" s="1"/>
      <c r="O323" s="1"/>
      <c r="P323" s="1"/>
      <c r="Q323" s="1"/>
      <c r="R323" s="1"/>
      <c r="S323" s="41"/>
      <c r="T323" s="41"/>
      <c r="U323" s="41"/>
      <c r="V323" s="41"/>
      <c r="W323" s="1"/>
      <c r="X323" s="1"/>
      <c r="Y323" s="1"/>
      <c r="Z323" s="1"/>
      <c r="AA323" s="1"/>
      <c r="AB323" s="1"/>
    </row>
    <row r="324" ht="15.75" customHeight="1">
      <c r="A324" s="1"/>
      <c r="B324" s="1"/>
      <c r="C324" s="1"/>
      <c r="D324" s="1"/>
      <c r="E324" s="1"/>
      <c r="F324" s="1"/>
      <c r="G324" s="1"/>
      <c r="H324" s="1"/>
      <c r="I324" s="1"/>
      <c r="J324" s="1"/>
      <c r="K324" s="1"/>
      <c r="L324" s="1"/>
      <c r="M324" s="1"/>
      <c r="N324" s="1"/>
      <c r="O324" s="1"/>
      <c r="P324" s="1"/>
      <c r="Q324" s="1"/>
      <c r="R324" s="1"/>
      <c r="S324" s="41"/>
      <c r="T324" s="41"/>
      <c r="U324" s="41"/>
      <c r="V324" s="41"/>
      <c r="W324" s="1"/>
      <c r="X324" s="1"/>
      <c r="Y324" s="1"/>
      <c r="Z324" s="1"/>
      <c r="AA324" s="1"/>
      <c r="AB324" s="1"/>
    </row>
    <row r="325" ht="15.75" customHeight="1">
      <c r="A325" s="1"/>
      <c r="B325" s="1"/>
      <c r="C325" s="1"/>
      <c r="D325" s="1"/>
      <c r="E325" s="1"/>
      <c r="F325" s="1"/>
      <c r="G325" s="1"/>
      <c r="H325" s="1"/>
      <c r="I325" s="1"/>
      <c r="J325" s="1"/>
      <c r="K325" s="1"/>
      <c r="L325" s="1"/>
      <c r="M325" s="1"/>
      <c r="N325" s="1"/>
      <c r="O325" s="1"/>
      <c r="P325" s="1"/>
      <c r="Q325" s="1"/>
      <c r="R325" s="1"/>
      <c r="S325" s="41"/>
      <c r="T325" s="41"/>
      <c r="U325" s="41"/>
      <c r="V325" s="41"/>
      <c r="W325" s="1"/>
      <c r="X325" s="1"/>
      <c r="Y325" s="1"/>
      <c r="Z325" s="1"/>
      <c r="AA325" s="1"/>
      <c r="AB325" s="1"/>
    </row>
    <row r="326" ht="15.75" customHeight="1">
      <c r="A326" s="1"/>
      <c r="B326" s="1"/>
      <c r="C326" s="1"/>
      <c r="D326" s="1"/>
      <c r="E326" s="1"/>
      <c r="F326" s="1"/>
      <c r="G326" s="1"/>
      <c r="H326" s="1"/>
      <c r="I326" s="1"/>
      <c r="J326" s="1"/>
      <c r="K326" s="1"/>
      <c r="L326" s="1"/>
      <c r="M326" s="1"/>
      <c r="N326" s="1"/>
      <c r="O326" s="1"/>
      <c r="P326" s="1"/>
      <c r="Q326" s="1"/>
      <c r="R326" s="1"/>
      <c r="S326" s="41"/>
      <c r="T326" s="41"/>
      <c r="U326" s="41"/>
      <c r="V326" s="41"/>
      <c r="W326" s="1"/>
      <c r="X326" s="1"/>
      <c r="Y326" s="1"/>
      <c r="Z326" s="1"/>
      <c r="AA326" s="1"/>
      <c r="AB326" s="1"/>
    </row>
    <row r="327" ht="15.75" customHeight="1">
      <c r="A327" s="1"/>
      <c r="B327" s="1"/>
      <c r="C327" s="1"/>
      <c r="D327" s="1"/>
      <c r="E327" s="1"/>
      <c r="F327" s="1"/>
      <c r="G327" s="1"/>
      <c r="H327" s="1"/>
      <c r="I327" s="1"/>
      <c r="J327" s="1"/>
      <c r="K327" s="1"/>
      <c r="L327" s="1"/>
      <c r="M327" s="1"/>
      <c r="N327" s="1"/>
      <c r="O327" s="1"/>
      <c r="P327" s="1"/>
      <c r="Q327" s="1"/>
      <c r="R327" s="1"/>
      <c r="S327" s="41"/>
      <c r="T327" s="41"/>
      <c r="U327" s="41"/>
      <c r="V327" s="41"/>
      <c r="W327" s="1"/>
      <c r="X327" s="1"/>
      <c r="Y327" s="1"/>
      <c r="Z327" s="1"/>
      <c r="AA327" s="1"/>
      <c r="AB327" s="1"/>
    </row>
    <row r="328" ht="15.75" customHeight="1">
      <c r="A328" s="1"/>
      <c r="B328" s="1"/>
      <c r="C328" s="1"/>
      <c r="D328" s="1"/>
      <c r="E328" s="1"/>
      <c r="F328" s="1"/>
      <c r="G328" s="1"/>
      <c r="H328" s="1"/>
      <c r="I328" s="1"/>
      <c r="J328" s="1"/>
      <c r="K328" s="1"/>
      <c r="L328" s="1"/>
      <c r="M328" s="1"/>
      <c r="N328" s="1"/>
      <c r="O328" s="1"/>
      <c r="P328" s="1"/>
      <c r="Q328" s="1"/>
      <c r="R328" s="1"/>
      <c r="S328" s="41"/>
      <c r="T328" s="41"/>
      <c r="U328" s="41"/>
      <c r="V328" s="41"/>
      <c r="W328" s="1"/>
      <c r="X328" s="1"/>
      <c r="Y328" s="1"/>
      <c r="Z328" s="1"/>
      <c r="AA328" s="1"/>
      <c r="AB328" s="1"/>
    </row>
    <row r="329" ht="15.75" customHeight="1">
      <c r="A329" s="1"/>
      <c r="B329" s="1"/>
      <c r="C329" s="1"/>
      <c r="D329" s="1"/>
      <c r="E329" s="1"/>
      <c r="F329" s="1"/>
      <c r="G329" s="1"/>
      <c r="H329" s="1"/>
      <c r="I329" s="1"/>
      <c r="J329" s="1"/>
      <c r="K329" s="1"/>
      <c r="L329" s="1"/>
      <c r="M329" s="1"/>
      <c r="N329" s="1"/>
      <c r="O329" s="1"/>
      <c r="P329" s="1"/>
      <c r="Q329" s="1"/>
      <c r="R329" s="1"/>
      <c r="S329" s="41"/>
      <c r="T329" s="41"/>
      <c r="U329" s="41"/>
      <c r="V329" s="41"/>
      <c r="W329" s="1"/>
      <c r="X329" s="1"/>
      <c r="Y329" s="1"/>
      <c r="Z329" s="1"/>
      <c r="AA329" s="1"/>
      <c r="AB329" s="1"/>
    </row>
    <row r="330" ht="15.75" customHeight="1">
      <c r="A330" s="1"/>
      <c r="B330" s="1"/>
      <c r="C330" s="1"/>
      <c r="D330" s="1"/>
      <c r="E330" s="1"/>
      <c r="F330" s="1"/>
      <c r="G330" s="1"/>
      <c r="H330" s="1"/>
      <c r="I330" s="1"/>
      <c r="J330" s="1"/>
      <c r="K330" s="1"/>
      <c r="L330" s="1"/>
      <c r="M330" s="1"/>
      <c r="N330" s="1"/>
      <c r="O330" s="1"/>
      <c r="P330" s="1"/>
      <c r="Q330" s="1"/>
      <c r="R330" s="1"/>
      <c r="S330" s="41"/>
      <c r="T330" s="41"/>
      <c r="U330" s="41"/>
      <c r="V330" s="41"/>
      <c r="W330" s="1"/>
      <c r="X330" s="1"/>
      <c r="Y330" s="1"/>
      <c r="Z330" s="1"/>
      <c r="AA330" s="1"/>
      <c r="AB330" s="1"/>
    </row>
    <row r="331" ht="15.75" customHeight="1">
      <c r="A331" s="1"/>
      <c r="B331" s="1"/>
      <c r="C331" s="1"/>
      <c r="D331" s="1"/>
      <c r="E331" s="1"/>
      <c r="F331" s="1"/>
      <c r="G331" s="1"/>
      <c r="H331" s="1"/>
      <c r="I331" s="1"/>
      <c r="J331" s="1"/>
      <c r="K331" s="1"/>
      <c r="L331" s="1"/>
      <c r="M331" s="1"/>
      <c r="N331" s="1"/>
      <c r="O331" s="1"/>
      <c r="P331" s="1"/>
      <c r="Q331" s="1"/>
      <c r="R331" s="1"/>
      <c r="S331" s="41"/>
      <c r="T331" s="41"/>
      <c r="U331" s="41"/>
      <c r="V331" s="41"/>
      <c r="W331" s="1"/>
      <c r="X331" s="1"/>
      <c r="Y331" s="1"/>
      <c r="Z331" s="1"/>
      <c r="AA331" s="1"/>
      <c r="AB331" s="1"/>
    </row>
    <row r="332" ht="15.75" customHeight="1">
      <c r="A332" s="1"/>
      <c r="B332" s="1"/>
      <c r="C332" s="1"/>
      <c r="D332" s="1"/>
      <c r="E332" s="1"/>
      <c r="F332" s="1"/>
      <c r="G332" s="1"/>
      <c r="H332" s="1"/>
      <c r="I332" s="1"/>
      <c r="J332" s="1"/>
      <c r="K332" s="1"/>
      <c r="L332" s="1"/>
      <c r="M332" s="1"/>
      <c r="N332" s="1"/>
      <c r="O332" s="1"/>
      <c r="P332" s="1"/>
      <c r="Q332" s="1"/>
      <c r="R332" s="1"/>
      <c r="S332" s="41"/>
      <c r="T332" s="41"/>
      <c r="U332" s="41"/>
      <c r="V332" s="41"/>
      <c r="W332" s="1"/>
      <c r="X332" s="1"/>
      <c r="Y332" s="1"/>
      <c r="Z332" s="1"/>
      <c r="AA332" s="1"/>
      <c r="AB332" s="1"/>
    </row>
    <row r="333" ht="15.75" customHeight="1">
      <c r="A333" s="1"/>
      <c r="B333" s="1"/>
      <c r="C333" s="1"/>
      <c r="D333" s="1"/>
      <c r="E333" s="1"/>
      <c r="F333" s="1"/>
      <c r="G333" s="1"/>
      <c r="H333" s="1"/>
      <c r="I333" s="1"/>
      <c r="J333" s="1"/>
      <c r="K333" s="1"/>
      <c r="L333" s="1"/>
      <c r="M333" s="1"/>
      <c r="N333" s="1"/>
      <c r="O333" s="1"/>
      <c r="P333" s="1"/>
      <c r="Q333" s="1"/>
      <c r="R333" s="1"/>
      <c r="S333" s="41"/>
      <c r="T333" s="41"/>
      <c r="U333" s="41"/>
      <c r="V333" s="41"/>
      <c r="W333" s="1"/>
      <c r="X333" s="1"/>
      <c r="Y333" s="1"/>
      <c r="Z333" s="1"/>
      <c r="AA333" s="1"/>
      <c r="AB333" s="1"/>
    </row>
    <row r="334" ht="15.75" customHeight="1">
      <c r="A334" s="1"/>
      <c r="B334" s="1"/>
      <c r="C334" s="1"/>
      <c r="D334" s="1"/>
      <c r="E334" s="1"/>
      <c r="F334" s="1"/>
      <c r="G334" s="1"/>
      <c r="H334" s="1"/>
      <c r="I334" s="1"/>
      <c r="J334" s="1"/>
      <c r="K334" s="1"/>
      <c r="L334" s="1"/>
      <c r="M334" s="1"/>
      <c r="N334" s="1"/>
      <c r="O334" s="1"/>
      <c r="P334" s="1"/>
      <c r="Q334" s="1"/>
      <c r="R334" s="1"/>
      <c r="S334" s="41"/>
      <c r="T334" s="41"/>
      <c r="U334" s="41"/>
      <c r="V334" s="41"/>
      <c r="W334" s="1"/>
      <c r="X334" s="1"/>
      <c r="Y334" s="1"/>
      <c r="Z334" s="1"/>
      <c r="AA334" s="1"/>
      <c r="AB334" s="1"/>
    </row>
    <row r="335" ht="15.75" customHeight="1">
      <c r="A335" s="1"/>
      <c r="B335" s="1"/>
      <c r="C335" s="1"/>
      <c r="D335" s="1"/>
      <c r="E335" s="1"/>
      <c r="F335" s="1"/>
      <c r="G335" s="1"/>
      <c r="H335" s="1"/>
      <c r="I335" s="1"/>
      <c r="J335" s="1"/>
      <c r="K335" s="1"/>
      <c r="L335" s="1"/>
      <c r="M335" s="1"/>
      <c r="N335" s="1"/>
      <c r="O335" s="1"/>
      <c r="P335" s="1"/>
      <c r="Q335" s="1"/>
      <c r="R335" s="1"/>
      <c r="S335" s="41"/>
      <c r="T335" s="41"/>
      <c r="U335" s="41"/>
      <c r="V335" s="41"/>
      <c r="W335" s="1"/>
      <c r="X335" s="1"/>
      <c r="Y335" s="1"/>
      <c r="Z335" s="1"/>
      <c r="AA335" s="1"/>
      <c r="AB335" s="1"/>
    </row>
    <row r="336" ht="15.75" customHeight="1">
      <c r="A336" s="1"/>
      <c r="B336" s="1"/>
      <c r="C336" s="1"/>
      <c r="D336" s="1"/>
      <c r="E336" s="1"/>
      <c r="F336" s="1"/>
      <c r="G336" s="1"/>
      <c r="H336" s="1"/>
      <c r="I336" s="1"/>
      <c r="J336" s="1"/>
      <c r="K336" s="1"/>
      <c r="L336" s="1"/>
      <c r="M336" s="1"/>
      <c r="N336" s="1"/>
      <c r="O336" s="1"/>
      <c r="P336" s="1"/>
      <c r="Q336" s="1"/>
      <c r="R336" s="1"/>
      <c r="S336" s="41"/>
      <c r="T336" s="41"/>
      <c r="U336" s="41"/>
      <c r="V336" s="41"/>
      <c r="W336" s="1"/>
      <c r="X336" s="1"/>
      <c r="Y336" s="1"/>
      <c r="Z336" s="1"/>
      <c r="AA336" s="1"/>
      <c r="AB336" s="1"/>
    </row>
    <row r="337" ht="15.75" customHeight="1">
      <c r="A337" s="1"/>
      <c r="B337" s="1"/>
      <c r="C337" s="1"/>
      <c r="D337" s="1"/>
      <c r="E337" s="1"/>
      <c r="F337" s="1"/>
      <c r="G337" s="1"/>
      <c r="H337" s="1"/>
      <c r="I337" s="1"/>
      <c r="J337" s="1"/>
      <c r="K337" s="1"/>
      <c r="L337" s="1"/>
      <c r="M337" s="1"/>
      <c r="N337" s="1"/>
      <c r="O337" s="1"/>
      <c r="P337" s="1"/>
      <c r="Q337" s="1"/>
      <c r="R337" s="1"/>
      <c r="S337" s="41"/>
      <c r="T337" s="41"/>
      <c r="U337" s="41"/>
      <c r="V337" s="41"/>
      <c r="W337" s="1"/>
      <c r="X337" s="1"/>
      <c r="Y337" s="1"/>
      <c r="Z337" s="1"/>
      <c r="AA337" s="1"/>
      <c r="AB337" s="1"/>
    </row>
    <row r="338" ht="15.75" customHeight="1">
      <c r="A338" s="1"/>
      <c r="B338" s="1"/>
      <c r="C338" s="1"/>
      <c r="D338" s="1"/>
      <c r="E338" s="1"/>
      <c r="F338" s="1"/>
      <c r="G338" s="1"/>
      <c r="H338" s="1"/>
      <c r="I338" s="1"/>
      <c r="J338" s="1"/>
      <c r="K338" s="1"/>
      <c r="L338" s="1"/>
      <c r="M338" s="1"/>
      <c r="N338" s="1"/>
      <c r="O338" s="1"/>
      <c r="P338" s="1"/>
      <c r="Q338" s="1"/>
      <c r="R338" s="1"/>
      <c r="S338" s="41"/>
      <c r="T338" s="41"/>
      <c r="U338" s="41"/>
      <c r="V338" s="41"/>
      <c r="W338" s="1"/>
      <c r="X338" s="1"/>
      <c r="Y338" s="1"/>
      <c r="Z338" s="1"/>
      <c r="AA338" s="1"/>
      <c r="AB338" s="1"/>
    </row>
    <row r="339" ht="15.75" customHeight="1">
      <c r="A339" s="1"/>
      <c r="B339" s="1"/>
      <c r="C339" s="1"/>
      <c r="D339" s="1"/>
      <c r="E339" s="1"/>
      <c r="F339" s="1"/>
      <c r="G339" s="1"/>
      <c r="H339" s="1"/>
      <c r="I339" s="1"/>
      <c r="J339" s="1"/>
      <c r="K339" s="1"/>
      <c r="L339" s="1"/>
      <c r="M339" s="1"/>
      <c r="N339" s="1"/>
      <c r="O339" s="1"/>
      <c r="P339" s="1"/>
      <c r="Q339" s="1"/>
      <c r="R339" s="1"/>
      <c r="S339" s="41"/>
      <c r="T339" s="41"/>
      <c r="U339" s="41"/>
      <c r="V339" s="41"/>
      <c r="W339" s="1"/>
      <c r="X339" s="1"/>
      <c r="Y339" s="1"/>
      <c r="Z339" s="1"/>
      <c r="AA339" s="1"/>
      <c r="AB339" s="1"/>
    </row>
    <row r="340" ht="15.75" customHeight="1">
      <c r="A340" s="1"/>
      <c r="B340" s="1"/>
      <c r="C340" s="1"/>
      <c r="D340" s="1"/>
      <c r="E340" s="1"/>
      <c r="F340" s="1"/>
      <c r="G340" s="1"/>
      <c r="H340" s="1"/>
      <c r="I340" s="1"/>
      <c r="J340" s="1"/>
      <c r="K340" s="1"/>
      <c r="L340" s="1"/>
      <c r="M340" s="1"/>
      <c r="N340" s="1"/>
      <c r="O340" s="1"/>
      <c r="P340" s="1"/>
      <c r="Q340" s="1"/>
      <c r="R340" s="1"/>
      <c r="S340" s="41"/>
      <c r="T340" s="41"/>
      <c r="U340" s="41"/>
      <c r="V340" s="41"/>
      <c r="W340" s="1"/>
      <c r="X340" s="1"/>
      <c r="Y340" s="1"/>
      <c r="Z340" s="1"/>
      <c r="AA340" s="1"/>
      <c r="AB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40"/>
      <c r="W341" s="1"/>
      <c r="X341" s="1"/>
      <c r="Y341" s="1"/>
      <c r="Z341" s="1"/>
      <c r="AA341" s="1"/>
      <c r="AB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40"/>
      <c r="W342" s="1"/>
      <c r="X342" s="1"/>
      <c r="Y342" s="1"/>
      <c r="Z342" s="1"/>
      <c r="AA342" s="1"/>
      <c r="AB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40"/>
      <c r="W343" s="1"/>
      <c r="X343" s="1"/>
      <c r="Y343" s="1"/>
      <c r="Z343" s="1"/>
      <c r="AA343" s="1"/>
      <c r="AB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40"/>
      <c r="W344" s="1"/>
      <c r="X344" s="1"/>
      <c r="Y344" s="1"/>
      <c r="Z344" s="1"/>
      <c r="AA344" s="1"/>
      <c r="AB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40"/>
      <c r="W345" s="1"/>
      <c r="X345" s="1"/>
      <c r="Y345" s="1"/>
      <c r="Z345" s="1"/>
      <c r="AA345" s="1"/>
      <c r="AB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40"/>
      <c r="W346" s="1"/>
      <c r="X346" s="1"/>
      <c r="Y346" s="1"/>
      <c r="Z346" s="1"/>
      <c r="AA346" s="1"/>
      <c r="AB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40"/>
      <c r="W347" s="1"/>
      <c r="X347" s="1"/>
      <c r="Y347" s="1"/>
      <c r="Z347" s="1"/>
      <c r="AA347" s="1"/>
      <c r="AB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40"/>
      <c r="W348" s="1"/>
      <c r="X348" s="1"/>
      <c r="Y348" s="1"/>
      <c r="Z348" s="1"/>
      <c r="AA348" s="1"/>
      <c r="AB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40"/>
      <c r="W349" s="1"/>
      <c r="X349" s="1"/>
      <c r="Y349" s="1"/>
      <c r="Z349" s="1"/>
      <c r="AA349" s="1"/>
      <c r="AB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40"/>
      <c r="W350" s="1"/>
      <c r="X350" s="1"/>
      <c r="Y350" s="1"/>
      <c r="Z350" s="1"/>
      <c r="AA350" s="1"/>
      <c r="AB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40"/>
      <c r="W351" s="1"/>
      <c r="X351" s="1"/>
      <c r="Y351" s="1"/>
      <c r="Z351" s="1"/>
      <c r="AA351" s="1"/>
      <c r="AB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40"/>
      <c r="W352" s="1"/>
      <c r="X352" s="1"/>
      <c r="Y352" s="1"/>
      <c r="Z352" s="1"/>
      <c r="AA352" s="1"/>
      <c r="AB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40"/>
      <c r="W353" s="1"/>
      <c r="X353" s="1"/>
      <c r="Y353" s="1"/>
      <c r="Z353" s="1"/>
      <c r="AA353" s="1"/>
      <c r="AB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40"/>
      <c r="W354" s="1"/>
      <c r="X354" s="1"/>
      <c r="Y354" s="1"/>
      <c r="Z354" s="1"/>
      <c r="AA354" s="1"/>
      <c r="AB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40"/>
      <c r="W355" s="1"/>
      <c r="X355" s="1"/>
      <c r="Y355" s="1"/>
      <c r="Z355" s="1"/>
      <c r="AA355" s="1"/>
      <c r="AB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40"/>
      <c r="W356" s="1"/>
      <c r="X356" s="1"/>
      <c r="Y356" s="1"/>
      <c r="Z356" s="1"/>
      <c r="AA356" s="1"/>
      <c r="AB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40"/>
      <c r="W357" s="1"/>
      <c r="X357" s="1"/>
      <c r="Y357" s="1"/>
      <c r="Z357" s="1"/>
      <c r="AA357" s="1"/>
      <c r="AB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40"/>
      <c r="W358" s="1"/>
      <c r="X358" s="1"/>
      <c r="Y358" s="1"/>
      <c r="Z358" s="1"/>
      <c r="AA358" s="1"/>
      <c r="AB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40"/>
      <c r="W359" s="1"/>
      <c r="X359" s="1"/>
      <c r="Y359" s="1"/>
      <c r="Z359" s="1"/>
      <c r="AA359" s="1"/>
      <c r="AB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40"/>
      <c r="W360" s="1"/>
      <c r="X360" s="1"/>
      <c r="Y360" s="1"/>
      <c r="Z360" s="1"/>
      <c r="AA360" s="1"/>
      <c r="AB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40"/>
      <c r="W361" s="1"/>
      <c r="X361" s="1"/>
      <c r="Y361" s="1"/>
      <c r="Z361" s="1"/>
      <c r="AA361" s="1"/>
      <c r="AB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40"/>
      <c r="W362" s="1"/>
      <c r="X362" s="1"/>
      <c r="Y362" s="1"/>
      <c r="Z362" s="1"/>
      <c r="AA362" s="1"/>
      <c r="AB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40"/>
      <c r="W363" s="1"/>
      <c r="X363" s="1"/>
      <c r="Y363" s="1"/>
      <c r="Z363" s="1"/>
      <c r="AA363" s="1"/>
      <c r="AB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40"/>
      <c r="W364" s="1"/>
      <c r="X364" s="1"/>
      <c r="Y364" s="1"/>
      <c r="Z364" s="1"/>
      <c r="AA364" s="1"/>
      <c r="AB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40"/>
      <c r="W365" s="1"/>
      <c r="X365" s="1"/>
      <c r="Y365" s="1"/>
      <c r="Z365" s="1"/>
      <c r="AA365" s="1"/>
      <c r="AB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40"/>
      <c r="W366" s="1"/>
      <c r="X366" s="1"/>
      <c r="Y366" s="1"/>
      <c r="Z366" s="1"/>
      <c r="AA366" s="1"/>
      <c r="AB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40"/>
      <c r="W367" s="1"/>
      <c r="X367" s="1"/>
      <c r="Y367" s="1"/>
      <c r="Z367" s="1"/>
      <c r="AA367" s="1"/>
      <c r="AB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40"/>
      <c r="W368" s="1"/>
      <c r="X368" s="1"/>
      <c r="Y368" s="1"/>
      <c r="Z368" s="1"/>
      <c r="AA368" s="1"/>
      <c r="AB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40"/>
      <c r="W369" s="1"/>
      <c r="X369" s="1"/>
      <c r="Y369" s="1"/>
      <c r="Z369" s="1"/>
      <c r="AA369" s="1"/>
      <c r="AB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40"/>
      <c r="W370" s="1"/>
      <c r="X370" s="1"/>
      <c r="Y370" s="1"/>
      <c r="Z370" s="1"/>
      <c r="AA370" s="1"/>
      <c r="AB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40"/>
      <c r="W371" s="1"/>
      <c r="X371" s="1"/>
      <c r="Y371" s="1"/>
      <c r="Z371" s="1"/>
      <c r="AA371" s="1"/>
      <c r="AB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40"/>
      <c r="W372" s="1"/>
      <c r="X372" s="1"/>
      <c r="Y372" s="1"/>
      <c r="Z372" s="1"/>
      <c r="AA372" s="1"/>
      <c r="AB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40"/>
      <c r="W373" s="1"/>
      <c r="X373" s="1"/>
      <c r="Y373" s="1"/>
      <c r="Z373" s="1"/>
      <c r="AA373" s="1"/>
      <c r="AB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40"/>
      <c r="W374" s="1"/>
      <c r="X374" s="1"/>
      <c r="Y374" s="1"/>
      <c r="Z374" s="1"/>
      <c r="AA374" s="1"/>
      <c r="AB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40"/>
      <c r="W375" s="1"/>
      <c r="X375" s="1"/>
      <c r="Y375" s="1"/>
      <c r="Z375" s="1"/>
      <c r="AA375" s="1"/>
      <c r="AB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40"/>
      <c r="W376" s="1"/>
      <c r="X376" s="1"/>
      <c r="Y376" s="1"/>
      <c r="Z376" s="1"/>
      <c r="AA376" s="1"/>
      <c r="AB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40"/>
      <c r="W377" s="1"/>
      <c r="X377" s="1"/>
      <c r="Y377" s="1"/>
      <c r="Z377" s="1"/>
      <c r="AA377" s="1"/>
      <c r="AB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40"/>
      <c r="W378" s="1"/>
      <c r="X378" s="1"/>
      <c r="Y378" s="1"/>
      <c r="Z378" s="1"/>
      <c r="AA378" s="1"/>
      <c r="AB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40"/>
      <c r="W379" s="1"/>
      <c r="X379" s="1"/>
      <c r="Y379" s="1"/>
      <c r="Z379" s="1"/>
      <c r="AA379" s="1"/>
      <c r="AB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40"/>
      <c r="W380" s="1"/>
      <c r="X380" s="1"/>
      <c r="Y380" s="1"/>
      <c r="Z380" s="1"/>
      <c r="AA380" s="1"/>
      <c r="AB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40"/>
      <c r="W381" s="1"/>
      <c r="X381" s="1"/>
      <c r="Y381" s="1"/>
      <c r="Z381" s="1"/>
      <c r="AA381" s="1"/>
      <c r="AB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40"/>
      <c r="W382" s="1"/>
      <c r="X382" s="1"/>
      <c r="Y382" s="1"/>
      <c r="Z382" s="1"/>
      <c r="AA382" s="1"/>
      <c r="AB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40"/>
      <c r="W383" s="1"/>
      <c r="X383" s="1"/>
      <c r="Y383" s="1"/>
      <c r="Z383" s="1"/>
      <c r="AA383" s="1"/>
      <c r="AB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40"/>
      <c r="W384" s="1"/>
      <c r="X384" s="1"/>
      <c r="Y384" s="1"/>
      <c r="Z384" s="1"/>
      <c r="AA384" s="1"/>
      <c r="AB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40"/>
      <c r="W385" s="1"/>
      <c r="X385" s="1"/>
      <c r="Y385" s="1"/>
      <c r="Z385" s="1"/>
      <c r="AA385" s="1"/>
      <c r="AB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40"/>
      <c r="W386" s="1"/>
      <c r="X386" s="1"/>
      <c r="Y386" s="1"/>
      <c r="Z386" s="1"/>
      <c r="AA386" s="1"/>
      <c r="AB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40"/>
      <c r="W387" s="1"/>
      <c r="X387" s="1"/>
      <c r="Y387" s="1"/>
      <c r="Z387" s="1"/>
      <c r="AA387" s="1"/>
      <c r="AB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40"/>
      <c r="W388" s="1"/>
      <c r="X388" s="1"/>
      <c r="Y388" s="1"/>
      <c r="Z388" s="1"/>
      <c r="AA388" s="1"/>
      <c r="AB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40"/>
      <c r="W389" s="1"/>
      <c r="X389" s="1"/>
      <c r="Y389" s="1"/>
      <c r="Z389" s="1"/>
      <c r="AA389" s="1"/>
      <c r="AB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40"/>
      <c r="W390" s="1"/>
      <c r="X390" s="1"/>
      <c r="Y390" s="1"/>
      <c r="Z390" s="1"/>
      <c r="AA390" s="1"/>
      <c r="AB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40"/>
      <c r="W391" s="1"/>
      <c r="X391" s="1"/>
      <c r="Y391" s="1"/>
      <c r="Z391" s="1"/>
      <c r="AA391" s="1"/>
      <c r="AB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40"/>
      <c r="W392" s="1"/>
      <c r="X392" s="1"/>
      <c r="Y392" s="1"/>
      <c r="Z392" s="1"/>
      <c r="AA392" s="1"/>
      <c r="AB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40"/>
      <c r="W393" s="1"/>
      <c r="X393" s="1"/>
      <c r="Y393" s="1"/>
      <c r="Z393" s="1"/>
      <c r="AA393" s="1"/>
      <c r="AB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40"/>
      <c r="W394" s="1"/>
      <c r="X394" s="1"/>
      <c r="Y394" s="1"/>
      <c r="Z394" s="1"/>
      <c r="AA394" s="1"/>
      <c r="AB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40"/>
      <c r="W395" s="1"/>
      <c r="X395" s="1"/>
      <c r="Y395" s="1"/>
      <c r="Z395" s="1"/>
      <c r="AA395" s="1"/>
      <c r="AB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40"/>
      <c r="W396" s="1"/>
      <c r="X396" s="1"/>
      <c r="Y396" s="1"/>
      <c r="Z396" s="1"/>
      <c r="AA396" s="1"/>
      <c r="AB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40"/>
      <c r="W397" s="1"/>
      <c r="X397" s="1"/>
      <c r="Y397" s="1"/>
      <c r="Z397" s="1"/>
      <c r="AA397" s="1"/>
      <c r="AB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40"/>
      <c r="W398" s="1"/>
      <c r="X398" s="1"/>
      <c r="Y398" s="1"/>
      <c r="Z398" s="1"/>
      <c r="AA398" s="1"/>
      <c r="AB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40"/>
      <c r="W399" s="1"/>
      <c r="X399" s="1"/>
      <c r="Y399" s="1"/>
      <c r="Z399" s="1"/>
      <c r="AA399" s="1"/>
      <c r="AB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40"/>
      <c r="W400" s="1"/>
      <c r="X400" s="1"/>
      <c r="Y400" s="1"/>
      <c r="Z400" s="1"/>
      <c r="AA400" s="1"/>
      <c r="AB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40"/>
      <c r="W401" s="1"/>
      <c r="X401" s="1"/>
      <c r="Y401" s="1"/>
      <c r="Z401" s="1"/>
      <c r="AA401" s="1"/>
      <c r="AB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40"/>
      <c r="W402" s="1"/>
      <c r="X402" s="1"/>
      <c r="Y402" s="1"/>
      <c r="Z402" s="1"/>
      <c r="AA402" s="1"/>
      <c r="AB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40"/>
      <c r="W403" s="1"/>
      <c r="X403" s="1"/>
      <c r="Y403" s="1"/>
      <c r="Z403" s="1"/>
      <c r="AA403" s="1"/>
      <c r="AB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40"/>
      <c r="W404" s="1"/>
      <c r="X404" s="1"/>
      <c r="Y404" s="1"/>
      <c r="Z404" s="1"/>
      <c r="AA404" s="1"/>
      <c r="AB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40"/>
      <c r="W405" s="1"/>
      <c r="X405" s="1"/>
      <c r="Y405" s="1"/>
      <c r="Z405" s="1"/>
      <c r="AA405" s="1"/>
      <c r="AB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40"/>
      <c r="W406" s="1"/>
      <c r="X406" s="1"/>
      <c r="Y406" s="1"/>
      <c r="Z406" s="1"/>
      <c r="AA406" s="1"/>
      <c r="AB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40"/>
      <c r="W407" s="1"/>
      <c r="X407" s="1"/>
      <c r="Y407" s="1"/>
      <c r="Z407" s="1"/>
      <c r="AA407" s="1"/>
      <c r="AB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40"/>
      <c r="W408" s="1"/>
      <c r="X408" s="1"/>
      <c r="Y408" s="1"/>
      <c r="Z408" s="1"/>
      <c r="AA408" s="1"/>
      <c r="AB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40"/>
      <c r="W409" s="1"/>
      <c r="X409" s="1"/>
      <c r="Y409" s="1"/>
      <c r="Z409" s="1"/>
      <c r="AA409" s="1"/>
      <c r="AB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40"/>
      <c r="W410" s="1"/>
      <c r="X410" s="1"/>
      <c r="Y410" s="1"/>
      <c r="Z410" s="1"/>
      <c r="AA410" s="1"/>
      <c r="AB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40"/>
      <c r="W411" s="1"/>
      <c r="X411" s="1"/>
      <c r="Y411" s="1"/>
      <c r="Z411" s="1"/>
      <c r="AA411" s="1"/>
      <c r="AB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40"/>
      <c r="W412" s="1"/>
      <c r="X412" s="1"/>
      <c r="Y412" s="1"/>
      <c r="Z412" s="1"/>
      <c r="AA412" s="1"/>
      <c r="AB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40"/>
      <c r="W413" s="1"/>
      <c r="X413" s="1"/>
      <c r="Y413" s="1"/>
      <c r="Z413" s="1"/>
      <c r="AA413" s="1"/>
      <c r="AB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40"/>
      <c r="W414" s="1"/>
      <c r="X414" s="1"/>
      <c r="Y414" s="1"/>
      <c r="Z414" s="1"/>
      <c r="AA414" s="1"/>
      <c r="AB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40"/>
      <c r="W415" s="1"/>
      <c r="X415" s="1"/>
      <c r="Y415" s="1"/>
      <c r="Z415" s="1"/>
      <c r="AA415" s="1"/>
      <c r="AB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40"/>
      <c r="W416" s="1"/>
      <c r="X416" s="1"/>
      <c r="Y416" s="1"/>
      <c r="Z416" s="1"/>
      <c r="AA416" s="1"/>
      <c r="AB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40"/>
      <c r="W417" s="1"/>
      <c r="X417" s="1"/>
      <c r="Y417" s="1"/>
      <c r="Z417" s="1"/>
      <c r="AA417" s="1"/>
      <c r="AB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40"/>
      <c r="W418" s="1"/>
      <c r="X418" s="1"/>
      <c r="Y418" s="1"/>
      <c r="Z418" s="1"/>
      <c r="AA418" s="1"/>
      <c r="AB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40"/>
      <c r="W419" s="1"/>
      <c r="X419" s="1"/>
      <c r="Y419" s="1"/>
      <c r="Z419" s="1"/>
      <c r="AA419" s="1"/>
      <c r="AB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40"/>
      <c r="W420" s="1"/>
      <c r="X420" s="1"/>
      <c r="Y420" s="1"/>
      <c r="Z420" s="1"/>
      <c r="AA420" s="1"/>
      <c r="AB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40"/>
      <c r="W421" s="1"/>
      <c r="X421" s="1"/>
      <c r="Y421" s="1"/>
      <c r="Z421" s="1"/>
      <c r="AA421" s="1"/>
      <c r="AB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40"/>
      <c r="W422" s="1"/>
      <c r="X422" s="1"/>
      <c r="Y422" s="1"/>
      <c r="Z422" s="1"/>
      <c r="AA422" s="1"/>
      <c r="AB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40"/>
      <c r="W423" s="1"/>
      <c r="X423" s="1"/>
      <c r="Y423" s="1"/>
      <c r="Z423" s="1"/>
      <c r="AA423" s="1"/>
      <c r="AB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40"/>
      <c r="W424" s="1"/>
      <c r="X424" s="1"/>
      <c r="Y424" s="1"/>
      <c r="Z424" s="1"/>
      <c r="AA424" s="1"/>
      <c r="AB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40"/>
      <c r="W425" s="1"/>
      <c r="X425" s="1"/>
      <c r="Y425" s="1"/>
      <c r="Z425" s="1"/>
      <c r="AA425" s="1"/>
      <c r="AB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40"/>
      <c r="W426" s="1"/>
      <c r="X426" s="1"/>
      <c r="Y426" s="1"/>
      <c r="Z426" s="1"/>
      <c r="AA426" s="1"/>
      <c r="AB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40"/>
      <c r="W427" s="1"/>
      <c r="X427" s="1"/>
      <c r="Y427" s="1"/>
      <c r="Z427" s="1"/>
      <c r="AA427" s="1"/>
      <c r="AB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40"/>
      <c r="W428" s="1"/>
      <c r="X428" s="1"/>
      <c r="Y428" s="1"/>
      <c r="Z428" s="1"/>
      <c r="AA428" s="1"/>
      <c r="AB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40"/>
      <c r="W429" s="1"/>
      <c r="X429" s="1"/>
      <c r="Y429" s="1"/>
      <c r="Z429" s="1"/>
      <c r="AA429" s="1"/>
      <c r="AB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40"/>
      <c r="W430" s="1"/>
      <c r="X430" s="1"/>
      <c r="Y430" s="1"/>
      <c r="Z430" s="1"/>
      <c r="AA430" s="1"/>
      <c r="AB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40"/>
      <c r="W431" s="1"/>
      <c r="X431" s="1"/>
      <c r="Y431" s="1"/>
      <c r="Z431" s="1"/>
      <c r="AA431" s="1"/>
      <c r="AB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40"/>
      <c r="W432" s="1"/>
      <c r="X432" s="1"/>
      <c r="Y432" s="1"/>
      <c r="Z432" s="1"/>
      <c r="AA432" s="1"/>
      <c r="AB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40"/>
      <c r="W433" s="1"/>
      <c r="X433" s="1"/>
      <c r="Y433" s="1"/>
      <c r="Z433" s="1"/>
      <c r="AA433" s="1"/>
      <c r="AB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40"/>
      <c r="W434" s="1"/>
      <c r="X434" s="1"/>
      <c r="Y434" s="1"/>
      <c r="Z434" s="1"/>
      <c r="AA434" s="1"/>
      <c r="AB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40"/>
      <c r="W435" s="1"/>
      <c r="X435" s="1"/>
      <c r="Y435" s="1"/>
      <c r="Z435" s="1"/>
      <c r="AA435" s="1"/>
      <c r="AB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40"/>
      <c r="W436" s="1"/>
      <c r="X436" s="1"/>
      <c r="Y436" s="1"/>
      <c r="Z436" s="1"/>
      <c r="AA436" s="1"/>
      <c r="AB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40"/>
      <c r="W437" s="1"/>
      <c r="X437" s="1"/>
      <c r="Y437" s="1"/>
      <c r="Z437" s="1"/>
      <c r="AA437" s="1"/>
      <c r="AB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40"/>
      <c r="W438" s="1"/>
      <c r="X438" s="1"/>
      <c r="Y438" s="1"/>
      <c r="Z438" s="1"/>
      <c r="AA438" s="1"/>
      <c r="AB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40"/>
      <c r="W439" s="1"/>
      <c r="X439" s="1"/>
      <c r="Y439" s="1"/>
      <c r="Z439" s="1"/>
      <c r="AA439" s="1"/>
      <c r="AB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40"/>
      <c r="W440" s="1"/>
      <c r="X440" s="1"/>
      <c r="Y440" s="1"/>
      <c r="Z440" s="1"/>
      <c r="AA440" s="1"/>
      <c r="AB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40"/>
      <c r="W441" s="1"/>
      <c r="X441" s="1"/>
      <c r="Y441" s="1"/>
      <c r="Z441" s="1"/>
      <c r="AA441" s="1"/>
      <c r="AB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40"/>
      <c r="W442" s="1"/>
      <c r="X442" s="1"/>
      <c r="Y442" s="1"/>
      <c r="Z442" s="1"/>
      <c r="AA442" s="1"/>
      <c r="AB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40"/>
      <c r="W443" s="1"/>
      <c r="X443" s="1"/>
      <c r="Y443" s="1"/>
      <c r="Z443" s="1"/>
      <c r="AA443" s="1"/>
      <c r="AB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40"/>
      <c r="W444" s="1"/>
      <c r="X444" s="1"/>
      <c r="Y444" s="1"/>
      <c r="Z444" s="1"/>
      <c r="AA444" s="1"/>
      <c r="AB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40"/>
      <c r="W445" s="1"/>
      <c r="X445" s="1"/>
      <c r="Y445" s="1"/>
      <c r="Z445" s="1"/>
      <c r="AA445" s="1"/>
      <c r="AB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40"/>
      <c r="W446" s="1"/>
      <c r="X446" s="1"/>
      <c r="Y446" s="1"/>
      <c r="Z446" s="1"/>
      <c r="AA446" s="1"/>
      <c r="AB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40"/>
      <c r="W447" s="1"/>
      <c r="X447" s="1"/>
      <c r="Y447" s="1"/>
      <c r="Z447" s="1"/>
      <c r="AA447" s="1"/>
      <c r="AB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40"/>
      <c r="W448" s="1"/>
      <c r="X448" s="1"/>
      <c r="Y448" s="1"/>
      <c r="Z448" s="1"/>
      <c r="AA448" s="1"/>
      <c r="AB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40"/>
      <c r="W449" s="1"/>
      <c r="X449" s="1"/>
      <c r="Y449" s="1"/>
      <c r="Z449" s="1"/>
      <c r="AA449" s="1"/>
      <c r="AB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40"/>
      <c r="W450" s="1"/>
      <c r="X450" s="1"/>
      <c r="Y450" s="1"/>
      <c r="Z450" s="1"/>
      <c r="AA450" s="1"/>
      <c r="AB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40"/>
      <c r="W451" s="1"/>
      <c r="X451" s="1"/>
      <c r="Y451" s="1"/>
      <c r="Z451" s="1"/>
      <c r="AA451" s="1"/>
      <c r="AB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40"/>
      <c r="W452" s="1"/>
      <c r="X452" s="1"/>
      <c r="Y452" s="1"/>
      <c r="Z452" s="1"/>
      <c r="AA452" s="1"/>
      <c r="AB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40"/>
      <c r="W453" s="1"/>
      <c r="X453" s="1"/>
      <c r="Y453" s="1"/>
      <c r="Z453" s="1"/>
      <c r="AA453" s="1"/>
      <c r="AB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40"/>
      <c r="W454" s="1"/>
      <c r="X454" s="1"/>
      <c r="Y454" s="1"/>
      <c r="Z454" s="1"/>
      <c r="AA454" s="1"/>
      <c r="AB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40"/>
      <c r="W455" s="1"/>
      <c r="X455" s="1"/>
      <c r="Y455" s="1"/>
      <c r="Z455" s="1"/>
      <c r="AA455" s="1"/>
      <c r="AB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40"/>
      <c r="W456" s="1"/>
      <c r="X456" s="1"/>
      <c r="Y456" s="1"/>
      <c r="Z456" s="1"/>
      <c r="AA456" s="1"/>
      <c r="AB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40"/>
      <c r="W457" s="1"/>
      <c r="X457" s="1"/>
      <c r="Y457" s="1"/>
      <c r="Z457" s="1"/>
      <c r="AA457" s="1"/>
      <c r="AB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40"/>
      <c r="W458" s="1"/>
      <c r="X458" s="1"/>
      <c r="Y458" s="1"/>
      <c r="Z458" s="1"/>
      <c r="AA458" s="1"/>
      <c r="AB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40"/>
      <c r="W459" s="1"/>
      <c r="X459" s="1"/>
      <c r="Y459" s="1"/>
      <c r="Z459" s="1"/>
      <c r="AA459" s="1"/>
      <c r="AB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40"/>
      <c r="W460" s="1"/>
      <c r="X460" s="1"/>
      <c r="Y460" s="1"/>
      <c r="Z460" s="1"/>
      <c r="AA460" s="1"/>
      <c r="AB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40"/>
      <c r="W461" s="1"/>
      <c r="X461" s="1"/>
      <c r="Y461" s="1"/>
      <c r="Z461" s="1"/>
      <c r="AA461" s="1"/>
      <c r="AB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40"/>
      <c r="W462" s="1"/>
      <c r="X462" s="1"/>
      <c r="Y462" s="1"/>
      <c r="Z462" s="1"/>
      <c r="AA462" s="1"/>
      <c r="AB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40"/>
      <c r="W463" s="1"/>
      <c r="X463" s="1"/>
      <c r="Y463" s="1"/>
      <c r="Z463" s="1"/>
      <c r="AA463" s="1"/>
      <c r="AB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40"/>
      <c r="W464" s="1"/>
      <c r="X464" s="1"/>
      <c r="Y464" s="1"/>
      <c r="Z464" s="1"/>
      <c r="AA464" s="1"/>
      <c r="AB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40"/>
      <c r="W465" s="1"/>
      <c r="X465" s="1"/>
      <c r="Y465" s="1"/>
      <c r="Z465" s="1"/>
      <c r="AA465" s="1"/>
      <c r="AB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40"/>
      <c r="W466" s="1"/>
      <c r="X466" s="1"/>
      <c r="Y466" s="1"/>
      <c r="Z466" s="1"/>
      <c r="AA466" s="1"/>
      <c r="AB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40"/>
      <c r="W467" s="1"/>
      <c r="X467" s="1"/>
      <c r="Y467" s="1"/>
      <c r="Z467" s="1"/>
      <c r="AA467" s="1"/>
      <c r="AB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40"/>
      <c r="W468" s="1"/>
      <c r="X468" s="1"/>
      <c r="Y468" s="1"/>
      <c r="Z468" s="1"/>
      <c r="AA468" s="1"/>
      <c r="AB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40"/>
      <c r="W469" s="1"/>
      <c r="X469" s="1"/>
      <c r="Y469" s="1"/>
      <c r="Z469" s="1"/>
      <c r="AA469" s="1"/>
      <c r="AB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40"/>
      <c r="W470" s="1"/>
      <c r="X470" s="1"/>
      <c r="Y470" s="1"/>
      <c r="Z470" s="1"/>
      <c r="AA470" s="1"/>
      <c r="AB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40"/>
      <c r="W471" s="1"/>
      <c r="X471" s="1"/>
      <c r="Y471" s="1"/>
      <c r="Z471" s="1"/>
      <c r="AA471" s="1"/>
      <c r="AB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40"/>
      <c r="W472" s="1"/>
      <c r="X472" s="1"/>
      <c r="Y472" s="1"/>
      <c r="Z472" s="1"/>
      <c r="AA472" s="1"/>
      <c r="AB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40"/>
      <c r="W473" s="1"/>
      <c r="X473" s="1"/>
      <c r="Y473" s="1"/>
      <c r="Z473" s="1"/>
      <c r="AA473" s="1"/>
      <c r="AB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40"/>
      <c r="W474" s="1"/>
      <c r="X474" s="1"/>
      <c r="Y474" s="1"/>
      <c r="Z474" s="1"/>
      <c r="AA474" s="1"/>
      <c r="AB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40"/>
      <c r="W475" s="1"/>
      <c r="X475" s="1"/>
      <c r="Y475" s="1"/>
      <c r="Z475" s="1"/>
      <c r="AA475" s="1"/>
      <c r="AB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40"/>
      <c r="W476" s="1"/>
      <c r="X476" s="1"/>
      <c r="Y476" s="1"/>
      <c r="Z476" s="1"/>
      <c r="AA476" s="1"/>
      <c r="AB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40"/>
      <c r="W477" s="1"/>
      <c r="X477" s="1"/>
      <c r="Y477" s="1"/>
      <c r="Z477" s="1"/>
      <c r="AA477" s="1"/>
      <c r="AB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40"/>
      <c r="W478" s="1"/>
      <c r="X478" s="1"/>
      <c r="Y478" s="1"/>
      <c r="Z478" s="1"/>
      <c r="AA478" s="1"/>
      <c r="AB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40"/>
      <c r="W479" s="1"/>
      <c r="X479" s="1"/>
      <c r="Y479" s="1"/>
      <c r="Z479" s="1"/>
      <c r="AA479" s="1"/>
      <c r="AB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40"/>
      <c r="W480" s="1"/>
      <c r="X480" s="1"/>
      <c r="Y480" s="1"/>
      <c r="Z480" s="1"/>
      <c r="AA480" s="1"/>
      <c r="AB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40"/>
      <c r="W481" s="1"/>
      <c r="X481" s="1"/>
      <c r="Y481" s="1"/>
      <c r="Z481" s="1"/>
      <c r="AA481" s="1"/>
      <c r="AB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40"/>
      <c r="W482" s="1"/>
      <c r="X482" s="1"/>
      <c r="Y482" s="1"/>
      <c r="Z482" s="1"/>
      <c r="AA482" s="1"/>
      <c r="AB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40"/>
      <c r="W483" s="1"/>
      <c r="X483" s="1"/>
      <c r="Y483" s="1"/>
      <c r="Z483" s="1"/>
      <c r="AA483" s="1"/>
      <c r="AB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40"/>
      <c r="W484" s="1"/>
      <c r="X484" s="1"/>
      <c r="Y484" s="1"/>
      <c r="Z484" s="1"/>
      <c r="AA484" s="1"/>
      <c r="AB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40"/>
      <c r="W485" s="1"/>
      <c r="X485" s="1"/>
      <c r="Y485" s="1"/>
      <c r="Z485" s="1"/>
      <c r="AA485" s="1"/>
      <c r="AB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40"/>
      <c r="W486" s="1"/>
      <c r="X486" s="1"/>
      <c r="Y486" s="1"/>
      <c r="Z486" s="1"/>
      <c r="AA486" s="1"/>
      <c r="AB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40"/>
      <c r="W487" s="1"/>
      <c r="X487" s="1"/>
      <c r="Y487" s="1"/>
      <c r="Z487" s="1"/>
      <c r="AA487" s="1"/>
      <c r="AB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40"/>
      <c r="W488" s="1"/>
      <c r="X488" s="1"/>
      <c r="Y488" s="1"/>
      <c r="Z488" s="1"/>
      <c r="AA488" s="1"/>
      <c r="AB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40"/>
      <c r="W489" s="1"/>
      <c r="X489" s="1"/>
      <c r="Y489" s="1"/>
      <c r="Z489" s="1"/>
      <c r="AA489" s="1"/>
      <c r="AB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40"/>
      <c r="W490" s="1"/>
      <c r="X490" s="1"/>
      <c r="Y490" s="1"/>
      <c r="Z490" s="1"/>
      <c r="AA490" s="1"/>
      <c r="AB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40"/>
      <c r="W491" s="1"/>
      <c r="X491" s="1"/>
      <c r="Y491" s="1"/>
      <c r="Z491" s="1"/>
      <c r="AA491" s="1"/>
      <c r="AB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40"/>
      <c r="W492" s="1"/>
      <c r="X492" s="1"/>
      <c r="Y492" s="1"/>
      <c r="Z492" s="1"/>
      <c r="AA492" s="1"/>
      <c r="AB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40"/>
      <c r="W493" s="1"/>
      <c r="X493" s="1"/>
      <c r="Y493" s="1"/>
      <c r="Z493" s="1"/>
      <c r="AA493" s="1"/>
      <c r="AB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40"/>
      <c r="W494" s="1"/>
      <c r="X494" s="1"/>
      <c r="Y494" s="1"/>
      <c r="Z494" s="1"/>
      <c r="AA494" s="1"/>
      <c r="AB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40"/>
      <c r="W495" s="1"/>
      <c r="X495" s="1"/>
      <c r="Y495" s="1"/>
      <c r="Z495" s="1"/>
      <c r="AA495" s="1"/>
      <c r="AB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40"/>
      <c r="W496" s="1"/>
      <c r="X496" s="1"/>
      <c r="Y496" s="1"/>
      <c r="Z496" s="1"/>
      <c r="AA496" s="1"/>
      <c r="AB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40"/>
      <c r="W497" s="1"/>
      <c r="X497" s="1"/>
      <c r="Y497" s="1"/>
      <c r="Z497" s="1"/>
      <c r="AA497" s="1"/>
      <c r="AB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40"/>
      <c r="W498" s="1"/>
      <c r="X498" s="1"/>
      <c r="Y498" s="1"/>
      <c r="Z498" s="1"/>
      <c r="AA498" s="1"/>
      <c r="AB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40"/>
      <c r="W499" s="1"/>
      <c r="X499" s="1"/>
      <c r="Y499" s="1"/>
      <c r="Z499" s="1"/>
      <c r="AA499" s="1"/>
      <c r="AB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40"/>
      <c r="W500" s="1"/>
      <c r="X500" s="1"/>
      <c r="Y500" s="1"/>
      <c r="Z500" s="1"/>
      <c r="AA500" s="1"/>
      <c r="AB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40"/>
      <c r="W501" s="1"/>
      <c r="X501" s="1"/>
      <c r="Y501" s="1"/>
      <c r="Z501" s="1"/>
      <c r="AA501" s="1"/>
      <c r="AB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40"/>
      <c r="W502" s="1"/>
      <c r="X502" s="1"/>
      <c r="Y502" s="1"/>
      <c r="Z502" s="1"/>
      <c r="AA502" s="1"/>
      <c r="AB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40"/>
      <c r="W503" s="1"/>
      <c r="X503" s="1"/>
      <c r="Y503" s="1"/>
      <c r="Z503" s="1"/>
      <c r="AA503" s="1"/>
      <c r="AB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40"/>
      <c r="W504" s="1"/>
      <c r="X504" s="1"/>
      <c r="Y504" s="1"/>
      <c r="Z504" s="1"/>
      <c r="AA504" s="1"/>
      <c r="AB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40"/>
      <c r="W505" s="1"/>
      <c r="X505" s="1"/>
      <c r="Y505" s="1"/>
      <c r="Z505" s="1"/>
      <c r="AA505" s="1"/>
      <c r="AB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40"/>
      <c r="W506" s="1"/>
      <c r="X506" s="1"/>
      <c r="Y506" s="1"/>
      <c r="Z506" s="1"/>
      <c r="AA506" s="1"/>
      <c r="AB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40"/>
      <c r="W507" s="1"/>
      <c r="X507" s="1"/>
      <c r="Y507" s="1"/>
      <c r="Z507" s="1"/>
      <c r="AA507" s="1"/>
      <c r="AB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40"/>
      <c r="W508" s="1"/>
      <c r="X508" s="1"/>
      <c r="Y508" s="1"/>
      <c r="Z508" s="1"/>
      <c r="AA508" s="1"/>
      <c r="AB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40"/>
      <c r="W509" s="1"/>
      <c r="X509" s="1"/>
      <c r="Y509" s="1"/>
      <c r="Z509" s="1"/>
      <c r="AA509" s="1"/>
      <c r="AB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40"/>
      <c r="W510" s="1"/>
      <c r="X510" s="1"/>
      <c r="Y510" s="1"/>
      <c r="Z510" s="1"/>
      <c r="AA510" s="1"/>
      <c r="AB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40"/>
      <c r="W511" s="1"/>
      <c r="X511" s="1"/>
      <c r="Y511" s="1"/>
      <c r="Z511" s="1"/>
      <c r="AA511" s="1"/>
      <c r="AB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40"/>
      <c r="W512" s="1"/>
      <c r="X512" s="1"/>
      <c r="Y512" s="1"/>
      <c r="Z512" s="1"/>
      <c r="AA512" s="1"/>
      <c r="AB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40"/>
      <c r="W513" s="1"/>
      <c r="X513" s="1"/>
      <c r="Y513" s="1"/>
      <c r="Z513" s="1"/>
      <c r="AA513" s="1"/>
      <c r="AB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40"/>
      <c r="W514" s="1"/>
      <c r="X514" s="1"/>
      <c r="Y514" s="1"/>
      <c r="Z514" s="1"/>
      <c r="AA514" s="1"/>
      <c r="AB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40"/>
      <c r="W515" s="1"/>
      <c r="X515" s="1"/>
      <c r="Y515" s="1"/>
      <c r="Z515" s="1"/>
      <c r="AA515" s="1"/>
      <c r="AB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40"/>
      <c r="W516" s="1"/>
      <c r="X516" s="1"/>
      <c r="Y516" s="1"/>
      <c r="Z516" s="1"/>
      <c r="AA516" s="1"/>
      <c r="AB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40"/>
      <c r="W517" s="1"/>
      <c r="X517" s="1"/>
      <c r="Y517" s="1"/>
      <c r="Z517" s="1"/>
      <c r="AA517" s="1"/>
      <c r="AB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40"/>
      <c r="W518" s="1"/>
      <c r="X518" s="1"/>
      <c r="Y518" s="1"/>
      <c r="Z518" s="1"/>
      <c r="AA518" s="1"/>
      <c r="AB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40"/>
      <c r="W519" s="1"/>
      <c r="X519" s="1"/>
      <c r="Y519" s="1"/>
      <c r="Z519" s="1"/>
      <c r="AA519" s="1"/>
      <c r="AB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40"/>
      <c r="W520" s="1"/>
      <c r="X520" s="1"/>
      <c r="Y520" s="1"/>
      <c r="Z520" s="1"/>
      <c r="AA520" s="1"/>
      <c r="AB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40"/>
      <c r="W521" s="1"/>
      <c r="X521" s="1"/>
      <c r="Y521" s="1"/>
      <c r="Z521" s="1"/>
      <c r="AA521" s="1"/>
      <c r="AB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40"/>
      <c r="W522" s="1"/>
      <c r="X522" s="1"/>
      <c r="Y522" s="1"/>
      <c r="Z522" s="1"/>
      <c r="AA522" s="1"/>
      <c r="AB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40"/>
      <c r="W523" s="1"/>
      <c r="X523" s="1"/>
      <c r="Y523" s="1"/>
      <c r="Z523" s="1"/>
      <c r="AA523" s="1"/>
      <c r="AB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40"/>
      <c r="W524" s="1"/>
      <c r="X524" s="1"/>
      <c r="Y524" s="1"/>
      <c r="Z524" s="1"/>
      <c r="AA524" s="1"/>
      <c r="AB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40"/>
      <c r="W525" s="1"/>
      <c r="X525" s="1"/>
      <c r="Y525" s="1"/>
      <c r="Z525" s="1"/>
      <c r="AA525" s="1"/>
      <c r="AB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40"/>
      <c r="W526" s="1"/>
      <c r="X526" s="1"/>
      <c r="Y526" s="1"/>
      <c r="Z526" s="1"/>
      <c r="AA526" s="1"/>
      <c r="AB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40"/>
      <c r="W527" s="1"/>
      <c r="X527" s="1"/>
      <c r="Y527" s="1"/>
      <c r="Z527" s="1"/>
      <c r="AA527" s="1"/>
      <c r="AB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40"/>
      <c r="W528" s="1"/>
      <c r="X528" s="1"/>
      <c r="Y528" s="1"/>
      <c r="Z528" s="1"/>
      <c r="AA528" s="1"/>
      <c r="AB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40"/>
      <c r="W529" s="1"/>
      <c r="X529" s="1"/>
      <c r="Y529" s="1"/>
      <c r="Z529" s="1"/>
      <c r="AA529" s="1"/>
      <c r="AB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40"/>
      <c r="W530" s="1"/>
      <c r="X530" s="1"/>
      <c r="Y530" s="1"/>
      <c r="Z530" s="1"/>
      <c r="AA530" s="1"/>
      <c r="AB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40"/>
      <c r="W531" s="1"/>
      <c r="X531" s="1"/>
      <c r="Y531" s="1"/>
      <c r="Z531" s="1"/>
      <c r="AA531" s="1"/>
      <c r="AB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40"/>
      <c r="W532" s="1"/>
      <c r="X532" s="1"/>
      <c r="Y532" s="1"/>
      <c r="Z532" s="1"/>
      <c r="AA532" s="1"/>
      <c r="AB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40"/>
      <c r="W533" s="1"/>
      <c r="X533" s="1"/>
      <c r="Y533" s="1"/>
      <c r="Z533" s="1"/>
      <c r="AA533" s="1"/>
      <c r="AB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40"/>
      <c r="W534" s="1"/>
      <c r="X534" s="1"/>
      <c r="Y534" s="1"/>
      <c r="Z534" s="1"/>
      <c r="AA534" s="1"/>
      <c r="AB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40"/>
      <c r="W535" s="1"/>
      <c r="X535" s="1"/>
      <c r="Y535" s="1"/>
      <c r="Z535" s="1"/>
      <c r="AA535" s="1"/>
      <c r="AB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40"/>
      <c r="W536" s="1"/>
      <c r="X536" s="1"/>
      <c r="Y536" s="1"/>
      <c r="Z536" s="1"/>
      <c r="AA536" s="1"/>
      <c r="AB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40"/>
      <c r="W537" s="1"/>
      <c r="X537" s="1"/>
      <c r="Y537" s="1"/>
      <c r="Z537" s="1"/>
      <c r="AA537" s="1"/>
      <c r="AB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40"/>
      <c r="W538" s="1"/>
      <c r="X538" s="1"/>
      <c r="Y538" s="1"/>
      <c r="Z538" s="1"/>
      <c r="AA538" s="1"/>
      <c r="AB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40"/>
      <c r="W539" s="1"/>
      <c r="X539" s="1"/>
      <c r="Y539" s="1"/>
      <c r="Z539" s="1"/>
      <c r="AA539" s="1"/>
      <c r="AB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40"/>
      <c r="W540" s="1"/>
      <c r="X540" s="1"/>
      <c r="Y540" s="1"/>
      <c r="Z540" s="1"/>
      <c r="AA540" s="1"/>
      <c r="AB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40"/>
      <c r="W541" s="1"/>
      <c r="X541" s="1"/>
      <c r="Y541" s="1"/>
      <c r="Z541" s="1"/>
      <c r="AA541" s="1"/>
      <c r="AB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40"/>
      <c r="W542" s="1"/>
      <c r="X542" s="1"/>
      <c r="Y542" s="1"/>
      <c r="Z542" s="1"/>
      <c r="AA542" s="1"/>
      <c r="AB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40"/>
      <c r="W543" s="1"/>
      <c r="X543" s="1"/>
      <c r="Y543" s="1"/>
      <c r="Z543" s="1"/>
      <c r="AA543" s="1"/>
      <c r="AB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40"/>
      <c r="W544" s="1"/>
      <c r="X544" s="1"/>
      <c r="Y544" s="1"/>
      <c r="Z544" s="1"/>
      <c r="AA544" s="1"/>
      <c r="AB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40"/>
      <c r="W545" s="1"/>
      <c r="X545" s="1"/>
      <c r="Y545" s="1"/>
      <c r="Z545" s="1"/>
      <c r="AA545" s="1"/>
      <c r="AB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40"/>
      <c r="W546" s="1"/>
      <c r="X546" s="1"/>
      <c r="Y546" s="1"/>
      <c r="Z546" s="1"/>
      <c r="AA546" s="1"/>
      <c r="AB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40"/>
      <c r="W547" s="1"/>
      <c r="X547" s="1"/>
      <c r="Y547" s="1"/>
      <c r="Z547" s="1"/>
      <c r="AA547" s="1"/>
      <c r="AB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40"/>
      <c r="W548" s="1"/>
      <c r="X548" s="1"/>
      <c r="Y548" s="1"/>
      <c r="Z548" s="1"/>
      <c r="AA548" s="1"/>
      <c r="AB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40"/>
      <c r="W549" s="1"/>
      <c r="X549" s="1"/>
      <c r="Y549" s="1"/>
      <c r="Z549" s="1"/>
      <c r="AA549" s="1"/>
      <c r="AB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40"/>
      <c r="W550" s="1"/>
      <c r="X550" s="1"/>
      <c r="Y550" s="1"/>
      <c r="Z550" s="1"/>
      <c r="AA550" s="1"/>
      <c r="AB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40"/>
      <c r="W551" s="1"/>
      <c r="X551" s="1"/>
      <c r="Y551" s="1"/>
      <c r="Z551" s="1"/>
      <c r="AA551" s="1"/>
      <c r="AB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40"/>
      <c r="W552" s="1"/>
      <c r="X552" s="1"/>
      <c r="Y552" s="1"/>
      <c r="Z552" s="1"/>
      <c r="AA552" s="1"/>
      <c r="AB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40"/>
      <c r="W553" s="1"/>
      <c r="X553" s="1"/>
      <c r="Y553" s="1"/>
      <c r="Z553" s="1"/>
      <c r="AA553" s="1"/>
      <c r="AB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40"/>
      <c r="W554" s="1"/>
      <c r="X554" s="1"/>
      <c r="Y554" s="1"/>
      <c r="Z554" s="1"/>
      <c r="AA554" s="1"/>
      <c r="AB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40"/>
      <c r="W555" s="1"/>
      <c r="X555" s="1"/>
      <c r="Y555" s="1"/>
      <c r="Z555" s="1"/>
      <c r="AA555" s="1"/>
      <c r="AB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40"/>
      <c r="W556" s="1"/>
      <c r="X556" s="1"/>
      <c r="Y556" s="1"/>
      <c r="Z556" s="1"/>
      <c r="AA556" s="1"/>
      <c r="AB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40"/>
      <c r="W557" s="1"/>
      <c r="X557" s="1"/>
      <c r="Y557" s="1"/>
      <c r="Z557" s="1"/>
      <c r="AA557" s="1"/>
      <c r="AB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40"/>
      <c r="W558" s="1"/>
      <c r="X558" s="1"/>
      <c r="Y558" s="1"/>
      <c r="Z558" s="1"/>
      <c r="AA558" s="1"/>
      <c r="AB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40"/>
      <c r="W559" s="1"/>
      <c r="X559" s="1"/>
      <c r="Y559" s="1"/>
      <c r="Z559" s="1"/>
      <c r="AA559" s="1"/>
      <c r="AB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40"/>
      <c r="W560" s="1"/>
      <c r="X560" s="1"/>
      <c r="Y560" s="1"/>
      <c r="Z560" s="1"/>
      <c r="AA560" s="1"/>
      <c r="AB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40"/>
      <c r="W561" s="1"/>
      <c r="X561" s="1"/>
      <c r="Y561" s="1"/>
      <c r="Z561" s="1"/>
      <c r="AA561" s="1"/>
      <c r="AB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40"/>
      <c r="W562" s="1"/>
      <c r="X562" s="1"/>
      <c r="Y562" s="1"/>
      <c r="Z562" s="1"/>
      <c r="AA562" s="1"/>
      <c r="AB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40"/>
      <c r="W563" s="1"/>
      <c r="X563" s="1"/>
      <c r="Y563" s="1"/>
      <c r="Z563" s="1"/>
      <c r="AA563" s="1"/>
      <c r="AB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40"/>
      <c r="W564" s="1"/>
      <c r="X564" s="1"/>
      <c r="Y564" s="1"/>
      <c r="Z564" s="1"/>
      <c r="AA564" s="1"/>
      <c r="AB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40"/>
      <c r="W565" s="1"/>
      <c r="X565" s="1"/>
      <c r="Y565" s="1"/>
      <c r="Z565" s="1"/>
      <c r="AA565" s="1"/>
      <c r="AB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40"/>
      <c r="W566" s="1"/>
      <c r="X566" s="1"/>
      <c r="Y566" s="1"/>
      <c r="Z566" s="1"/>
      <c r="AA566" s="1"/>
      <c r="AB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40"/>
      <c r="W567" s="1"/>
      <c r="X567" s="1"/>
      <c r="Y567" s="1"/>
      <c r="Z567" s="1"/>
      <c r="AA567" s="1"/>
      <c r="AB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40"/>
      <c r="W568" s="1"/>
      <c r="X568" s="1"/>
      <c r="Y568" s="1"/>
      <c r="Z568" s="1"/>
      <c r="AA568" s="1"/>
      <c r="AB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40"/>
      <c r="W569" s="1"/>
      <c r="X569" s="1"/>
      <c r="Y569" s="1"/>
      <c r="Z569" s="1"/>
      <c r="AA569" s="1"/>
      <c r="AB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40"/>
      <c r="W570" s="1"/>
      <c r="X570" s="1"/>
      <c r="Y570" s="1"/>
      <c r="Z570" s="1"/>
      <c r="AA570" s="1"/>
      <c r="AB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40"/>
      <c r="W571" s="1"/>
      <c r="X571" s="1"/>
      <c r="Y571" s="1"/>
      <c r="Z571" s="1"/>
      <c r="AA571" s="1"/>
      <c r="AB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40"/>
      <c r="W572" s="1"/>
      <c r="X572" s="1"/>
      <c r="Y572" s="1"/>
      <c r="Z572" s="1"/>
      <c r="AA572" s="1"/>
      <c r="AB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40"/>
      <c r="W573" s="1"/>
      <c r="X573" s="1"/>
      <c r="Y573" s="1"/>
      <c r="Z573" s="1"/>
      <c r="AA573" s="1"/>
      <c r="AB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40"/>
      <c r="W574" s="1"/>
      <c r="X574" s="1"/>
      <c r="Y574" s="1"/>
      <c r="Z574" s="1"/>
      <c r="AA574" s="1"/>
      <c r="AB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40"/>
      <c r="W575" s="1"/>
      <c r="X575" s="1"/>
      <c r="Y575" s="1"/>
      <c r="Z575" s="1"/>
      <c r="AA575" s="1"/>
      <c r="AB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40"/>
      <c r="W576" s="1"/>
      <c r="X576" s="1"/>
      <c r="Y576" s="1"/>
      <c r="Z576" s="1"/>
      <c r="AA576" s="1"/>
      <c r="AB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40"/>
      <c r="W577" s="1"/>
      <c r="X577" s="1"/>
      <c r="Y577" s="1"/>
      <c r="Z577" s="1"/>
      <c r="AA577" s="1"/>
      <c r="AB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40"/>
      <c r="W578" s="1"/>
      <c r="X578" s="1"/>
      <c r="Y578" s="1"/>
      <c r="Z578" s="1"/>
      <c r="AA578" s="1"/>
      <c r="AB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40"/>
      <c r="W579" s="1"/>
      <c r="X579" s="1"/>
      <c r="Y579" s="1"/>
      <c r="Z579" s="1"/>
      <c r="AA579" s="1"/>
      <c r="AB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40"/>
      <c r="W580" s="1"/>
      <c r="X580" s="1"/>
      <c r="Y580" s="1"/>
      <c r="Z580" s="1"/>
      <c r="AA580" s="1"/>
      <c r="AB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40"/>
      <c r="W581" s="1"/>
      <c r="X581" s="1"/>
      <c r="Y581" s="1"/>
      <c r="Z581" s="1"/>
      <c r="AA581" s="1"/>
      <c r="AB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40"/>
      <c r="W582" s="1"/>
      <c r="X582" s="1"/>
      <c r="Y582" s="1"/>
      <c r="Z582" s="1"/>
      <c r="AA582" s="1"/>
      <c r="AB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40"/>
      <c r="W583" s="1"/>
      <c r="X583" s="1"/>
      <c r="Y583" s="1"/>
      <c r="Z583" s="1"/>
      <c r="AA583" s="1"/>
      <c r="AB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40"/>
      <c r="W584" s="1"/>
      <c r="X584" s="1"/>
      <c r="Y584" s="1"/>
      <c r="Z584" s="1"/>
      <c r="AA584" s="1"/>
      <c r="AB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40"/>
      <c r="W585" s="1"/>
      <c r="X585" s="1"/>
      <c r="Y585" s="1"/>
      <c r="Z585" s="1"/>
      <c r="AA585" s="1"/>
      <c r="AB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40"/>
      <c r="W586" s="1"/>
      <c r="X586" s="1"/>
      <c r="Y586" s="1"/>
      <c r="Z586" s="1"/>
      <c r="AA586" s="1"/>
      <c r="AB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40"/>
      <c r="W587" s="1"/>
      <c r="X587" s="1"/>
      <c r="Y587" s="1"/>
      <c r="Z587" s="1"/>
      <c r="AA587" s="1"/>
      <c r="AB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40"/>
      <c r="W588" s="1"/>
      <c r="X588" s="1"/>
      <c r="Y588" s="1"/>
      <c r="Z588" s="1"/>
      <c r="AA588" s="1"/>
      <c r="AB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40"/>
      <c r="W589" s="1"/>
      <c r="X589" s="1"/>
      <c r="Y589" s="1"/>
      <c r="Z589" s="1"/>
      <c r="AA589" s="1"/>
      <c r="AB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40"/>
      <c r="W590" s="1"/>
      <c r="X590" s="1"/>
      <c r="Y590" s="1"/>
      <c r="Z590" s="1"/>
      <c r="AA590" s="1"/>
      <c r="AB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40"/>
      <c r="W591" s="1"/>
      <c r="X591" s="1"/>
      <c r="Y591" s="1"/>
      <c r="Z591" s="1"/>
      <c r="AA591" s="1"/>
      <c r="AB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40"/>
      <c r="W592" s="1"/>
      <c r="X592" s="1"/>
      <c r="Y592" s="1"/>
      <c r="Z592" s="1"/>
      <c r="AA592" s="1"/>
      <c r="AB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40"/>
      <c r="W593" s="1"/>
      <c r="X593" s="1"/>
      <c r="Y593" s="1"/>
      <c r="Z593" s="1"/>
      <c r="AA593" s="1"/>
      <c r="AB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40"/>
      <c r="W594" s="1"/>
      <c r="X594" s="1"/>
      <c r="Y594" s="1"/>
      <c r="Z594" s="1"/>
      <c r="AA594" s="1"/>
      <c r="AB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40"/>
      <c r="W595" s="1"/>
      <c r="X595" s="1"/>
      <c r="Y595" s="1"/>
      <c r="Z595" s="1"/>
      <c r="AA595" s="1"/>
      <c r="AB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40"/>
      <c r="W596" s="1"/>
      <c r="X596" s="1"/>
      <c r="Y596" s="1"/>
      <c r="Z596" s="1"/>
      <c r="AA596" s="1"/>
      <c r="AB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40"/>
      <c r="W597" s="1"/>
      <c r="X597" s="1"/>
      <c r="Y597" s="1"/>
      <c r="Z597" s="1"/>
      <c r="AA597" s="1"/>
      <c r="AB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40"/>
      <c r="W598" s="1"/>
      <c r="X598" s="1"/>
      <c r="Y598" s="1"/>
      <c r="Z598" s="1"/>
      <c r="AA598" s="1"/>
      <c r="AB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40"/>
      <c r="W599" s="1"/>
      <c r="X599" s="1"/>
      <c r="Y599" s="1"/>
      <c r="Z599" s="1"/>
      <c r="AA599" s="1"/>
      <c r="AB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40"/>
      <c r="W600" s="1"/>
      <c r="X600" s="1"/>
      <c r="Y600" s="1"/>
      <c r="Z600" s="1"/>
      <c r="AA600" s="1"/>
      <c r="AB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40"/>
      <c r="W601" s="1"/>
      <c r="X601" s="1"/>
      <c r="Y601" s="1"/>
      <c r="Z601" s="1"/>
      <c r="AA601" s="1"/>
      <c r="AB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40"/>
      <c r="W602" s="1"/>
      <c r="X602" s="1"/>
      <c r="Y602" s="1"/>
      <c r="Z602" s="1"/>
      <c r="AA602" s="1"/>
      <c r="AB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40"/>
      <c r="W603" s="1"/>
      <c r="X603" s="1"/>
      <c r="Y603" s="1"/>
      <c r="Z603" s="1"/>
      <c r="AA603" s="1"/>
      <c r="AB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40"/>
      <c r="W604" s="1"/>
      <c r="X604" s="1"/>
      <c r="Y604" s="1"/>
      <c r="Z604" s="1"/>
      <c r="AA604" s="1"/>
      <c r="AB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40"/>
      <c r="W605" s="1"/>
      <c r="X605" s="1"/>
      <c r="Y605" s="1"/>
      <c r="Z605" s="1"/>
      <c r="AA605" s="1"/>
      <c r="AB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40"/>
      <c r="W606" s="1"/>
      <c r="X606" s="1"/>
      <c r="Y606" s="1"/>
      <c r="Z606" s="1"/>
      <c r="AA606" s="1"/>
      <c r="AB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40"/>
      <c r="W607" s="1"/>
      <c r="X607" s="1"/>
      <c r="Y607" s="1"/>
      <c r="Z607" s="1"/>
      <c r="AA607" s="1"/>
      <c r="AB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40"/>
      <c r="W608" s="1"/>
      <c r="X608" s="1"/>
      <c r="Y608" s="1"/>
      <c r="Z608" s="1"/>
      <c r="AA608" s="1"/>
      <c r="AB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40"/>
      <c r="W609" s="1"/>
      <c r="X609" s="1"/>
      <c r="Y609" s="1"/>
      <c r="Z609" s="1"/>
      <c r="AA609" s="1"/>
      <c r="AB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40"/>
      <c r="W610" s="1"/>
      <c r="X610" s="1"/>
      <c r="Y610" s="1"/>
      <c r="Z610" s="1"/>
      <c r="AA610" s="1"/>
      <c r="AB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40"/>
      <c r="W611" s="1"/>
      <c r="X611" s="1"/>
      <c r="Y611" s="1"/>
      <c r="Z611" s="1"/>
      <c r="AA611" s="1"/>
      <c r="AB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40"/>
      <c r="W612" s="1"/>
      <c r="X612" s="1"/>
      <c r="Y612" s="1"/>
      <c r="Z612" s="1"/>
      <c r="AA612" s="1"/>
      <c r="AB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40"/>
      <c r="W613" s="1"/>
      <c r="X613" s="1"/>
      <c r="Y613" s="1"/>
      <c r="Z613" s="1"/>
      <c r="AA613" s="1"/>
      <c r="AB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40"/>
      <c r="W614" s="1"/>
      <c r="X614" s="1"/>
      <c r="Y614" s="1"/>
      <c r="Z614" s="1"/>
      <c r="AA614" s="1"/>
      <c r="AB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40"/>
      <c r="W615" s="1"/>
      <c r="X615" s="1"/>
      <c r="Y615" s="1"/>
      <c r="Z615" s="1"/>
      <c r="AA615" s="1"/>
      <c r="AB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40"/>
      <c r="W616" s="1"/>
      <c r="X616" s="1"/>
      <c r="Y616" s="1"/>
      <c r="Z616" s="1"/>
      <c r="AA616" s="1"/>
      <c r="AB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40"/>
      <c r="W617" s="1"/>
      <c r="X617" s="1"/>
      <c r="Y617" s="1"/>
      <c r="Z617" s="1"/>
      <c r="AA617" s="1"/>
      <c r="AB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40"/>
      <c r="W618" s="1"/>
      <c r="X618" s="1"/>
      <c r="Y618" s="1"/>
      <c r="Z618" s="1"/>
      <c r="AA618" s="1"/>
      <c r="AB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40"/>
      <c r="W619" s="1"/>
      <c r="X619" s="1"/>
      <c r="Y619" s="1"/>
      <c r="Z619" s="1"/>
      <c r="AA619" s="1"/>
      <c r="AB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40"/>
      <c r="W620" s="1"/>
      <c r="X620" s="1"/>
      <c r="Y620" s="1"/>
      <c r="Z620" s="1"/>
      <c r="AA620" s="1"/>
      <c r="AB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40"/>
      <c r="W621" s="1"/>
      <c r="X621" s="1"/>
      <c r="Y621" s="1"/>
      <c r="Z621" s="1"/>
      <c r="AA621" s="1"/>
      <c r="AB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40"/>
      <c r="W622" s="1"/>
      <c r="X622" s="1"/>
      <c r="Y622" s="1"/>
      <c r="Z622" s="1"/>
      <c r="AA622" s="1"/>
      <c r="AB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40"/>
      <c r="W623" s="1"/>
      <c r="X623" s="1"/>
      <c r="Y623" s="1"/>
      <c r="Z623" s="1"/>
      <c r="AA623" s="1"/>
      <c r="AB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40"/>
      <c r="W624" s="1"/>
      <c r="X624" s="1"/>
      <c r="Y624" s="1"/>
      <c r="Z624" s="1"/>
      <c r="AA624" s="1"/>
      <c r="AB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40"/>
      <c r="W625" s="1"/>
      <c r="X625" s="1"/>
      <c r="Y625" s="1"/>
      <c r="Z625" s="1"/>
      <c r="AA625" s="1"/>
      <c r="AB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40"/>
      <c r="W626" s="1"/>
      <c r="X626" s="1"/>
      <c r="Y626" s="1"/>
      <c r="Z626" s="1"/>
      <c r="AA626" s="1"/>
      <c r="AB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40"/>
      <c r="W627" s="1"/>
      <c r="X627" s="1"/>
      <c r="Y627" s="1"/>
      <c r="Z627" s="1"/>
      <c r="AA627" s="1"/>
      <c r="AB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40"/>
      <c r="W628" s="1"/>
      <c r="X628" s="1"/>
      <c r="Y628" s="1"/>
      <c r="Z628" s="1"/>
      <c r="AA628" s="1"/>
      <c r="AB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40"/>
      <c r="W629" s="1"/>
      <c r="X629" s="1"/>
      <c r="Y629" s="1"/>
      <c r="Z629" s="1"/>
      <c r="AA629" s="1"/>
      <c r="AB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40"/>
      <c r="W630" s="1"/>
      <c r="X630" s="1"/>
      <c r="Y630" s="1"/>
      <c r="Z630" s="1"/>
      <c r="AA630" s="1"/>
      <c r="AB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40"/>
      <c r="W631" s="1"/>
      <c r="X631" s="1"/>
      <c r="Y631" s="1"/>
      <c r="Z631" s="1"/>
      <c r="AA631" s="1"/>
      <c r="AB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40"/>
      <c r="W632" s="1"/>
      <c r="X632" s="1"/>
      <c r="Y632" s="1"/>
      <c r="Z632" s="1"/>
      <c r="AA632" s="1"/>
      <c r="AB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40"/>
      <c r="W633" s="1"/>
      <c r="X633" s="1"/>
      <c r="Y633" s="1"/>
      <c r="Z633" s="1"/>
      <c r="AA633" s="1"/>
      <c r="AB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40"/>
      <c r="W634" s="1"/>
      <c r="X634" s="1"/>
      <c r="Y634" s="1"/>
      <c r="Z634" s="1"/>
      <c r="AA634" s="1"/>
      <c r="AB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40"/>
      <c r="W635" s="1"/>
      <c r="X635" s="1"/>
      <c r="Y635" s="1"/>
      <c r="Z635" s="1"/>
      <c r="AA635" s="1"/>
      <c r="AB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40"/>
      <c r="W636" s="1"/>
      <c r="X636" s="1"/>
      <c r="Y636" s="1"/>
      <c r="Z636" s="1"/>
      <c r="AA636" s="1"/>
      <c r="AB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40"/>
      <c r="W637" s="1"/>
      <c r="X637" s="1"/>
      <c r="Y637" s="1"/>
      <c r="Z637" s="1"/>
      <c r="AA637" s="1"/>
      <c r="AB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40"/>
      <c r="W638" s="1"/>
      <c r="X638" s="1"/>
      <c r="Y638" s="1"/>
      <c r="Z638" s="1"/>
      <c r="AA638" s="1"/>
      <c r="AB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40"/>
      <c r="W639" s="1"/>
      <c r="X639" s="1"/>
      <c r="Y639" s="1"/>
      <c r="Z639" s="1"/>
      <c r="AA639" s="1"/>
      <c r="AB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40"/>
      <c r="W640" s="1"/>
      <c r="X640" s="1"/>
      <c r="Y640" s="1"/>
      <c r="Z640" s="1"/>
      <c r="AA640" s="1"/>
      <c r="AB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40"/>
      <c r="W641" s="1"/>
      <c r="X641" s="1"/>
      <c r="Y641" s="1"/>
      <c r="Z641" s="1"/>
      <c r="AA641" s="1"/>
      <c r="AB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40"/>
      <c r="W642" s="1"/>
      <c r="X642" s="1"/>
      <c r="Y642" s="1"/>
      <c r="Z642" s="1"/>
      <c r="AA642" s="1"/>
      <c r="AB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40"/>
      <c r="W643" s="1"/>
      <c r="X643" s="1"/>
      <c r="Y643" s="1"/>
      <c r="Z643" s="1"/>
      <c r="AA643" s="1"/>
      <c r="AB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40"/>
      <c r="W644" s="1"/>
      <c r="X644" s="1"/>
      <c r="Y644" s="1"/>
      <c r="Z644" s="1"/>
      <c r="AA644" s="1"/>
      <c r="AB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40"/>
      <c r="W645" s="1"/>
      <c r="X645" s="1"/>
      <c r="Y645" s="1"/>
      <c r="Z645" s="1"/>
      <c r="AA645" s="1"/>
      <c r="AB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40"/>
      <c r="W646" s="1"/>
      <c r="X646" s="1"/>
      <c r="Y646" s="1"/>
      <c r="Z646" s="1"/>
      <c r="AA646" s="1"/>
      <c r="AB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40"/>
      <c r="W647" s="1"/>
      <c r="X647" s="1"/>
      <c r="Y647" s="1"/>
      <c r="Z647" s="1"/>
      <c r="AA647" s="1"/>
      <c r="AB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40"/>
      <c r="W648" s="1"/>
      <c r="X648" s="1"/>
      <c r="Y648" s="1"/>
      <c r="Z648" s="1"/>
      <c r="AA648" s="1"/>
      <c r="AB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40"/>
      <c r="W649" s="1"/>
      <c r="X649" s="1"/>
      <c r="Y649" s="1"/>
      <c r="Z649" s="1"/>
      <c r="AA649" s="1"/>
      <c r="AB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40"/>
      <c r="W650" s="1"/>
      <c r="X650" s="1"/>
      <c r="Y650" s="1"/>
      <c r="Z650" s="1"/>
      <c r="AA650" s="1"/>
      <c r="AB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40"/>
      <c r="W651" s="1"/>
      <c r="X651" s="1"/>
      <c r="Y651" s="1"/>
      <c r="Z651" s="1"/>
      <c r="AA651" s="1"/>
      <c r="AB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40"/>
      <c r="W652" s="1"/>
      <c r="X652" s="1"/>
      <c r="Y652" s="1"/>
      <c r="Z652" s="1"/>
      <c r="AA652" s="1"/>
      <c r="AB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40"/>
      <c r="W653" s="1"/>
      <c r="X653" s="1"/>
      <c r="Y653" s="1"/>
      <c r="Z653" s="1"/>
      <c r="AA653" s="1"/>
      <c r="AB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40"/>
      <c r="W654" s="1"/>
      <c r="X654" s="1"/>
      <c r="Y654" s="1"/>
      <c r="Z654" s="1"/>
      <c r="AA654" s="1"/>
      <c r="AB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40"/>
      <c r="W655" s="1"/>
      <c r="X655" s="1"/>
      <c r="Y655" s="1"/>
      <c r="Z655" s="1"/>
      <c r="AA655" s="1"/>
      <c r="AB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40"/>
      <c r="W656" s="1"/>
      <c r="X656" s="1"/>
      <c r="Y656" s="1"/>
      <c r="Z656" s="1"/>
      <c r="AA656" s="1"/>
      <c r="AB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40"/>
      <c r="W657" s="1"/>
      <c r="X657" s="1"/>
      <c r="Y657" s="1"/>
      <c r="Z657" s="1"/>
      <c r="AA657" s="1"/>
      <c r="AB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40"/>
      <c r="W658" s="1"/>
      <c r="X658" s="1"/>
      <c r="Y658" s="1"/>
      <c r="Z658" s="1"/>
      <c r="AA658" s="1"/>
      <c r="AB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40"/>
      <c r="W659" s="1"/>
      <c r="X659" s="1"/>
      <c r="Y659" s="1"/>
      <c r="Z659" s="1"/>
      <c r="AA659" s="1"/>
      <c r="AB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40"/>
      <c r="W660" s="1"/>
      <c r="X660" s="1"/>
      <c r="Y660" s="1"/>
      <c r="Z660" s="1"/>
      <c r="AA660" s="1"/>
      <c r="AB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40"/>
      <c r="W661" s="1"/>
      <c r="X661" s="1"/>
      <c r="Y661" s="1"/>
      <c r="Z661" s="1"/>
      <c r="AA661" s="1"/>
      <c r="AB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40"/>
      <c r="W662" s="1"/>
      <c r="X662" s="1"/>
      <c r="Y662" s="1"/>
      <c r="Z662" s="1"/>
      <c r="AA662" s="1"/>
      <c r="AB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40"/>
      <c r="W663" s="1"/>
      <c r="X663" s="1"/>
      <c r="Y663" s="1"/>
      <c r="Z663" s="1"/>
      <c r="AA663" s="1"/>
      <c r="AB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40"/>
      <c r="W664" s="1"/>
      <c r="X664" s="1"/>
      <c r="Y664" s="1"/>
      <c r="Z664" s="1"/>
      <c r="AA664" s="1"/>
      <c r="AB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40"/>
      <c r="W665" s="1"/>
      <c r="X665" s="1"/>
      <c r="Y665" s="1"/>
      <c r="Z665" s="1"/>
      <c r="AA665" s="1"/>
      <c r="AB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40"/>
      <c r="W666" s="1"/>
      <c r="X666" s="1"/>
      <c r="Y666" s="1"/>
      <c r="Z666" s="1"/>
      <c r="AA666" s="1"/>
      <c r="AB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40"/>
      <c r="W667" s="1"/>
      <c r="X667" s="1"/>
      <c r="Y667" s="1"/>
      <c r="Z667" s="1"/>
      <c r="AA667" s="1"/>
      <c r="AB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40"/>
      <c r="W668" s="1"/>
      <c r="X668" s="1"/>
      <c r="Y668" s="1"/>
      <c r="Z668" s="1"/>
      <c r="AA668" s="1"/>
      <c r="AB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40"/>
      <c r="W669" s="1"/>
      <c r="X669" s="1"/>
      <c r="Y669" s="1"/>
      <c r="Z669" s="1"/>
      <c r="AA669" s="1"/>
      <c r="AB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40"/>
      <c r="W670" s="1"/>
      <c r="X670" s="1"/>
      <c r="Y670" s="1"/>
      <c r="Z670" s="1"/>
      <c r="AA670" s="1"/>
      <c r="AB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40"/>
      <c r="W671" s="1"/>
      <c r="X671" s="1"/>
      <c r="Y671" s="1"/>
      <c r="Z671" s="1"/>
      <c r="AA671" s="1"/>
      <c r="AB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40"/>
      <c r="W672" s="1"/>
      <c r="X672" s="1"/>
      <c r="Y672" s="1"/>
      <c r="Z672" s="1"/>
      <c r="AA672" s="1"/>
      <c r="AB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40"/>
      <c r="W673" s="1"/>
      <c r="X673" s="1"/>
      <c r="Y673" s="1"/>
      <c r="Z673" s="1"/>
      <c r="AA673" s="1"/>
      <c r="AB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40"/>
      <c r="W674" s="1"/>
      <c r="X674" s="1"/>
      <c r="Y674" s="1"/>
      <c r="Z674" s="1"/>
      <c r="AA674" s="1"/>
      <c r="AB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40"/>
      <c r="W675" s="1"/>
      <c r="X675" s="1"/>
      <c r="Y675" s="1"/>
      <c r="Z675" s="1"/>
      <c r="AA675" s="1"/>
      <c r="AB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40"/>
      <c r="W676" s="1"/>
      <c r="X676" s="1"/>
      <c r="Y676" s="1"/>
      <c r="Z676" s="1"/>
      <c r="AA676" s="1"/>
      <c r="AB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40"/>
      <c r="W677" s="1"/>
      <c r="X677" s="1"/>
      <c r="Y677" s="1"/>
      <c r="Z677" s="1"/>
      <c r="AA677" s="1"/>
      <c r="AB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40"/>
      <c r="W678" s="1"/>
      <c r="X678" s="1"/>
      <c r="Y678" s="1"/>
      <c r="Z678" s="1"/>
      <c r="AA678" s="1"/>
      <c r="AB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40"/>
      <c r="W679" s="1"/>
      <c r="X679" s="1"/>
      <c r="Y679" s="1"/>
      <c r="Z679" s="1"/>
      <c r="AA679" s="1"/>
      <c r="AB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40"/>
      <c r="W680" s="1"/>
      <c r="X680" s="1"/>
      <c r="Y680" s="1"/>
      <c r="Z680" s="1"/>
      <c r="AA680" s="1"/>
      <c r="AB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40"/>
      <c r="W681" s="1"/>
      <c r="X681" s="1"/>
      <c r="Y681" s="1"/>
      <c r="Z681" s="1"/>
      <c r="AA681" s="1"/>
      <c r="AB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40"/>
      <c r="W682" s="1"/>
      <c r="X682" s="1"/>
      <c r="Y682" s="1"/>
      <c r="Z682" s="1"/>
      <c r="AA682" s="1"/>
      <c r="AB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40"/>
      <c r="W683" s="1"/>
      <c r="X683" s="1"/>
      <c r="Y683" s="1"/>
      <c r="Z683" s="1"/>
      <c r="AA683" s="1"/>
      <c r="AB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40"/>
      <c r="W684" s="1"/>
      <c r="X684" s="1"/>
      <c r="Y684" s="1"/>
      <c r="Z684" s="1"/>
      <c r="AA684" s="1"/>
      <c r="AB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40"/>
      <c r="W685" s="1"/>
      <c r="X685" s="1"/>
      <c r="Y685" s="1"/>
      <c r="Z685" s="1"/>
      <c r="AA685" s="1"/>
      <c r="AB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40"/>
      <c r="W686" s="1"/>
      <c r="X686" s="1"/>
      <c r="Y686" s="1"/>
      <c r="Z686" s="1"/>
      <c r="AA686" s="1"/>
      <c r="AB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40"/>
      <c r="W687" s="1"/>
      <c r="X687" s="1"/>
      <c r="Y687" s="1"/>
      <c r="Z687" s="1"/>
      <c r="AA687" s="1"/>
      <c r="AB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40"/>
      <c r="W688" s="1"/>
      <c r="X688" s="1"/>
      <c r="Y688" s="1"/>
      <c r="Z688" s="1"/>
      <c r="AA688" s="1"/>
      <c r="AB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40"/>
      <c r="W689" s="1"/>
      <c r="X689" s="1"/>
      <c r="Y689" s="1"/>
      <c r="Z689" s="1"/>
      <c r="AA689" s="1"/>
      <c r="AB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40"/>
      <c r="W690" s="1"/>
      <c r="X690" s="1"/>
      <c r="Y690" s="1"/>
      <c r="Z690" s="1"/>
      <c r="AA690" s="1"/>
      <c r="AB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40"/>
      <c r="W691" s="1"/>
      <c r="X691" s="1"/>
      <c r="Y691" s="1"/>
      <c r="Z691" s="1"/>
      <c r="AA691" s="1"/>
      <c r="AB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40"/>
      <c r="W692" s="1"/>
      <c r="X692" s="1"/>
      <c r="Y692" s="1"/>
      <c r="Z692" s="1"/>
      <c r="AA692" s="1"/>
      <c r="AB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40"/>
      <c r="W693" s="1"/>
      <c r="X693" s="1"/>
      <c r="Y693" s="1"/>
      <c r="Z693" s="1"/>
      <c r="AA693" s="1"/>
      <c r="AB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40"/>
      <c r="W694" s="1"/>
      <c r="X694" s="1"/>
      <c r="Y694" s="1"/>
      <c r="Z694" s="1"/>
      <c r="AA694" s="1"/>
      <c r="AB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40"/>
      <c r="W695" s="1"/>
      <c r="X695" s="1"/>
      <c r="Y695" s="1"/>
      <c r="Z695" s="1"/>
      <c r="AA695" s="1"/>
      <c r="AB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40"/>
      <c r="W696" s="1"/>
      <c r="X696" s="1"/>
      <c r="Y696" s="1"/>
      <c r="Z696" s="1"/>
      <c r="AA696" s="1"/>
      <c r="AB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40"/>
      <c r="W697" s="1"/>
      <c r="X697" s="1"/>
      <c r="Y697" s="1"/>
      <c r="Z697" s="1"/>
      <c r="AA697" s="1"/>
      <c r="AB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40"/>
      <c r="W698" s="1"/>
      <c r="X698" s="1"/>
      <c r="Y698" s="1"/>
      <c r="Z698" s="1"/>
      <c r="AA698" s="1"/>
      <c r="AB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40"/>
      <c r="W699" s="1"/>
      <c r="X699" s="1"/>
      <c r="Y699" s="1"/>
      <c r="Z699" s="1"/>
      <c r="AA699" s="1"/>
      <c r="AB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40"/>
      <c r="W700" s="1"/>
      <c r="X700" s="1"/>
      <c r="Y700" s="1"/>
      <c r="Z700" s="1"/>
      <c r="AA700" s="1"/>
      <c r="AB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40"/>
      <c r="W701" s="1"/>
      <c r="X701" s="1"/>
      <c r="Y701" s="1"/>
      <c r="Z701" s="1"/>
      <c r="AA701" s="1"/>
      <c r="AB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40"/>
      <c r="W702" s="1"/>
      <c r="X702" s="1"/>
      <c r="Y702" s="1"/>
      <c r="Z702" s="1"/>
      <c r="AA702" s="1"/>
      <c r="AB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40"/>
      <c r="W703" s="1"/>
      <c r="X703" s="1"/>
      <c r="Y703" s="1"/>
      <c r="Z703" s="1"/>
      <c r="AA703" s="1"/>
      <c r="AB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40"/>
      <c r="W704" s="1"/>
      <c r="X704" s="1"/>
      <c r="Y704" s="1"/>
      <c r="Z704" s="1"/>
      <c r="AA704" s="1"/>
      <c r="AB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40"/>
      <c r="W705" s="1"/>
      <c r="X705" s="1"/>
      <c r="Y705" s="1"/>
      <c r="Z705" s="1"/>
      <c r="AA705" s="1"/>
      <c r="AB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40"/>
      <c r="W706" s="1"/>
      <c r="X706" s="1"/>
      <c r="Y706" s="1"/>
      <c r="Z706" s="1"/>
      <c r="AA706" s="1"/>
      <c r="AB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40"/>
      <c r="W707" s="1"/>
      <c r="X707" s="1"/>
      <c r="Y707" s="1"/>
      <c r="Z707" s="1"/>
      <c r="AA707" s="1"/>
      <c r="AB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40"/>
      <c r="W708" s="1"/>
      <c r="X708" s="1"/>
      <c r="Y708" s="1"/>
      <c r="Z708" s="1"/>
      <c r="AA708" s="1"/>
      <c r="AB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40"/>
      <c r="W709" s="1"/>
      <c r="X709" s="1"/>
      <c r="Y709" s="1"/>
      <c r="Z709" s="1"/>
      <c r="AA709" s="1"/>
      <c r="AB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40"/>
      <c r="W710" s="1"/>
      <c r="X710" s="1"/>
      <c r="Y710" s="1"/>
      <c r="Z710" s="1"/>
      <c r="AA710" s="1"/>
      <c r="AB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40"/>
      <c r="W711" s="1"/>
      <c r="X711" s="1"/>
      <c r="Y711" s="1"/>
      <c r="Z711" s="1"/>
      <c r="AA711" s="1"/>
      <c r="AB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40"/>
      <c r="W712" s="1"/>
      <c r="X712" s="1"/>
      <c r="Y712" s="1"/>
      <c r="Z712" s="1"/>
      <c r="AA712" s="1"/>
      <c r="AB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40"/>
      <c r="W713" s="1"/>
      <c r="X713" s="1"/>
      <c r="Y713" s="1"/>
      <c r="Z713" s="1"/>
      <c r="AA713" s="1"/>
      <c r="AB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40"/>
      <c r="W714" s="1"/>
      <c r="X714" s="1"/>
      <c r="Y714" s="1"/>
      <c r="Z714" s="1"/>
      <c r="AA714" s="1"/>
      <c r="AB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40"/>
      <c r="W715" s="1"/>
      <c r="X715" s="1"/>
      <c r="Y715" s="1"/>
      <c r="Z715" s="1"/>
      <c r="AA715" s="1"/>
      <c r="AB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40"/>
      <c r="W716" s="1"/>
      <c r="X716" s="1"/>
      <c r="Y716" s="1"/>
      <c r="Z716" s="1"/>
      <c r="AA716" s="1"/>
      <c r="AB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40"/>
      <c r="W717" s="1"/>
      <c r="X717" s="1"/>
      <c r="Y717" s="1"/>
      <c r="Z717" s="1"/>
      <c r="AA717" s="1"/>
      <c r="AB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40"/>
      <c r="W718" s="1"/>
      <c r="X718" s="1"/>
      <c r="Y718" s="1"/>
      <c r="Z718" s="1"/>
      <c r="AA718" s="1"/>
      <c r="AB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40"/>
      <c r="W719" s="1"/>
      <c r="X719" s="1"/>
      <c r="Y719" s="1"/>
      <c r="Z719" s="1"/>
      <c r="AA719" s="1"/>
      <c r="AB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40"/>
      <c r="W720" s="1"/>
      <c r="X720" s="1"/>
      <c r="Y720" s="1"/>
      <c r="Z720" s="1"/>
      <c r="AA720" s="1"/>
      <c r="AB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40"/>
      <c r="W721" s="1"/>
      <c r="X721" s="1"/>
      <c r="Y721" s="1"/>
      <c r="Z721" s="1"/>
      <c r="AA721" s="1"/>
      <c r="AB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40"/>
      <c r="W722" s="1"/>
      <c r="X722" s="1"/>
      <c r="Y722" s="1"/>
      <c r="Z722" s="1"/>
      <c r="AA722" s="1"/>
      <c r="AB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40"/>
      <c r="W723" s="1"/>
      <c r="X723" s="1"/>
      <c r="Y723" s="1"/>
      <c r="Z723" s="1"/>
      <c r="AA723" s="1"/>
      <c r="AB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40"/>
      <c r="W724" s="1"/>
      <c r="X724" s="1"/>
      <c r="Y724" s="1"/>
      <c r="Z724" s="1"/>
      <c r="AA724" s="1"/>
      <c r="AB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40"/>
      <c r="W725" s="1"/>
      <c r="X725" s="1"/>
      <c r="Y725" s="1"/>
      <c r="Z725" s="1"/>
      <c r="AA725" s="1"/>
      <c r="AB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40"/>
      <c r="W726" s="1"/>
      <c r="X726" s="1"/>
      <c r="Y726" s="1"/>
      <c r="Z726" s="1"/>
      <c r="AA726" s="1"/>
      <c r="AB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40"/>
      <c r="W727" s="1"/>
      <c r="X727" s="1"/>
      <c r="Y727" s="1"/>
      <c r="Z727" s="1"/>
      <c r="AA727" s="1"/>
      <c r="AB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40"/>
      <c r="W728" s="1"/>
      <c r="X728" s="1"/>
      <c r="Y728" s="1"/>
      <c r="Z728" s="1"/>
      <c r="AA728" s="1"/>
      <c r="AB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40"/>
      <c r="W729" s="1"/>
      <c r="X729" s="1"/>
      <c r="Y729" s="1"/>
      <c r="Z729" s="1"/>
      <c r="AA729" s="1"/>
      <c r="AB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40"/>
      <c r="W730" s="1"/>
      <c r="X730" s="1"/>
      <c r="Y730" s="1"/>
      <c r="Z730" s="1"/>
      <c r="AA730" s="1"/>
      <c r="AB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40"/>
      <c r="W731" s="1"/>
      <c r="X731" s="1"/>
      <c r="Y731" s="1"/>
      <c r="Z731" s="1"/>
      <c r="AA731" s="1"/>
      <c r="AB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40"/>
      <c r="W732" s="1"/>
      <c r="X732" s="1"/>
      <c r="Y732" s="1"/>
      <c r="Z732" s="1"/>
      <c r="AA732" s="1"/>
      <c r="AB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40"/>
      <c r="W733" s="1"/>
      <c r="X733" s="1"/>
      <c r="Y733" s="1"/>
      <c r="Z733" s="1"/>
      <c r="AA733" s="1"/>
      <c r="AB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40"/>
      <c r="W734" s="1"/>
      <c r="X734" s="1"/>
      <c r="Y734" s="1"/>
      <c r="Z734" s="1"/>
      <c r="AA734" s="1"/>
      <c r="AB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40"/>
      <c r="W735" s="1"/>
      <c r="X735" s="1"/>
      <c r="Y735" s="1"/>
      <c r="Z735" s="1"/>
      <c r="AA735" s="1"/>
      <c r="AB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40"/>
      <c r="W736" s="1"/>
      <c r="X736" s="1"/>
      <c r="Y736" s="1"/>
      <c r="Z736" s="1"/>
      <c r="AA736" s="1"/>
      <c r="AB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40"/>
      <c r="W737" s="1"/>
      <c r="X737" s="1"/>
      <c r="Y737" s="1"/>
      <c r="Z737" s="1"/>
      <c r="AA737" s="1"/>
      <c r="AB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40"/>
      <c r="W738" s="1"/>
      <c r="X738" s="1"/>
      <c r="Y738" s="1"/>
      <c r="Z738" s="1"/>
      <c r="AA738" s="1"/>
      <c r="AB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40"/>
      <c r="W739" s="1"/>
      <c r="X739" s="1"/>
      <c r="Y739" s="1"/>
      <c r="Z739" s="1"/>
      <c r="AA739" s="1"/>
      <c r="AB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40"/>
      <c r="W740" s="1"/>
      <c r="X740" s="1"/>
      <c r="Y740" s="1"/>
      <c r="Z740" s="1"/>
      <c r="AA740" s="1"/>
      <c r="AB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40"/>
      <c r="W741" s="1"/>
      <c r="X741" s="1"/>
      <c r="Y741" s="1"/>
      <c r="Z741" s="1"/>
      <c r="AA741" s="1"/>
      <c r="AB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40"/>
      <c r="W742" s="1"/>
      <c r="X742" s="1"/>
      <c r="Y742" s="1"/>
      <c r="Z742" s="1"/>
      <c r="AA742" s="1"/>
      <c r="AB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40"/>
      <c r="W743" s="1"/>
      <c r="X743" s="1"/>
      <c r="Y743" s="1"/>
      <c r="Z743" s="1"/>
      <c r="AA743" s="1"/>
      <c r="AB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40"/>
      <c r="W744" s="1"/>
      <c r="X744" s="1"/>
      <c r="Y744" s="1"/>
      <c r="Z744" s="1"/>
      <c r="AA744" s="1"/>
      <c r="AB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40"/>
      <c r="W745" s="1"/>
      <c r="X745" s="1"/>
      <c r="Y745" s="1"/>
      <c r="Z745" s="1"/>
      <c r="AA745" s="1"/>
      <c r="AB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40"/>
      <c r="W746" s="1"/>
      <c r="X746" s="1"/>
      <c r="Y746" s="1"/>
      <c r="Z746" s="1"/>
      <c r="AA746" s="1"/>
      <c r="AB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40"/>
      <c r="W747" s="1"/>
      <c r="X747" s="1"/>
      <c r="Y747" s="1"/>
      <c r="Z747" s="1"/>
      <c r="AA747" s="1"/>
      <c r="AB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40"/>
      <c r="W748" s="1"/>
      <c r="X748" s="1"/>
      <c r="Y748" s="1"/>
      <c r="Z748" s="1"/>
      <c r="AA748" s="1"/>
      <c r="AB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40"/>
      <c r="W749" s="1"/>
      <c r="X749" s="1"/>
      <c r="Y749" s="1"/>
      <c r="Z749" s="1"/>
      <c r="AA749" s="1"/>
      <c r="AB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40"/>
      <c r="W750" s="1"/>
      <c r="X750" s="1"/>
      <c r="Y750" s="1"/>
      <c r="Z750" s="1"/>
      <c r="AA750" s="1"/>
      <c r="AB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40"/>
      <c r="W751" s="1"/>
      <c r="X751" s="1"/>
      <c r="Y751" s="1"/>
      <c r="Z751" s="1"/>
      <c r="AA751" s="1"/>
      <c r="AB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40"/>
      <c r="W752" s="1"/>
      <c r="X752" s="1"/>
      <c r="Y752" s="1"/>
      <c r="Z752" s="1"/>
      <c r="AA752" s="1"/>
      <c r="AB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40"/>
      <c r="W753" s="1"/>
      <c r="X753" s="1"/>
      <c r="Y753" s="1"/>
      <c r="Z753" s="1"/>
      <c r="AA753" s="1"/>
      <c r="AB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40"/>
      <c r="W754" s="1"/>
      <c r="X754" s="1"/>
      <c r="Y754" s="1"/>
      <c r="Z754" s="1"/>
      <c r="AA754" s="1"/>
      <c r="AB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40"/>
      <c r="W755" s="1"/>
      <c r="X755" s="1"/>
      <c r="Y755" s="1"/>
      <c r="Z755" s="1"/>
      <c r="AA755" s="1"/>
      <c r="AB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40"/>
      <c r="W756" s="1"/>
      <c r="X756" s="1"/>
      <c r="Y756" s="1"/>
      <c r="Z756" s="1"/>
      <c r="AA756" s="1"/>
      <c r="AB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40"/>
      <c r="W757" s="1"/>
      <c r="X757" s="1"/>
      <c r="Y757" s="1"/>
      <c r="Z757" s="1"/>
      <c r="AA757" s="1"/>
      <c r="AB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40"/>
      <c r="W758" s="1"/>
      <c r="X758" s="1"/>
      <c r="Y758" s="1"/>
      <c r="Z758" s="1"/>
      <c r="AA758" s="1"/>
      <c r="AB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40"/>
      <c r="W759" s="1"/>
      <c r="X759" s="1"/>
      <c r="Y759" s="1"/>
      <c r="Z759" s="1"/>
      <c r="AA759" s="1"/>
      <c r="AB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40"/>
      <c r="W760" s="1"/>
      <c r="X760" s="1"/>
      <c r="Y760" s="1"/>
      <c r="Z760" s="1"/>
      <c r="AA760" s="1"/>
      <c r="AB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40"/>
      <c r="W761" s="1"/>
      <c r="X761" s="1"/>
      <c r="Y761" s="1"/>
      <c r="Z761" s="1"/>
      <c r="AA761" s="1"/>
      <c r="AB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40"/>
      <c r="W762" s="1"/>
      <c r="X762" s="1"/>
      <c r="Y762" s="1"/>
      <c r="Z762" s="1"/>
      <c r="AA762" s="1"/>
      <c r="AB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40"/>
      <c r="W763" s="1"/>
      <c r="X763" s="1"/>
      <c r="Y763" s="1"/>
      <c r="Z763" s="1"/>
      <c r="AA763" s="1"/>
      <c r="AB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40"/>
      <c r="W764" s="1"/>
      <c r="X764" s="1"/>
      <c r="Y764" s="1"/>
      <c r="Z764" s="1"/>
      <c r="AA764" s="1"/>
      <c r="AB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40"/>
      <c r="W765" s="1"/>
      <c r="X765" s="1"/>
      <c r="Y765" s="1"/>
      <c r="Z765" s="1"/>
      <c r="AA765" s="1"/>
      <c r="AB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40"/>
      <c r="W766" s="1"/>
      <c r="X766" s="1"/>
      <c r="Y766" s="1"/>
      <c r="Z766" s="1"/>
      <c r="AA766" s="1"/>
      <c r="AB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40"/>
      <c r="W767" s="1"/>
      <c r="X767" s="1"/>
      <c r="Y767" s="1"/>
      <c r="Z767" s="1"/>
      <c r="AA767" s="1"/>
      <c r="AB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40"/>
      <c r="W768" s="1"/>
      <c r="X768" s="1"/>
      <c r="Y768" s="1"/>
      <c r="Z768" s="1"/>
      <c r="AA768" s="1"/>
      <c r="AB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40"/>
      <c r="W769" s="1"/>
      <c r="X769" s="1"/>
      <c r="Y769" s="1"/>
      <c r="Z769" s="1"/>
      <c r="AA769" s="1"/>
      <c r="AB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40"/>
      <c r="W770" s="1"/>
      <c r="X770" s="1"/>
      <c r="Y770" s="1"/>
      <c r="Z770" s="1"/>
      <c r="AA770" s="1"/>
      <c r="AB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40"/>
      <c r="W771" s="1"/>
      <c r="X771" s="1"/>
      <c r="Y771" s="1"/>
      <c r="Z771" s="1"/>
      <c r="AA771" s="1"/>
      <c r="AB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40"/>
      <c r="W772" s="1"/>
      <c r="X772" s="1"/>
      <c r="Y772" s="1"/>
      <c r="Z772" s="1"/>
      <c r="AA772" s="1"/>
      <c r="AB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40"/>
      <c r="W773" s="1"/>
      <c r="X773" s="1"/>
      <c r="Y773" s="1"/>
      <c r="Z773" s="1"/>
      <c r="AA773" s="1"/>
      <c r="AB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40"/>
      <c r="W774" s="1"/>
      <c r="X774" s="1"/>
      <c r="Y774" s="1"/>
      <c r="Z774" s="1"/>
      <c r="AA774" s="1"/>
      <c r="AB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40"/>
      <c r="W775" s="1"/>
      <c r="X775" s="1"/>
      <c r="Y775" s="1"/>
      <c r="Z775" s="1"/>
      <c r="AA775" s="1"/>
      <c r="AB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40"/>
      <c r="W776" s="1"/>
      <c r="X776" s="1"/>
      <c r="Y776" s="1"/>
      <c r="Z776" s="1"/>
      <c r="AA776" s="1"/>
      <c r="AB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40"/>
      <c r="W777" s="1"/>
      <c r="X777" s="1"/>
      <c r="Y777" s="1"/>
      <c r="Z777" s="1"/>
      <c r="AA777" s="1"/>
      <c r="AB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40"/>
      <c r="W778" s="1"/>
      <c r="X778" s="1"/>
      <c r="Y778" s="1"/>
      <c r="Z778" s="1"/>
      <c r="AA778" s="1"/>
      <c r="AB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40"/>
      <c r="W779" s="1"/>
      <c r="X779" s="1"/>
      <c r="Y779" s="1"/>
      <c r="Z779" s="1"/>
      <c r="AA779" s="1"/>
      <c r="AB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40"/>
      <c r="W780" s="1"/>
      <c r="X780" s="1"/>
      <c r="Y780" s="1"/>
      <c r="Z780" s="1"/>
      <c r="AA780" s="1"/>
      <c r="AB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40"/>
      <c r="W781" s="1"/>
      <c r="X781" s="1"/>
      <c r="Y781" s="1"/>
      <c r="Z781" s="1"/>
      <c r="AA781" s="1"/>
      <c r="AB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40"/>
      <c r="W782" s="1"/>
      <c r="X782" s="1"/>
      <c r="Y782" s="1"/>
      <c r="Z782" s="1"/>
      <c r="AA782" s="1"/>
      <c r="AB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40"/>
      <c r="W783" s="1"/>
      <c r="X783" s="1"/>
      <c r="Y783" s="1"/>
      <c r="Z783" s="1"/>
      <c r="AA783" s="1"/>
      <c r="AB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40"/>
      <c r="W784" s="1"/>
      <c r="X784" s="1"/>
      <c r="Y784" s="1"/>
      <c r="Z784" s="1"/>
      <c r="AA784" s="1"/>
      <c r="AB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40"/>
      <c r="W785" s="1"/>
      <c r="X785" s="1"/>
      <c r="Y785" s="1"/>
      <c r="Z785" s="1"/>
      <c r="AA785" s="1"/>
      <c r="AB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40"/>
      <c r="W786" s="1"/>
      <c r="X786" s="1"/>
      <c r="Y786" s="1"/>
      <c r="Z786" s="1"/>
      <c r="AA786" s="1"/>
      <c r="AB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40"/>
      <c r="W787" s="1"/>
      <c r="X787" s="1"/>
      <c r="Y787" s="1"/>
      <c r="Z787" s="1"/>
      <c r="AA787" s="1"/>
      <c r="AB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40"/>
      <c r="W788" s="1"/>
      <c r="X788" s="1"/>
      <c r="Y788" s="1"/>
      <c r="Z788" s="1"/>
      <c r="AA788" s="1"/>
      <c r="AB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40"/>
      <c r="W789" s="1"/>
      <c r="X789" s="1"/>
      <c r="Y789" s="1"/>
      <c r="Z789" s="1"/>
      <c r="AA789" s="1"/>
      <c r="AB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40"/>
      <c r="W790" s="1"/>
      <c r="X790" s="1"/>
      <c r="Y790" s="1"/>
      <c r="Z790" s="1"/>
      <c r="AA790" s="1"/>
      <c r="AB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40"/>
      <c r="W791" s="1"/>
      <c r="X791" s="1"/>
      <c r="Y791" s="1"/>
      <c r="Z791" s="1"/>
      <c r="AA791" s="1"/>
      <c r="AB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40"/>
      <c r="W792" s="1"/>
      <c r="X792" s="1"/>
      <c r="Y792" s="1"/>
      <c r="Z792" s="1"/>
      <c r="AA792" s="1"/>
      <c r="AB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40"/>
      <c r="W793" s="1"/>
      <c r="X793" s="1"/>
      <c r="Y793" s="1"/>
      <c r="Z793" s="1"/>
      <c r="AA793" s="1"/>
      <c r="AB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40"/>
      <c r="W794" s="1"/>
      <c r="X794" s="1"/>
      <c r="Y794" s="1"/>
      <c r="Z794" s="1"/>
      <c r="AA794" s="1"/>
      <c r="AB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40"/>
      <c r="W795" s="1"/>
      <c r="X795" s="1"/>
      <c r="Y795" s="1"/>
      <c r="Z795" s="1"/>
      <c r="AA795" s="1"/>
      <c r="AB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40"/>
      <c r="W796" s="1"/>
      <c r="X796" s="1"/>
      <c r="Y796" s="1"/>
      <c r="Z796" s="1"/>
      <c r="AA796" s="1"/>
      <c r="AB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40"/>
      <c r="W797" s="1"/>
      <c r="X797" s="1"/>
      <c r="Y797" s="1"/>
      <c r="Z797" s="1"/>
      <c r="AA797" s="1"/>
      <c r="AB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40"/>
      <c r="W798" s="1"/>
      <c r="X798" s="1"/>
      <c r="Y798" s="1"/>
      <c r="Z798" s="1"/>
      <c r="AA798" s="1"/>
      <c r="AB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40"/>
      <c r="W799" s="1"/>
      <c r="X799" s="1"/>
      <c r="Y799" s="1"/>
      <c r="Z799" s="1"/>
      <c r="AA799" s="1"/>
      <c r="AB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40"/>
      <c r="W800" s="1"/>
      <c r="X800" s="1"/>
      <c r="Y800" s="1"/>
      <c r="Z800" s="1"/>
      <c r="AA800" s="1"/>
      <c r="AB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40"/>
      <c r="W801" s="1"/>
      <c r="X801" s="1"/>
      <c r="Y801" s="1"/>
      <c r="Z801" s="1"/>
      <c r="AA801" s="1"/>
      <c r="AB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40"/>
      <c r="W802" s="1"/>
      <c r="X802" s="1"/>
      <c r="Y802" s="1"/>
      <c r="Z802" s="1"/>
      <c r="AA802" s="1"/>
      <c r="AB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40"/>
      <c r="W803" s="1"/>
      <c r="X803" s="1"/>
      <c r="Y803" s="1"/>
      <c r="Z803" s="1"/>
      <c r="AA803" s="1"/>
      <c r="AB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40"/>
      <c r="W804" s="1"/>
      <c r="X804" s="1"/>
      <c r="Y804" s="1"/>
      <c r="Z804" s="1"/>
      <c r="AA804" s="1"/>
      <c r="AB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40"/>
      <c r="W805" s="1"/>
      <c r="X805" s="1"/>
      <c r="Y805" s="1"/>
      <c r="Z805" s="1"/>
      <c r="AA805" s="1"/>
      <c r="AB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40"/>
      <c r="W806" s="1"/>
      <c r="X806" s="1"/>
      <c r="Y806" s="1"/>
      <c r="Z806" s="1"/>
      <c r="AA806" s="1"/>
      <c r="AB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40"/>
      <c r="W807" s="1"/>
      <c r="X807" s="1"/>
      <c r="Y807" s="1"/>
      <c r="Z807" s="1"/>
      <c r="AA807" s="1"/>
      <c r="AB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40"/>
      <c r="W808" s="1"/>
      <c r="X808" s="1"/>
      <c r="Y808" s="1"/>
      <c r="Z808" s="1"/>
      <c r="AA808" s="1"/>
      <c r="AB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40"/>
      <c r="W809" s="1"/>
      <c r="X809" s="1"/>
      <c r="Y809" s="1"/>
      <c r="Z809" s="1"/>
      <c r="AA809" s="1"/>
      <c r="AB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40"/>
      <c r="W810" s="1"/>
      <c r="X810" s="1"/>
      <c r="Y810" s="1"/>
      <c r="Z810" s="1"/>
      <c r="AA810" s="1"/>
      <c r="AB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40"/>
      <c r="W811" s="1"/>
      <c r="X811" s="1"/>
      <c r="Y811" s="1"/>
      <c r="Z811" s="1"/>
      <c r="AA811" s="1"/>
      <c r="AB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40"/>
      <c r="W812" s="1"/>
      <c r="X812" s="1"/>
      <c r="Y812" s="1"/>
      <c r="Z812" s="1"/>
      <c r="AA812" s="1"/>
      <c r="AB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40"/>
      <c r="W813" s="1"/>
      <c r="X813" s="1"/>
      <c r="Y813" s="1"/>
      <c r="Z813" s="1"/>
      <c r="AA813" s="1"/>
      <c r="AB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40"/>
      <c r="W814" s="1"/>
      <c r="X814" s="1"/>
      <c r="Y814" s="1"/>
      <c r="Z814" s="1"/>
      <c r="AA814" s="1"/>
      <c r="AB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40"/>
      <c r="W815" s="1"/>
      <c r="X815" s="1"/>
      <c r="Y815" s="1"/>
      <c r="Z815" s="1"/>
      <c r="AA815" s="1"/>
      <c r="AB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40"/>
      <c r="W816" s="1"/>
      <c r="X816" s="1"/>
      <c r="Y816" s="1"/>
      <c r="Z816" s="1"/>
      <c r="AA816" s="1"/>
      <c r="AB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40"/>
      <c r="W817" s="1"/>
      <c r="X817" s="1"/>
      <c r="Y817" s="1"/>
      <c r="Z817" s="1"/>
      <c r="AA817" s="1"/>
      <c r="AB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40"/>
      <c r="W818" s="1"/>
      <c r="X818" s="1"/>
      <c r="Y818" s="1"/>
      <c r="Z818" s="1"/>
      <c r="AA818" s="1"/>
      <c r="AB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40"/>
      <c r="W819" s="1"/>
      <c r="X819" s="1"/>
      <c r="Y819" s="1"/>
      <c r="Z819" s="1"/>
      <c r="AA819" s="1"/>
      <c r="AB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40"/>
      <c r="W820" s="1"/>
      <c r="X820" s="1"/>
      <c r="Y820" s="1"/>
      <c r="Z820" s="1"/>
      <c r="AA820" s="1"/>
      <c r="AB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40"/>
      <c r="W821" s="1"/>
      <c r="X821" s="1"/>
      <c r="Y821" s="1"/>
      <c r="Z821" s="1"/>
      <c r="AA821" s="1"/>
      <c r="AB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40"/>
      <c r="W822" s="1"/>
      <c r="X822" s="1"/>
      <c r="Y822" s="1"/>
      <c r="Z822" s="1"/>
      <c r="AA822" s="1"/>
      <c r="AB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40"/>
      <c r="W823" s="1"/>
      <c r="X823" s="1"/>
      <c r="Y823" s="1"/>
      <c r="Z823" s="1"/>
      <c r="AA823" s="1"/>
      <c r="AB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40"/>
      <c r="W824" s="1"/>
      <c r="X824" s="1"/>
      <c r="Y824" s="1"/>
      <c r="Z824" s="1"/>
      <c r="AA824" s="1"/>
      <c r="AB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40"/>
      <c r="W825" s="1"/>
      <c r="X825" s="1"/>
      <c r="Y825" s="1"/>
      <c r="Z825" s="1"/>
      <c r="AA825" s="1"/>
      <c r="AB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40"/>
      <c r="W826" s="1"/>
      <c r="X826" s="1"/>
      <c r="Y826" s="1"/>
      <c r="Z826" s="1"/>
      <c r="AA826" s="1"/>
      <c r="AB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40"/>
      <c r="W827" s="1"/>
      <c r="X827" s="1"/>
      <c r="Y827" s="1"/>
      <c r="Z827" s="1"/>
      <c r="AA827" s="1"/>
      <c r="AB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40"/>
      <c r="W828" s="1"/>
      <c r="X828" s="1"/>
      <c r="Y828" s="1"/>
      <c r="Z828" s="1"/>
      <c r="AA828" s="1"/>
      <c r="AB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40"/>
      <c r="W829" s="1"/>
      <c r="X829" s="1"/>
      <c r="Y829" s="1"/>
      <c r="Z829" s="1"/>
      <c r="AA829" s="1"/>
      <c r="AB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40"/>
      <c r="W830" s="1"/>
      <c r="X830" s="1"/>
      <c r="Y830" s="1"/>
      <c r="Z830" s="1"/>
      <c r="AA830" s="1"/>
      <c r="AB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40"/>
      <c r="W831" s="1"/>
      <c r="X831" s="1"/>
      <c r="Y831" s="1"/>
      <c r="Z831" s="1"/>
      <c r="AA831" s="1"/>
      <c r="AB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40"/>
      <c r="W832" s="1"/>
      <c r="X832" s="1"/>
      <c r="Y832" s="1"/>
      <c r="Z832" s="1"/>
      <c r="AA832" s="1"/>
      <c r="AB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40"/>
      <c r="W833" s="1"/>
      <c r="X833" s="1"/>
      <c r="Y833" s="1"/>
      <c r="Z833" s="1"/>
      <c r="AA833" s="1"/>
      <c r="AB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40"/>
      <c r="W834" s="1"/>
      <c r="X834" s="1"/>
      <c r="Y834" s="1"/>
      <c r="Z834" s="1"/>
      <c r="AA834" s="1"/>
      <c r="AB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40"/>
      <c r="W835" s="1"/>
      <c r="X835" s="1"/>
      <c r="Y835" s="1"/>
      <c r="Z835" s="1"/>
      <c r="AA835" s="1"/>
      <c r="AB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40"/>
      <c r="W836" s="1"/>
      <c r="X836" s="1"/>
      <c r="Y836" s="1"/>
      <c r="Z836" s="1"/>
      <c r="AA836" s="1"/>
      <c r="AB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40"/>
      <c r="W837" s="1"/>
      <c r="X837" s="1"/>
      <c r="Y837" s="1"/>
      <c r="Z837" s="1"/>
      <c r="AA837" s="1"/>
      <c r="AB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40"/>
      <c r="W838" s="1"/>
      <c r="X838" s="1"/>
      <c r="Y838" s="1"/>
      <c r="Z838" s="1"/>
      <c r="AA838" s="1"/>
      <c r="AB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40"/>
      <c r="W839" s="1"/>
      <c r="X839" s="1"/>
      <c r="Y839" s="1"/>
      <c r="Z839" s="1"/>
      <c r="AA839" s="1"/>
      <c r="AB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40"/>
      <c r="W840" s="1"/>
      <c r="X840" s="1"/>
      <c r="Y840" s="1"/>
      <c r="Z840" s="1"/>
      <c r="AA840" s="1"/>
      <c r="AB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40"/>
      <c r="W841" s="1"/>
      <c r="X841" s="1"/>
      <c r="Y841" s="1"/>
      <c r="Z841" s="1"/>
      <c r="AA841" s="1"/>
      <c r="AB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40"/>
      <c r="W842" s="1"/>
      <c r="X842" s="1"/>
      <c r="Y842" s="1"/>
      <c r="Z842" s="1"/>
      <c r="AA842" s="1"/>
      <c r="AB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40"/>
      <c r="W843" s="1"/>
      <c r="X843" s="1"/>
      <c r="Y843" s="1"/>
      <c r="Z843" s="1"/>
      <c r="AA843" s="1"/>
      <c r="AB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40"/>
      <c r="W844" s="1"/>
      <c r="X844" s="1"/>
      <c r="Y844" s="1"/>
      <c r="Z844" s="1"/>
      <c r="AA844" s="1"/>
      <c r="AB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40"/>
      <c r="W845" s="1"/>
      <c r="X845" s="1"/>
      <c r="Y845" s="1"/>
      <c r="Z845" s="1"/>
      <c r="AA845" s="1"/>
      <c r="AB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40"/>
      <c r="W846" s="1"/>
      <c r="X846" s="1"/>
      <c r="Y846" s="1"/>
      <c r="Z846" s="1"/>
      <c r="AA846" s="1"/>
      <c r="AB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40"/>
      <c r="W847" s="1"/>
      <c r="X847" s="1"/>
      <c r="Y847" s="1"/>
      <c r="Z847" s="1"/>
      <c r="AA847" s="1"/>
      <c r="AB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40"/>
      <c r="W848" s="1"/>
      <c r="X848" s="1"/>
      <c r="Y848" s="1"/>
      <c r="Z848" s="1"/>
      <c r="AA848" s="1"/>
      <c r="AB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40"/>
      <c r="W849" s="1"/>
      <c r="X849" s="1"/>
      <c r="Y849" s="1"/>
      <c r="Z849" s="1"/>
      <c r="AA849" s="1"/>
      <c r="AB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40"/>
      <c r="W850" s="1"/>
      <c r="X850" s="1"/>
      <c r="Y850" s="1"/>
      <c r="Z850" s="1"/>
      <c r="AA850" s="1"/>
      <c r="AB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40"/>
      <c r="W851" s="1"/>
      <c r="X851" s="1"/>
      <c r="Y851" s="1"/>
      <c r="Z851" s="1"/>
      <c r="AA851" s="1"/>
      <c r="AB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40"/>
      <c r="W852" s="1"/>
      <c r="X852" s="1"/>
      <c r="Y852" s="1"/>
      <c r="Z852" s="1"/>
      <c r="AA852" s="1"/>
      <c r="AB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40"/>
      <c r="W853" s="1"/>
      <c r="X853" s="1"/>
      <c r="Y853" s="1"/>
      <c r="Z853" s="1"/>
      <c r="AA853" s="1"/>
      <c r="AB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40"/>
      <c r="W854" s="1"/>
      <c r="X854" s="1"/>
      <c r="Y854" s="1"/>
      <c r="Z854" s="1"/>
      <c r="AA854" s="1"/>
      <c r="AB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40"/>
      <c r="W855" s="1"/>
      <c r="X855" s="1"/>
      <c r="Y855" s="1"/>
      <c r="Z855" s="1"/>
      <c r="AA855" s="1"/>
      <c r="AB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40"/>
      <c r="W856" s="1"/>
      <c r="X856" s="1"/>
      <c r="Y856" s="1"/>
      <c r="Z856" s="1"/>
      <c r="AA856" s="1"/>
      <c r="AB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40"/>
      <c r="W857" s="1"/>
      <c r="X857" s="1"/>
      <c r="Y857" s="1"/>
      <c r="Z857" s="1"/>
      <c r="AA857" s="1"/>
      <c r="AB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40"/>
      <c r="W858" s="1"/>
      <c r="X858" s="1"/>
      <c r="Y858" s="1"/>
      <c r="Z858" s="1"/>
      <c r="AA858" s="1"/>
      <c r="AB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40"/>
      <c r="W859" s="1"/>
      <c r="X859" s="1"/>
      <c r="Y859" s="1"/>
      <c r="Z859" s="1"/>
      <c r="AA859" s="1"/>
      <c r="AB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40"/>
      <c r="W860" s="1"/>
      <c r="X860" s="1"/>
      <c r="Y860" s="1"/>
      <c r="Z860" s="1"/>
      <c r="AA860" s="1"/>
      <c r="AB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40"/>
      <c r="W861" s="1"/>
      <c r="X861" s="1"/>
      <c r="Y861" s="1"/>
      <c r="Z861" s="1"/>
      <c r="AA861" s="1"/>
      <c r="AB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40"/>
      <c r="W862" s="1"/>
      <c r="X862" s="1"/>
      <c r="Y862" s="1"/>
      <c r="Z862" s="1"/>
      <c r="AA862" s="1"/>
      <c r="AB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40"/>
      <c r="W863" s="1"/>
      <c r="X863" s="1"/>
      <c r="Y863" s="1"/>
      <c r="Z863" s="1"/>
      <c r="AA863" s="1"/>
      <c r="AB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40"/>
      <c r="W864" s="1"/>
      <c r="X864" s="1"/>
      <c r="Y864" s="1"/>
      <c r="Z864" s="1"/>
      <c r="AA864" s="1"/>
      <c r="AB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40"/>
      <c r="W865" s="1"/>
      <c r="X865" s="1"/>
      <c r="Y865" s="1"/>
      <c r="Z865" s="1"/>
      <c r="AA865" s="1"/>
      <c r="AB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40"/>
      <c r="W866" s="1"/>
      <c r="X866" s="1"/>
      <c r="Y866" s="1"/>
      <c r="Z866" s="1"/>
      <c r="AA866" s="1"/>
      <c r="AB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40"/>
      <c r="W867" s="1"/>
      <c r="X867" s="1"/>
      <c r="Y867" s="1"/>
      <c r="Z867" s="1"/>
      <c r="AA867" s="1"/>
      <c r="AB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40"/>
      <c r="W868" s="1"/>
      <c r="X868" s="1"/>
      <c r="Y868" s="1"/>
      <c r="Z868" s="1"/>
      <c r="AA868" s="1"/>
      <c r="AB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40"/>
      <c r="W869" s="1"/>
      <c r="X869" s="1"/>
      <c r="Y869" s="1"/>
      <c r="Z869" s="1"/>
      <c r="AA869" s="1"/>
      <c r="AB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40"/>
      <c r="W870" s="1"/>
      <c r="X870" s="1"/>
      <c r="Y870" s="1"/>
      <c r="Z870" s="1"/>
      <c r="AA870" s="1"/>
      <c r="AB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40"/>
      <c r="W871" s="1"/>
      <c r="X871" s="1"/>
      <c r="Y871" s="1"/>
      <c r="Z871" s="1"/>
      <c r="AA871" s="1"/>
      <c r="AB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40"/>
      <c r="W872" s="1"/>
      <c r="X872" s="1"/>
      <c r="Y872" s="1"/>
      <c r="Z872" s="1"/>
      <c r="AA872" s="1"/>
      <c r="AB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40"/>
      <c r="W873" s="1"/>
      <c r="X873" s="1"/>
      <c r="Y873" s="1"/>
      <c r="Z873" s="1"/>
      <c r="AA873" s="1"/>
      <c r="AB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40"/>
      <c r="W874" s="1"/>
      <c r="X874" s="1"/>
      <c r="Y874" s="1"/>
      <c r="Z874" s="1"/>
      <c r="AA874" s="1"/>
      <c r="AB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40"/>
      <c r="W875" s="1"/>
      <c r="X875" s="1"/>
      <c r="Y875" s="1"/>
      <c r="Z875" s="1"/>
      <c r="AA875" s="1"/>
      <c r="AB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40"/>
      <c r="W876" s="1"/>
      <c r="X876" s="1"/>
      <c r="Y876" s="1"/>
      <c r="Z876" s="1"/>
      <c r="AA876" s="1"/>
      <c r="AB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40"/>
      <c r="W877" s="1"/>
      <c r="X877" s="1"/>
      <c r="Y877" s="1"/>
      <c r="Z877" s="1"/>
      <c r="AA877" s="1"/>
      <c r="AB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40"/>
      <c r="W878" s="1"/>
      <c r="X878" s="1"/>
      <c r="Y878" s="1"/>
      <c r="Z878" s="1"/>
      <c r="AA878" s="1"/>
      <c r="AB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40"/>
      <c r="W879" s="1"/>
      <c r="X879" s="1"/>
      <c r="Y879" s="1"/>
      <c r="Z879" s="1"/>
      <c r="AA879" s="1"/>
      <c r="AB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40"/>
      <c r="W880" s="1"/>
      <c r="X880" s="1"/>
      <c r="Y880" s="1"/>
      <c r="Z880" s="1"/>
      <c r="AA880" s="1"/>
      <c r="AB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40"/>
      <c r="W881" s="1"/>
      <c r="X881" s="1"/>
      <c r="Y881" s="1"/>
      <c r="Z881" s="1"/>
      <c r="AA881" s="1"/>
      <c r="AB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40"/>
      <c r="W882" s="1"/>
      <c r="X882" s="1"/>
      <c r="Y882" s="1"/>
      <c r="Z882" s="1"/>
      <c r="AA882" s="1"/>
      <c r="AB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40"/>
      <c r="W883" s="1"/>
      <c r="X883" s="1"/>
      <c r="Y883" s="1"/>
      <c r="Z883" s="1"/>
      <c r="AA883" s="1"/>
      <c r="AB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40"/>
      <c r="W884" s="1"/>
      <c r="X884" s="1"/>
      <c r="Y884" s="1"/>
      <c r="Z884" s="1"/>
      <c r="AA884" s="1"/>
      <c r="AB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40"/>
      <c r="W885" s="1"/>
      <c r="X885" s="1"/>
      <c r="Y885" s="1"/>
      <c r="Z885" s="1"/>
      <c r="AA885" s="1"/>
      <c r="AB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40"/>
      <c r="W886" s="1"/>
      <c r="X886" s="1"/>
      <c r="Y886" s="1"/>
      <c r="Z886" s="1"/>
      <c r="AA886" s="1"/>
      <c r="AB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40"/>
      <c r="W887" s="1"/>
      <c r="X887" s="1"/>
      <c r="Y887" s="1"/>
      <c r="Z887" s="1"/>
      <c r="AA887" s="1"/>
      <c r="AB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40"/>
      <c r="W888" s="1"/>
      <c r="X888" s="1"/>
      <c r="Y888" s="1"/>
      <c r="Z888" s="1"/>
      <c r="AA888" s="1"/>
      <c r="AB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40"/>
      <c r="W889" s="1"/>
      <c r="X889" s="1"/>
      <c r="Y889" s="1"/>
      <c r="Z889" s="1"/>
      <c r="AA889" s="1"/>
      <c r="AB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40"/>
      <c r="W890" s="1"/>
      <c r="X890" s="1"/>
      <c r="Y890" s="1"/>
      <c r="Z890" s="1"/>
      <c r="AA890" s="1"/>
      <c r="AB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40"/>
      <c r="W891" s="1"/>
      <c r="X891" s="1"/>
      <c r="Y891" s="1"/>
      <c r="Z891" s="1"/>
      <c r="AA891" s="1"/>
      <c r="AB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40"/>
      <c r="W892" s="1"/>
      <c r="X892" s="1"/>
      <c r="Y892" s="1"/>
      <c r="Z892" s="1"/>
      <c r="AA892" s="1"/>
      <c r="AB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40"/>
      <c r="W893" s="1"/>
      <c r="X893" s="1"/>
      <c r="Y893" s="1"/>
      <c r="Z893" s="1"/>
      <c r="AA893" s="1"/>
      <c r="AB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40"/>
      <c r="W894" s="1"/>
      <c r="X894" s="1"/>
      <c r="Y894" s="1"/>
      <c r="Z894" s="1"/>
      <c r="AA894" s="1"/>
      <c r="AB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40"/>
      <c r="W895" s="1"/>
      <c r="X895" s="1"/>
      <c r="Y895" s="1"/>
      <c r="Z895" s="1"/>
      <c r="AA895" s="1"/>
      <c r="AB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40"/>
      <c r="W896" s="1"/>
      <c r="X896" s="1"/>
      <c r="Y896" s="1"/>
      <c r="Z896" s="1"/>
      <c r="AA896" s="1"/>
      <c r="AB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40"/>
      <c r="W897" s="1"/>
      <c r="X897" s="1"/>
      <c r="Y897" s="1"/>
      <c r="Z897" s="1"/>
      <c r="AA897" s="1"/>
      <c r="AB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40"/>
      <c r="W898" s="1"/>
      <c r="X898" s="1"/>
      <c r="Y898" s="1"/>
      <c r="Z898" s="1"/>
      <c r="AA898" s="1"/>
      <c r="AB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40"/>
      <c r="W899" s="1"/>
      <c r="X899" s="1"/>
      <c r="Y899" s="1"/>
      <c r="Z899" s="1"/>
      <c r="AA899" s="1"/>
      <c r="AB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40"/>
      <c r="W900" s="1"/>
      <c r="X900" s="1"/>
      <c r="Y900" s="1"/>
      <c r="Z900" s="1"/>
      <c r="AA900" s="1"/>
      <c r="AB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40"/>
      <c r="W901" s="1"/>
      <c r="X901" s="1"/>
      <c r="Y901" s="1"/>
      <c r="Z901" s="1"/>
      <c r="AA901" s="1"/>
      <c r="AB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40"/>
      <c r="W902" s="1"/>
      <c r="X902" s="1"/>
      <c r="Y902" s="1"/>
      <c r="Z902" s="1"/>
      <c r="AA902" s="1"/>
      <c r="AB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40"/>
      <c r="W903" s="1"/>
      <c r="X903" s="1"/>
      <c r="Y903" s="1"/>
      <c r="Z903" s="1"/>
      <c r="AA903" s="1"/>
      <c r="AB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40"/>
      <c r="W904" s="1"/>
      <c r="X904" s="1"/>
      <c r="Y904" s="1"/>
      <c r="Z904" s="1"/>
      <c r="AA904" s="1"/>
      <c r="AB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40"/>
      <c r="W905" s="1"/>
      <c r="X905" s="1"/>
      <c r="Y905" s="1"/>
      <c r="Z905" s="1"/>
      <c r="AA905" s="1"/>
      <c r="AB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40"/>
      <c r="W906" s="1"/>
      <c r="X906" s="1"/>
      <c r="Y906" s="1"/>
      <c r="Z906" s="1"/>
      <c r="AA906" s="1"/>
      <c r="AB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40"/>
      <c r="W907" s="1"/>
      <c r="X907" s="1"/>
      <c r="Y907" s="1"/>
      <c r="Z907" s="1"/>
      <c r="AA907" s="1"/>
      <c r="AB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40"/>
      <c r="W908" s="1"/>
      <c r="X908" s="1"/>
      <c r="Y908" s="1"/>
      <c r="Z908" s="1"/>
      <c r="AA908" s="1"/>
      <c r="AB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40"/>
      <c r="W909" s="1"/>
      <c r="X909" s="1"/>
      <c r="Y909" s="1"/>
      <c r="Z909" s="1"/>
      <c r="AA909" s="1"/>
      <c r="AB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40"/>
      <c r="W910" s="1"/>
      <c r="X910" s="1"/>
      <c r="Y910" s="1"/>
      <c r="Z910" s="1"/>
      <c r="AA910" s="1"/>
      <c r="AB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40"/>
      <c r="W911" s="1"/>
      <c r="X911" s="1"/>
      <c r="Y911" s="1"/>
      <c r="Z911" s="1"/>
      <c r="AA911" s="1"/>
      <c r="AB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40"/>
      <c r="W912" s="1"/>
      <c r="X912" s="1"/>
      <c r="Y912" s="1"/>
      <c r="Z912" s="1"/>
      <c r="AA912" s="1"/>
      <c r="AB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40"/>
      <c r="W913" s="1"/>
      <c r="X913" s="1"/>
      <c r="Y913" s="1"/>
      <c r="Z913" s="1"/>
      <c r="AA913" s="1"/>
      <c r="AB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40"/>
      <c r="W914" s="1"/>
      <c r="X914" s="1"/>
      <c r="Y914" s="1"/>
      <c r="Z914" s="1"/>
      <c r="AA914" s="1"/>
      <c r="AB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40"/>
      <c r="W915" s="1"/>
      <c r="X915" s="1"/>
      <c r="Y915" s="1"/>
      <c r="Z915" s="1"/>
      <c r="AA915" s="1"/>
      <c r="AB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40"/>
      <c r="W916" s="1"/>
      <c r="X916" s="1"/>
      <c r="Y916" s="1"/>
      <c r="Z916" s="1"/>
      <c r="AA916" s="1"/>
      <c r="AB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40"/>
      <c r="W917" s="1"/>
      <c r="X917" s="1"/>
      <c r="Y917" s="1"/>
      <c r="Z917" s="1"/>
      <c r="AA917" s="1"/>
      <c r="AB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40"/>
      <c r="W918" s="1"/>
      <c r="X918" s="1"/>
      <c r="Y918" s="1"/>
      <c r="Z918" s="1"/>
      <c r="AA918" s="1"/>
      <c r="AB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40"/>
      <c r="W919" s="1"/>
      <c r="X919" s="1"/>
      <c r="Y919" s="1"/>
      <c r="Z919" s="1"/>
      <c r="AA919" s="1"/>
      <c r="AB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40"/>
      <c r="W920" s="1"/>
      <c r="X920" s="1"/>
      <c r="Y920" s="1"/>
      <c r="Z920" s="1"/>
      <c r="AA920" s="1"/>
      <c r="AB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40"/>
      <c r="W921" s="1"/>
      <c r="X921" s="1"/>
      <c r="Y921" s="1"/>
      <c r="Z921" s="1"/>
      <c r="AA921" s="1"/>
      <c r="AB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40"/>
      <c r="W922" s="1"/>
      <c r="X922" s="1"/>
      <c r="Y922" s="1"/>
      <c r="Z922" s="1"/>
      <c r="AA922" s="1"/>
      <c r="AB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40"/>
      <c r="W923" s="1"/>
      <c r="X923" s="1"/>
      <c r="Y923" s="1"/>
      <c r="Z923" s="1"/>
      <c r="AA923" s="1"/>
      <c r="AB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40"/>
      <c r="W924" s="1"/>
      <c r="X924" s="1"/>
      <c r="Y924" s="1"/>
      <c r="Z924" s="1"/>
      <c r="AA924" s="1"/>
      <c r="AB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40"/>
      <c r="W925" s="1"/>
      <c r="X925" s="1"/>
      <c r="Y925" s="1"/>
      <c r="Z925" s="1"/>
      <c r="AA925" s="1"/>
      <c r="AB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40"/>
      <c r="W926" s="1"/>
      <c r="X926" s="1"/>
      <c r="Y926" s="1"/>
      <c r="Z926" s="1"/>
      <c r="AA926" s="1"/>
      <c r="AB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40"/>
      <c r="W927" s="1"/>
      <c r="X927" s="1"/>
      <c r="Y927" s="1"/>
      <c r="Z927" s="1"/>
      <c r="AA927" s="1"/>
      <c r="AB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40"/>
      <c r="W928" s="1"/>
      <c r="X928" s="1"/>
      <c r="Y928" s="1"/>
      <c r="Z928" s="1"/>
      <c r="AA928" s="1"/>
      <c r="AB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40"/>
      <c r="W929" s="1"/>
      <c r="X929" s="1"/>
      <c r="Y929" s="1"/>
      <c r="Z929" s="1"/>
      <c r="AA929" s="1"/>
      <c r="AB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40"/>
      <c r="W930" s="1"/>
      <c r="X930" s="1"/>
      <c r="Y930" s="1"/>
      <c r="Z930" s="1"/>
      <c r="AA930" s="1"/>
      <c r="AB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40"/>
      <c r="W931" s="1"/>
      <c r="X931" s="1"/>
      <c r="Y931" s="1"/>
      <c r="Z931" s="1"/>
      <c r="AA931" s="1"/>
      <c r="AB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40"/>
      <c r="W932" s="1"/>
      <c r="X932" s="1"/>
      <c r="Y932" s="1"/>
      <c r="Z932" s="1"/>
      <c r="AA932" s="1"/>
      <c r="AB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40"/>
      <c r="W933" s="1"/>
      <c r="X933" s="1"/>
      <c r="Y933" s="1"/>
      <c r="Z933" s="1"/>
      <c r="AA933" s="1"/>
      <c r="AB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40"/>
      <c r="W934" s="1"/>
      <c r="X934" s="1"/>
      <c r="Y934" s="1"/>
      <c r="Z934" s="1"/>
      <c r="AA934" s="1"/>
      <c r="AB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40"/>
      <c r="W935" s="1"/>
      <c r="X935" s="1"/>
      <c r="Y935" s="1"/>
      <c r="Z935" s="1"/>
      <c r="AA935" s="1"/>
      <c r="AB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40"/>
      <c r="W936" s="1"/>
      <c r="X936" s="1"/>
      <c r="Y936" s="1"/>
      <c r="Z936" s="1"/>
      <c r="AA936" s="1"/>
      <c r="AB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40"/>
      <c r="W937" s="1"/>
      <c r="X937" s="1"/>
      <c r="Y937" s="1"/>
      <c r="Z937" s="1"/>
      <c r="AA937" s="1"/>
      <c r="AB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40"/>
      <c r="W938" s="1"/>
      <c r="X938" s="1"/>
      <c r="Y938" s="1"/>
      <c r="Z938" s="1"/>
      <c r="AA938" s="1"/>
      <c r="AB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40"/>
      <c r="W939" s="1"/>
      <c r="X939" s="1"/>
      <c r="Y939" s="1"/>
      <c r="Z939" s="1"/>
      <c r="AA939" s="1"/>
      <c r="AB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40"/>
      <c r="W940" s="1"/>
      <c r="X940" s="1"/>
      <c r="Y940" s="1"/>
      <c r="Z940" s="1"/>
      <c r="AA940" s="1"/>
      <c r="AB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40"/>
      <c r="W941" s="1"/>
      <c r="X941" s="1"/>
      <c r="Y941" s="1"/>
      <c r="Z941" s="1"/>
      <c r="AA941" s="1"/>
      <c r="AB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40"/>
      <c r="W942" s="1"/>
      <c r="X942" s="1"/>
      <c r="Y942" s="1"/>
      <c r="Z942" s="1"/>
      <c r="AA942" s="1"/>
      <c r="AB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40"/>
      <c r="W943" s="1"/>
      <c r="X943" s="1"/>
      <c r="Y943" s="1"/>
      <c r="Z943" s="1"/>
      <c r="AA943" s="1"/>
      <c r="AB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40"/>
      <c r="W944" s="1"/>
      <c r="X944" s="1"/>
      <c r="Y944" s="1"/>
      <c r="Z944" s="1"/>
      <c r="AA944" s="1"/>
      <c r="AB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40"/>
      <c r="W945" s="1"/>
      <c r="X945" s="1"/>
      <c r="Y945" s="1"/>
      <c r="Z945" s="1"/>
      <c r="AA945" s="1"/>
      <c r="AB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40"/>
      <c r="W946" s="1"/>
      <c r="X946" s="1"/>
      <c r="Y946" s="1"/>
      <c r="Z946" s="1"/>
      <c r="AA946" s="1"/>
      <c r="AB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40"/>
      <c r="W947" s="1"/>
      <c r="X947" s="1"/>
      <c r="Y947" s="1"/>
      <c r="Z947" s="1"/>
      <c r="AA947" s="1"/>
      <c r="AB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40"/>
      <c r="W948" s="1"/>
      <c r="X948" s="1"/>
      <c r="Y948" s="1"/>
      <c r="Z948" s="1"/>
      <c r="AA948" s="1"/>
      <c r="AB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40"/>
      <c r="W949" s="1"/>
      <c r="X949" s="1"/>
      <c r="Y949" s="1"/>
      <c r="Z949" s="1"/>
      <c r="AA949" s="1"/>
      <c r="AB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40"/>
      <c r="W950" s="1"/>
      <c r="X950" s="1"/>
      <c r="Y950" s="1"/>
      <c r="Z950" s="1"/>
      <c r="AA950" s="1"/>
      <c r="AB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40"/>
      <c r="W951" s="1"/>
      <c r="X951" s="1"/>
      <c r="Y951" s="1"/>
      <c r="Z951" s="1"/>
      <c r="AA951" s="1"/>
      <c r="AB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40"/>
      <c r="W952" s="1"/>
      <c r="X952" s="1"/>
      <c r="Y952" s="1"/>
      <c r="Z952" s="1"/>
      <c r="AA952" s="1"/>
      <c r="AB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40"/>
      <c r="W953" s="1"/>
      <c r="X953" s="1"/>
      <c r="Y953" s="1"/>
      <c r="Z953" s="1"/>
      <c r="AA953" s="1"/>
      <c r="AB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40"/>
      <c r="W954" s="1"/>
      <c r="X954" s="1"/>
      <c r="Y954" s="1"/>
      <c r="Z954" s="1"/>
      <c r="AA954" s="1"/>
      <c r="AB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40"/>
      <c r="W955" s="1"/>
      <c r="X955" s="1"/>
      <c r="Y955" s="1"/>
      <c r="Z955" s="1"/>
      <c r="AA955" s="1"/>
      <c r="AB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40"/>
      <c r="W956" s="1"/>
      <c r="X956" s="1"/>
      <c r="Y956" s="1"/>
      <c r="Z956" s="1"/>
      <c r="AA956" s="1"/>
      <c r="AB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40"/>
      <c r="W957" s="1"/>
      <c r="X957" s="1"/>
      <c r="Y957" s="1"/>
      <c r="Z957" s="1"/>
      <c r="AA957" s="1"/>
      <c r="AB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40"/>
      <c r="W958" s="1"/>
      <c r="X958" s="1"/>
      <c r="Y958" s="1"/>
      <c r="Z958" s="1"/>
      <c r="AA958" s="1"/>
      <c r="AB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40"/>
      <c r="W959" s="1"/>
      <c r="X959" s="1"/>
      <c r="Y959" s="1"/>
      <c r="Z959" s="1"/>
      <c r="AA959" s="1"/>
      <c r="AB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40"/>
      <c r="W960" s="1"/>
      <c r="X960" s="1"/>
      <c r="Y960" s="1"/>
      <c r="Z960" s="1"/>
      <c r="AA960" s="1"/>
      <c r="AB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40"/>
      <c r="W961" s="1"/>
      <c r="X961" s="1"/>
      <c r="Y961" s="1"/>
      <c r="Z961" s="1"/>
      <c r="AA961" s="1"/>
      <c r="AB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40"/>
      <c r="W962" s="1"/>
      <c r="X962" s="1"/>
      <c r="Y962" s="1"/>
      <c r="Z962" s="1"/>
      <c r="AA962" s="1"/>
      <c r="AB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40"/>
      <c r="W963" s="1"/>
      <c r="X963" s="1"/>
      <c r="Y963" s="1"/>
      <c r="Z963" s="1"/>
      <c r="AA963" s="1"/>
      <c r="AB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40"/>
      <c r="W964" s="1"/>
      <c r="X964" s="1"/>
      <c r="Y964" s="1"/>
      <c r="Z964" s="1"/>
      <c r="AA964" s="1"/>
      <c r="AB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40"/>
      <c r="W965" s="1"/>
      <c r="X965" s="1"/>
      <c r="Y965" s="1"/>
      <c r="Z965" s="1"/>
      <c r="AA965" s="1"/>
      <c r="AB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40"/>
      <c r="W966" s="1"/>
      <c r="X966" s="1"/>
      <c r="Y966" s="1"/>
      <c r="Z966" s="1"/>
      <c r="AA966" s="1"/>
      <c r="AB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40"/>
      <c r="W967" s="1"/>
      <c r="X967" s="1"/>
      <c r="Y967" s="1"/>
      <c r="Z967" s="1"/>
      <c r="AA967" s="1"/>
      <c r="AB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40"/>
      <c r="W968" s="1"/>
      <c r="X968" s="1"/>
      <c r="Y968" s="1"/>
      <c r="Z968" s="1"/>
      <c r="AA968" s="1"/>
      <c r="AB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40"/>
      <c r="W969" s="1"/>
      <c r="X969" s="1"/>
      <c r="Y969" s="1"/>
      <c r="Z969" s="1"/>
      <c r="AA969" s="1"/>
      <c r="AB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40"/>
      <c r="W970" s="1"/>
      <c r="X970" s="1"/>
      <c r="Y970" s="1"/>
      <c r="Z970" s="1"/>
      <c r="AA970" s="1"/>
      <c r="AB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40"/>
      <c r="W971" s="1"/>
      <c r="X971" s="1"/>
      <c r="Y971" s="1"/>
      <c r="Z971" s="1"/>
      <c r="AA971" s="1"/>
      <c r="AB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40"/>
      <c r="W972" s="1"/>
      <c r="X972" s="1"/>
      <c r="Y972" s="1"/>
      <c r="Z972" s="1"/>
      <c r="AA972" s="1"/>
      <c r="AB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40"/>
      <c r="W973" s="1"/>
      <c r="X973" s="1"/>
      <c r="Y973" s="1"/>
      <c r="Z973" s="1"/>
      <c r="AA973" s="1"/>
      <c r="AB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40"/>
      <c r="W974" s="1"/>
      <c r="X974" s="1"/>
      <c r="Y974" s="1"/>
      <c r="Z974" s="1"/>
      <c r="AA974" s="1"/>
      <c r="AB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40"/>
      <c r="W975" s="1"/>
      <c r="X975" s="1"/>
      <c r="Y975" s="1"/>
      <c r="Z975" s="1"/>
      <c r="AA975" s="1"/>
      <c r="AB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40"/>
      <c r="W976" s="1"/>
      <c r="X976" s="1"/>
      <c r="Y976" s="1"/>
      <c r="Z976" s="1"/>
      <c r="AA976" s="1"/>
      <c r="AB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40"/>
      <c r="W977" s="1"/>
      <c r="X977" s="1"/>
      <c r="Y977" s="1"/>
      <c r="Z977" s="1"/>
      <c r="AA977" s="1"/>
      <c r="AB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40"/>
      <c r="W978" s="1"/>
      <c r="X978" s="1"/>
      <c r="Y978" s="1"/>
      <c r="Z978" s="1"/>
      <c r="AA978" s="1"/>
      <c r="AB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40"/>
      <c r="W979" s="1"/>
      <c r="X979" s="1"/>
      <c r="Y979" s="1"/>
      <c r="Z979" s="1"/>
      <c r="AA979" s="1"/>
      <c r="AB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40"/>
      <c r="W980" s="1"/>
      <c r="X980" s="1"/>
      <c r="Y980" s="1"/>
      <c r="Z980" s="1"/>
      <c r="AA980" s="1"/>
      <c r="AB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40"/>
      <c r="W981" s="1"/>
      <c r="X981" s="1"/>
      <c r="Y981" s="1"/>
      <c r="Z981" s="1"/>
      <c r="AA981" s="1"/>
      <c r="AB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40"/>
      <c r="W982" s="1"/>
      <c r="X982" s="1"/>
      <c r="Y982" s="1"/>
      <c r="Z982" s="1"/>
      <c r="AA982" s="1"/>
      <c r="AB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40"/>
      <c r="W983" s="1"/>
      <c r="X983" s="1"/>
      <c r="Y983" s="1"/>
      <c r="Z983" s="1"/>
      <c r="AA983" s="1"/>
      <c r="AB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40"/>
      <c r="W984" s="1"/>
      <c r="X984" s="1"/>
      <c r="Y984" s="1"/>
      <c r="Z984" s="1"/>
      <c r="AA984" s="1"/>
      <c r="AB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40"/>
      <c r="W985" s="1"/>
      <c r="X985" s="1"/>
      <c r="Y985" s="1"/>
      <c r="Z985" s="1"/>
      <c r="AA985" s="1"/>
      <c r="AB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40"/>
      <c r="W986" s="1"/>
      <c r="X986" s="1"/>
      <c r="Y986" s="1"/>
      <c r="Z986" s="1"/>
      <c r="AA986" s="1"/>
      <c r="AB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40"/>
      <c r="W987" s="1"/>
      <c r="X987" s="1"/>
      <c r="Y987" s="1"/>
      <c r="Z987" s="1"/>
      <c r="AA987" s="1"/>
      <c r="AB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40"/>
      <c r="W988" s="1"/>
      <c r="X988" s="1"/>
      <c r="Y988" s="1"/>
      <c r="Z988" s="1"/>
      <c r="AA988" s="1"/>
      <c r="AB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40"/>
      <c r="W989" s="1"/>
      <c r="X989" s="1"/>
      <c r="Y989" s="1"/>
      <c r="Z989" s="1"/>
      <c r="AA989" s="1"/>
      <c r="AB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40"/>
      <c r="W990" s="1"/>
      <c r="X990" s="1"/>
      <c r="Y990" s="1"/>
      <c r="Z990" s="1"/>
      <c r="AA990" s="1"/>
      <c r="AB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40"/>
      <c r="W991" s="1"/>
      <c r="X991" s="1"/>
      <c r="Y991" s="1"/>
      <c r="Z991" s="1"/>
      <c r="AA991" s="1"/>
      <c r="AB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40"/>
      <c r="W992" s="1"/>
      <c r="X992" s="1"/>
      <c r="Y992" s="1"/>
      <c r="Z992" s="1"/>
      <c r="AA992" s="1"/>
      <c r="AB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40"/>
      <c r="W993" s="1"/>
      <c r="X993" s="1"/>
      <c r="Y993" s="1"/>
      <c r="Z993" s="1"/>
      <c r="AA993" s="1"/>
      <c r="AB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40"/>
      <c r="W994" s="1"/>
      <c r="X994" s="1"/>
      <c r="Y994" s="1"/>
      <c r="Z994" s="1"/>
      <c r="AA994" s="1"/>
      <c r="AB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40"/>
      <c r="W995" s="1"/>
      <c r="X995" s="1"/>
      <c r="Y995" s="1"/>
      <c r="Z995" s="1"/>
      <c r="AA995" s="1"/>
      <c r="AB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40"/>
      <c r="W996" s="1"/>
      <c r="X996" s="1"/>
      <c r="Y996" s="1"/>
      <c r="Z996" s="1"/>
      <c r="AA996" s="1"/>
      <c r="AB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40"/>
      <c r="W997" s="1"/>
      <c r="X997" s="1"/>
      <c r="Y997" s="1"/>
      <c r="Z997" s="1"/>
      <c r="AA997" s="1"/>
      <c r="AB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40"/>
      <c r="W998" s="1"/>
      <c r="X998" s="1"/>
      <c r="Y998" s="1"/>
      <c r="Z998" s="1"/>
      <c r="AA998" s="1"/>
      <c r="AB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40"/>
      <c r="W999" s="1"/>
      <c r="X999" s="1"/>
      <c r="Y999" s="1"/>
      <c r="Z999" s="1"/>
      <c r="AA999" s="1"/>
      <c r="AB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40"/>
      <c r="W1000" s="1"/>
      <c r="X1000" s="1"/>
      <c r="Y1000" s="1"/>
      <c r="Z1000" s="1"/>
      <c r="AA1000" s="1"/>
      <c r="AB1000" s="1"/>
    </row>
  </sheetData>
  <hyperlinks>
    <hyperlink r:id="rId1" ref="A1"/>
    <hyperlink r:id="rId2" ref="A2"/>
  </hyperlinks>
  <printOptions/>
  <pageMargins bottom="0.75" footer="0.0" header="0.0" left="0.7" right="0.7" top="0.75"/>
  <pageSetup orientation="portrait"/>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0"/>
    <pageSetUpPr/>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39.0"/>
    <col customWidth="1" min="2" max="4" width="10.29"/>
    <col customWidth="1" min="5" max="5" width="7.71"/>
    <col customWidth="1" min="6" max="6" width="13.29"/>
    <col customWidth="1" min="7" max="7" width="23.29"/>
    <col customWidth="1" min="8" max="8" width="10.43"/>
    <col customWidth="1" min="9" max="15" width="13.43"/>
    <col customWidth="1" min="16" max="16" width="17.0"/>
    <col customWidth="1" min="17" max="17" width="12.43"/>
    <col customWidth="1" min="18" max="18" width="12.29"/>
    <col customWidth="1" min="19" max="19" width="13.29"/>
    <col customWidth="1" min="20" max="20" width="11.43"/>
    <col customWidth="1" min="21" max="21" width="12.29"/>
    <col customWidth="1" min="22" max="22" width="11.71"/>
    <col customWidth="1" min="23" max="23" width="18.0"/>
    <col customWidth="1" min="24" max="28" width="11.71"/>
    <col customWidth="1" min="29" max="29" width="14.43"/>
    <col customWidth="1" min="30" max="30" width="14.71"/>
    <col customWidth="1" min="31" max="31" width="12.29"/>
    <col customWidth="1" min="32" max="32" width="12.43"/>
    <col customWidth="1" min="33" max="33" width="43.71"/>
    <col customWidth="1" min="34" max="52" width="9.29"/>
  </cols>
  <sheetData>
    <row r="1" ht="7.5" customHeight="1">
      <c r="B1" s="49"/>
      <c r="C1" s="49"/>
      <c r="D1" s="49"/>
      <c r="E1" s="49"/>
      <c r="F1" s="49"/>
      <c r="G1" s="50"/>
    </row>
    <row r="2">
      <c r="A2" s="51" t="s">
        <v>69</v>
      </c>
      <c r="S2" s="52"/>
      <c r="V2" s="53"/>
    </row>
    <row r="3">
      <c r="A3" s="54" t="s">
        <v>58</v>
      </c>
      <c r="T3" s="55"/>
      <c r="U3" s="55"/>
      <c r="V3" s="55"/>
      <c r="W3" s="55"/>
      <c r="X3" s="55"/>
    </row>
    <row r="4" ht="29.25" customHeight="1">
      <c r="A4" s="56" t="s">
        <v>57</v>
      </c>
      <c r="B4" s="57"/>
      <c r="C4" s="57"/>
      <c r="D4" s="57"/>
      <c r="E4" s="58"/>
      <c r="F4" s="58"/>
      <c r="G4" s="58"/>
      <c r="H4" s="58"/>
      <c r="I4" s="58"/>
      <c r="J4" s="57"/>
      <c r="K4" s="57"/>
      <c r="L4" s="57"/>
      <c r="M4" s="57"/>
      <c r="N4" s="59"/>
      <c r="O4" s="59"/>
      <c r="P4" s="59"/>
      <c r="Q4" s="59"/>
      <c r="R4" s="59"/>
      <c r="S4" s="59"/>
      <c r="T4" s="59"/>
      <c r="U4" s="59"/>
      <c r="V4" s="59"/>
      <c r="W4" s="59"/>
      <c r="X4" s="59"/>
      <c r="Y4" s="59"/>
      <c r="Z4" s="59"/>
      <c r="AA4" s="59"/>
      <c r="AB4" s="59"/>
      <c r="AC4" s="59"/>
      <c r="AD4" s="59"/>
      <c r="AE4" s="59"/>
      <c r="AF4" s="59"/>
      <c r="AG4" s="59"/>
      <c r="AH4" s="59"/>
      <c r="AI4" s="59"/>
      <c r="AJ4" s="60"/>
      <c r="AK4" s="60"/>
    </row>
    <row r="5" ht="31.5" customHeight="1">
      <c r="A5" s="61"/>
      <c r="B5" s="62"/>
      <c r="C5" s="62"/>
      <c r="D5" s="62"/>
      <c r="E5" s="62"/>
      <c r="F5" s="62"/>
      <c r="G5" s="62"/>
      <c r="H5" s="62"/>
      <c r="I5" s="63"/>
      <c r="J5" s="64" t="s">
        <v>70</v>
      </c>
      <c r="K5" s="62"/>
      <c r="L5" s="62"/>
      <c r="M5" s="62"/>
      <c r="N5" s="62"/>
      <c r="O5" s="62"/>
      <c r="P5" s="63"/>
      <c r="Q5" s="64" t="s">
        <v>71</v>
      </c>
      <c r="R5" s="62"/>
      <c r="S5" s="62"/>
      <c r="T5" s="62"/>
      <c r="U5" s="62"/>
      <c r="V5" s="62"/>
      <c r="W5" s="63"/>
      <c r="X5" s="64" t="s">
        <v>72</v>
      </c>
      <c r="Y5" s="62"/>
      <c r="Z5" s="62"/>
      <c r="AA5" s="62"/>
      <c r="AB5" s="62"/>
      <c r="AC5" s="63"/>
      <c r="AD5" s="65"/>
      <c r="AE5" s="65"/>
      <c r="AF5" s="66"/>
    </row>
    <row r="6" ht="76.5" customHeight="1">
      <c r="A6" s="67" t="s">
        <v>73</v>
      </c>
      <c r="B6" s="68" t="s">
        <v>74</v>
      </c>
      <c r="C6" s="67" t="s">
        <v>75</v>
      </c>
      <c r="D6" s="67" t="s">
        <v>76</v>
      </c>
      <c r="E6" s="67" t="s">
        <v>77</v>
      </c>
      <c r="F6" s="67" t="s">
        <v>78</v>
      </c>
      <c r="G6" s="67" t="s">
        <v>79</v>
      </c>
      <c r="H6" s="67" t="s">
        <v>80</v>
      </c>
      <c r="I6" s="67" t="s">
        <v>81</v>
      </c>
      <c r="J6" s="69" t="s">
        <v>82</v>
      </c>
      <c r="K6" s="69" t="s">
        <v>83</v>
      </c>
      <c r="L6" s="69" t="s">
        <v>84</v>
      </c>
      <c r="M6" s="69" t="s">
        <v>85</v>
      </c>
      <c r="N6" s="69" t="s">
        <v>86</v>
      </c>
      <c r="O6" s="69" t="s">
        <v>87</v>
      </c>
      <c r="P6" s="70" t="s">
        <v>88</v>
      </c>
      <c r="Q6" s="71" t="s">
        <v>82</v>
      </c>
      <c r="R6" s="71" t="s">
        <v>83</v>
      </c>
      <c r="S6" s="71" t="s">
        <v>84</v>
      </c>
      <c r="T6" s="71" t="s">
        <v>85</v>
      </c>
      <c r="U6" s="71" t="s">
        <v>86</v>
      </c>
      <c r="V6" s="71" t="s">
        <v>87</v>
      </c>
      <c r="W6" s="72" t="s">
        <v>89</v>
      </c>
      <c r="X6" s="73" t="s">
        <v>90</v>
      </c>
      <c r="Y6" s="73" t="s">
        <v>91</v>
      </c>
      <c r="Z6" s="73" t="s">
        <v>92</v>
      </c>
      <c r="AA6" s="73" t="s">
        <v>93</v>
      </c>
      <c r="AB6" s="73" t="s">
        <v>87</v>
      </c>
      <c r="AC6" s="74" t="s">
        <v>94</v>
      </c>
      <c r="AD6" s="75" t="s">
        <v>95</v>
      </c>
      <c r="AE6" s="76" t="s">
        <v>96</v>
      </c>
      <c r="AF6" s="76" t="s">
        <v>97</v>
      </c>
    </row>
    <row r="7" ht="23.25" customHeight="1">
      <c r="F7" s="77"/>
      <c r="G7" s="78" t="s">
        <v>67</v>
      </c>
      <c r="H7" s="79"/>
      <c r="I7" s="80">
        <v>7713.468</v>
      </c>
      <c r="J7" s="81">
        <v>0.49913380816385</v>
      </c>
      <c r="K7" s="81">
        <v>0.127800702761702</v>
      </c>
      <c r="L7" s="81">
        <v>0.274606704714866</v>
      </c>
      <c r="M7" s="81">
        <v>1.58516072258192</v>
      </c>
      <c r="N7" s="81">
        <v>0.0896726950042789</v>
      </c>
      <c r="O7" s="81">
        <v>0.0626132467077327</v>
      </c>
      <c r="P7" s="82">
        <v>2.63898755653408</v>
      </c>
      <c r="Q7" s="81">
        <v>0.49913380816385</v>
      </c>
      <c r="R7" s="81">
        <v>0.127800702761702</v>
      </c>
      <c r="S7" s="81">
        <v>0.274606704714866</v>
      </c>
      <c r="T7" s="81">
        <v>1.58516072258192</v>
      </c>
      <c r="U7" s="81">
        <v>0.0896726950042789</v>
      </c>
      <c r="V7" s="81">
        <v>0.0626132467077327</v>
      </c>
      <c r="W7" s="83">
        <v>2.63898755653408</v>
      </c>
      <c r="X7" s="81">
        <v>0.49913380816385</v>
      </c>
      <c r="Y7" s="81">
        <v>0.188791350245433</v>
      </c>
      <c r="Z7" s="81">
        <v>0.659928456845665</v>
      </c>
      <c r="AA7" s="81">
        <v>0.140107728590421</v>
      </c>
      <c r="AB7" s="81">
        <v>0.0626132467077327</v>
      </c>
      <c r="AC7" s="84">
        <v>1.5505745905531</v>
      </c>
      <c r="AD7" s="85">
        <v>-1.08841296598098</v>
      </c>
      <c r="AE7" s="86">
        <v>1.70194170123266</v>
      </c>
      <c r="AF7" s="85"/>
      <c r="AG7" s="87"/>
      <c r="AH7" s="87"/>
      <c r="AI7" s="87"/>
      <c r="AJ7" s="87"/>
      <c r="AK7" s="87"/>
      <c r="AL7" s="87"/>
      <c r="AM7" s="87"/>
      <c r="AN7" s="87"/>
      <c r="AO7" s="87"/>
      <c r="AP7" s="87"/>
      <c r="AQ7" s="87"/>
      <c r="AR7" s="87"/>
      <c r="AS7" s="87"/>
      <c r="AT7" s="87"/>
      <c r="AU7" s="87"/>
      <c r="AV7" s="87"/>
      <c r="AW7" s="87"/>
      <c r="AX7" s="87"/>
      <c r="AY7" s="87"/>
      <c r="AZ7" s="87"/>
    </row>
    <row r="8" ht="18.75" customHeight="1">
      <c r="E8" s="88" t="s">
        <v>98</v>
      </c>
      <c r="F8" s="89" t="str">
        <f>SUBTOTAL(103, A24:A205)&amp;" Records"</f>
        <v>182 Records</v>
      </c>
      <c r="G8" s="90" t="str">
        <f>IF(F8="182 Records", "", "Filtered ")&amp;"Total of All Countries"</f>
        <v>Total of All Countries</v>
      </c>
      <c r="H8" s="91"/>
      <c r="I8" s="92">
        <f>SUBTOTAL(109, $I$24:$I$205)</f>
        <v>7673.128</v>
      </c>
      <c r="J8" s="93" t="str">
        <f t="shared" ref="J8:AE8" si="1">SUMPRODUCT($I$24:$I$205,SUBTOTAL(109,OFFSET(J24:J205,ROW(J24:J205)-MIN(ROW(J24:J205)),0,1)))/$I$8</f>
        <v>#VALUE!</v>
      </c>
      <c r="K8" s="94" t="str">
        <f t="shared" si="1"/>
        <v>#VALUE!</v>
      </c>
      <c r="L8" s="94" t="str">
        <f t="shared" si="1"/>
        <v>#VALUE!</v>
      </c>
      <c r="M8" s="94" t="str">
        <f t="shared" si="1"/>
        <v>#VALUE!</v>
      </c>
      <c r="N8" s="94" t="str">
        <f t="shared" si="1"/>
        <v>#VALUE!</v>
      </c>
      <c r="O8" s="94" t="str">
        <f t="shared" si="1"/>
        <v>#VALUE!</v>
      </c>
      <c r="P8" s="95" t="str">
        <f t="shared" si="1"/>
        <v>#VALUE!</v>
      </c>
      <c r="Q8" s="93" t="str">
        <f t="shared" si="1"/>
        <v>#VALUE!</v>
      </c>
      <c r="R8" s="94" t="str">
        <f t="shared" si="1"/>
        <v>#VALUE!</v>
      </c>
      <c r="S8" s="94" t="str">
        <f t="shared" si="1"/>
        <v>#VALUE!</v>
      </c>
      <c r="T8" s="94" t="str">
        <f t="shared" si="1"/>
        <v>#VALUE!</v>
      </c>
      <c r="U8" s="94" t="str">
        <f t="shared" si="1"/>
        <v>#VALUE!</v>
      </c>
      <c r="V8" s="94" t="str">
        <f t="shared" si="1"/>
        <v>#VALUE!</v>
      </c>
      <c r="W8" s="96" t="str">
        <f t="shared" si="1"/>
        <v>#VALUE!</v>
      </c>
      <c r="X8" s="94" t="str">
        <f t="shared" si="1"/>
        <v>#VALUE!</v>
      </c>
      <c r="Y8" s="94" t="str">
        <f t="shared" si="1"/>
        <v>#VALUE!</v>
      </c>
      <c r="Z8" s="94" t="str">
        <f t="shared" si="1"/>
        <v>#VALUE!</v>
      </c>
      <c r="AA8" s="94" t="str">
        <f t="shared" si="1"/>
        <v>#VALUE!</v>
      </c>
      <c r="AB8" s="94" t="str">
        <f t="shared" si="1"/>
        <v>#VALUE!</v>
      </c>
      <c r="AC8" s="97" t="str">
        <f t="shared" si="1"/>
        <v>#VALUE!</v>
      </c>
      <c r="AD8" s="98" t="str">
        <f t="shared" si="1"/>
        <v>#VALUE!</v>
      </c>
      <c r="AE8" s="99" t="str">
        <f t="shared" si="1"/>
        <v>#VALUE!</v>
      </c>
      <c r="AF8" s="98">
        <f t="shared" ref="AF8:AF20" si="3">IFERROR(W8/AC8,0)</f>
        <v>0</v>
      </c>
    </row>
    <row r="9" ht="18.75" customHeight="1">
      <c r="A9" s="100"/>
      <c r="B9" s="101"/>
      <c r="C9" s="101"/>
      <c r="D9" s="101"/>
      <c r="F9" s="102" t="str">
        <f t="shared" ref="F9:F16" si="4">SUMPRODUCT(SUBTOTAL(3,OFFSET($G$24:$G$205,ROW($G$24:$G$205)-MIN(ROW($G$24:$G$205)),0,1)),--($G$24:$G$205=$G9))&amp;" Records"</f>
        <v>#VALUE!</v>
      </c>
      <c r="G9" s="90" t="s">
        <v>99</v>
      </c>
      <c r="H9" s="91"/>
      <c r="I9" s="92" t="str">
        <f t="shared" ref="I9:I16" si="5">SUMPRODUCT(SUBTOTAL(9,OFFSET($I$24:$I$205,ROW($I$24:$I$205)-MIN(ROW($I$24:$I$205)),0,1)),--($G$24:$G$205=$G9))</f>
        <v>#VALUE!</v>
      </c>
      <c r="J9" s="93">
        <f t="shared" ref="J9:AE9" si="2">IFERROR(SUMPRODUCT($I$24:$I$205,SUBTOTAL(109,OFFSET(J$24:J$205,ROW(J$24:J$205)-MIN(ROW(J$24:J$205)),0,1)), --($G$24:$G$205=$G9))/$I9,0)</f>
        <v>0</v>
      </c>
      <c r="K9" s="94">
        <f t="shared" si="2"/>
        <v>0</v>
      </c>
      <c r="L9" s="94">
        <f t="shared" si="2"/>
        <v>0</v>
      </c>
      <c r="M9" s="94">
        <f t="shared" si="2"/>
        <v>0</v>
      </c>
      <c r="N9" s="94">
        <f t="shared" si="2"/>
        <v>0</v>
      </c>
      <c r="O9" s="94">
        <f t="shared" si="2"/>
        <v>0</v>
      </c>
      <c r="P9" s="95">
        <f t="shared" si="2"/>
        <v>0</v>
      </c>
      <c r="Q9" s="93">
        <f t="shared" si="2"/>
        <v>0</v>
      </c>
      <c r="R9" s="94">
        <f t="shared" si="2"/>
        <v>0</v>
      </c>
      <c r="S9" s="94">
        <f t="shared" si="2"/>
        <v>0</v>
      </c>
      <c r="T9" s="94">
        <f t="shared" si="2"/>
        <v>0</v>
      </c>
      <c r="U9" s="94">
        <f t="shared" si="2"/>
        <v>0</v>
      </c>
      <c r="V9" s="94">
        <f t="shared" si="2"/>
        <v>0</v>
      </c>
      <c r="W9" s="96">
        <f t="shared" si="2"/>
        <v>0</v>
      </c>
      <c r="X9" s="94">
        <f t="shared" si="2"/>
        <v>0</v>
      </c>
      <c r="Y9" s="94">
        <f t="shared" si="2"/>
        <v>0</v>
      </c>
      <c r="Z9" s="94">
        <f t="shared" si="2"/>
        <v>0</v>
      </c>
      <c r="AA9" s="94">
        <f t="shared" si="2"/>
        <v>0</v>
      </c>
      <c r="AB9" s="94">
        <f t="shared" si="2"/>
        <v>0</v>
      </c>
      <c r="AC9" s="97">
        <f t="shared" si="2"/>
        <v>0</v>
      </c>
      <c r="AD9" s="98">
        <f t="shared" si="2"/>
        <v>0</v>
      </c>
      <c r="AE9" s="99">
        <f t="shared" si="2"/>
        <v>0</v>
      </c>
      <c r="AF9" s="98">
        <f t="shared" si="3"/>
        <v>0</v>
      </c>
    </row>
    <row r="10" ht="18.75" customHeight="1">
      <c r="A10" s="100"/>
      <c r="B10" s="101"/>
      <c r="C10" s="101"/>
      <c r="D10" s="101"/>
      <c r="F10" s="103" t="str">
        <f t="shared" si="4"/>
        <v>#VALUE!</v>
      </c>
      <c r="G10" s="104" t="s">
        <v>100</v>
      </c>
      <c r="H10" s="105"/>
      <c r="I10" s="106" t="str">
        <f t="shared" si="5"/>
        <v>#VALUE!</v>
      </c>
      <c r="J10" s="107">
        <f t="shared" ref="J10:AE10" si="6">IFERROR(SUMPRODUCT($I$24:$I$205,SUBTOTAL(109,OFFSET(J$24:J$205,ROW(J$24:J$205)-MIN(ROW(J$24:J$205)),0,1)), --($G$24:$G$205=$G10))/$I10,0)</f>
        <v>0</v>
      </c>
      <c r="K10" s="108">
        <f t="shared" si="6"/>
        <v>0</v>
      </c>
      <c r="L10" s="108">
        <f t="shared" si="6"/>
        <v>0</v>
      </c>
      <c r="M10" s="108">
        <f t="shared" si="6"/>
        <v>0</v>
      </c>
      <c r="N10" s="108">
        <f t="shared" si="6"/>
        <v>0</v>
      </c>
      <c r="O10" s="108">
        <f t="shared" si="6"/>
        <v>0</v>
      </c>
      <c r="P10" s="109">
        <f t="shared" si="6"/>
        <v>0</v>
      </c>
      <c r="Q10" s="107">
        <f t="shared" si="6"/>
        <v>0</v>
      </c>
      <c r="R10" s="108">
        <f t="shared" si="6"/>
        <v>0</v>
      </c>
      <c r="S10" s="108">
        <f t="shared" si="6"/>
        <v>0</v>
      </c>
      <c r="T10" s="108">
        <f t="shared" si="6"/>
        <v>0</v>
      </c>
      <c r="U10" s="108">
        <f t="shared" si="6"/>
        <v>0</v>
      </c>
      <c r="V10" s="108">
        <f t="shared" si="6"/>
        <v>0</v>
      </c>
      <c r="W10" s="110">
        <f t="shared" si="6"/>
        <v>0</v>
      </c>
      <c r="X10" s="108">
        <f t="shared" si="6"/>
        <v>0</v>
      </c>
      <c r="Y10" s="108">
        <f t="shared" si="6"/>
        <v>0</v>
      </c>
      <c r="Z10" s="108">
        <f t="shared" si="6"/>
        <v>0</v>
      </c>
      <c r="AA10" s="108">
        <f t="shared" si="6"/>
        <v>0</v>
      </c>
      <c r="AB10" s="108">
        <f t="shared" si="6"/>
        <v>0</v>
      </c>
      <c r="AC10" s="111">
        <f t="shared" si="6"/>
        <v>0</v>
      </c>
      <c r="AD10" s="112">
        <f t="shared" si="6"/>
        <v>0</v>
      </c>
      <c r="AE10" s="113">
        <f t="shared" si="6"/>
        <v>0</v>
      </c>
      <c r="AF10" s="112">
        <f t="shared" si="3"/>
        <v>0</v>
      </c>
    </row>
    <row r="11" ht="18.75" customHeight="1">
      <c r="A11" s="100"/>
      <c r="B11" s="101"/>
      <c r="C11" s="101"/>
      <c r="D11" s="101"/>
      <c r="F11" s="103" t="str">
        <f t="shared" si="4"/>
        <v>#VALUE!</v>
      </c>
      <c r="G11" s="104" t="s">
        <v>101</v>
      </c>
      <c r="H11" s="105"/>
      <c r="I11" s="106" t="str">
        <f t="shared" si="5"/>
        <v>#VALUE!</v>
      </c>
      <c r="J11" s="107">
        <f t="shared" ref="J11:AE11" si="7">IFERROR(SUMPRODUCT($I$24:$I$205,SUBTOTAL(109,OFFSET(J$24:J$205,ROW(J$24:J$205)-MIN(ROW(J$24:J$205)),0,1)), --($G$24:$G$205=$G11))/$I11,0)</f>
        <v>0</v>
      </c>
      <c r="K11" s="108">
        <f t="shared" si="7"/>
        <v>0</v>
      </c>
      <c r="L11" s="108">
        <f t="shared" si="7"/>
        <v>0</v>
      </c>
      <c r="M11" s="108">
        <f t="shared" si="7"/>
        <v>0</v>
      </c>
      <c r="N11" s="108">
        <f t="shared" si="7"/>
        <v>0</v>
      </c>
      <c r="O11" s="108">
        <f t="shared" si="7"/>
        <v>0</v>
      </c>
      <c r="P11" s="109">
        <f t="shared" si="7"/>
        <v>0</v>
      </c>
      <c r="Q11" s="107">
        <f t="shared" si="7"/>
        <v>0</v>
      </c>
      <c r="R11" s="108">
        <f t="shared" si="7"/>
        <v>0</v>
      </c>
      <c r="S11" s="108">
        <f t="shared" si="7"/>
        <v>0</v>
      </c>
      <c r="T11" s="108">
        <f t="shared" si="7"/>
        <v>0</v>
      </c>
      <c r="U11" s="108">
        <f t="shared" si="7"/>
        <v>0</v>
      </c>
      <c r="V11" s="108">
        <f t="shared" si="7"/>
        <v>0</v>
      </c>
      <c r="W11" s="110">
        <f t="shared" si="7"/>
        <v>0</v>
      </c>
      <c r="X11" s="108">
        <f t="shared" si="7"/>
        <v>0</v>
      </c>
      <c r="Y11" s="108">
        <f t="shared" si="7"/>
        <v>0</v>
      </c>
      <c r="Z11" s="108">
        <f t="shared" si="7"/>
        <v>0</v>
      </c>
      <c r="AA11" s="108">
        <f t="shared" si="7"/>
        <v>0</v>
      </c>
      <c r="AB11" s="108">
        <f t="shared" si="7"/>
        <v>0</v>
      </c>
      <c r="AC11" s="111">
        <f t="shared" si="7"/>
        <v>0</v>
      </c>
      <c r="AD11" s="112">
        <f t="shared" si="7"/>
        <v>0</v>
      </c>
      <c r="AE11" s="113">
        <f t="shared" si="7"/>
        <v>0</v>
      </c>
      <c r="AF11" s="112">
        <f t="shared" si="3"/>
        <v>0</v>
      </c>
    </row>
    <row r="12" ht="18.75" customHeight="1">
      <c r="A12" s="100"/>
      <c r="B12" s="101"/>
      <c r="C12" s="101"/>
      <c r="D12" s="101"/>
      <c r="F12" s="103" t="str">
        <f t="shared" si="4"/>
        <v>#VALUE!</v>
      </c>
      <c r="G12" s="104" t="s">
        <v>102</v>
      </c>
      <c r="H12" s="105"/>
      <c r="I12" s="106" t="str">
        <f t="shared" si="5"/>
        <v>#VALUE!</v>
      </c>
      <c r="J12" s="107">
        <f t="shared" ref="J12:AE12" si="8">IFERROR(SUMPRODUCT($I$24:$I$205,SUBTOTAL(109,OFFSET(J$24:J$205,ROW(J$24:J$205)-MIN(ROW(J$24:J$205)),0,1)), --($G$24:$G$205=$G12))/$I12,0)</f>
        <v>0</v>
      </c>
      <c r="K12" s="108">
        <f t="shared" si="8"/>
        <v>0</v>
      </c>
      <c r="L12" s="108">
        <f t="shared" si="8"/>
        <v>0</v>
      </c>
      <c r="M12" s="108">
        <f t="shared" si="8"/>
        <v>0</v>
      </c>
      <c r="N12" s="108">
        <f t="shared" si="8"/>
        <v>0</v>
      </c>
      <c r="O12" s="108">
        <f t="shared" si="8"/>
        <v>0</v>
      </c>
      <c r="P12" s="109">
        <f t="shared" si="8"/>
        <v>0</v>
      </c>
      <c r="Q12" s="107">
        <f t="shared" si="8"/>
        <v>0</v>
      </c>
      <c r="R12" s="108">
        <f t="shared" si="8"/>
        <v>0</v>
      </c>
      <c r="S12" s="108">
        <f t="shared" si="8"/>
        <v>0</v>
      </c>
      <c r="T12" s="108">
        <f t="shared" si="8"/>
        <v>0</v>
      </c>
      <c r="U12" s="108">
        <f t="shared" si="8"/>
        <v>0</v>
      </c>
      <c r="V12" s="108">
        <f t="shared" si="8"/>
        <v>0</v>
      </c>
      <c r="W12" s="110">
        <f t="shared" si="8"/>
        <v>0</v>
      </c>
      <c r="X12" s="108">
        <f t="shared" si="8"/>
        <v>0</v>
      </c>
      <c r="Y12" s="108">
        <f t="shared" si="8"/>
        <v>0</v>
      </c>
      <c r="Z12" s="108">
        <f t="shared" si="8"/>
        <v>0</v>
      </c>
      <c r="AA12" s="108">
        <f t="shared" si="8"/>
        <v>0</v>
      </c>
      <c r="AB12" s="108">
        <f t="shared" si="8"/>
        <v>0</v>
      </c>
      <c r="AC12" s="111">
        <f t="shared" si="8"/>
        <v>0</v>
      </c>
      <c r="AD12" s="112">
        <f t="shared" si="8"/>
        <v>0</v>
      </c>
      <c r="AE12" s="113">
        <f t="shared" si="8"/>
        <v>0</v>
      </c>
      <c r="AF12" s="112">
        <f t="shared" si="3"/>
        <v>0</v>
      </c>
    </row>
    <row r="13" ht="18.75" customHeight="1">
      <c r="A13" s="100"/>
      <c r="B13" s="101"/>
      <c r="C13" s="101"/>
      <c r="D13" s="101"/>
      <c r="F13" s="103" t="str">
        <f t="shared" si="4"/>
        <v>#VALUE!</v>
      </c>
      <c r="G13" s="104" t="s">
        <v>103</v>
      </c>
      <c r="H13" s="105"/>
      <c r="I13" s="106" t="str">
        <f t="shared" si="5"/>
        <v>#VALUE!</v>
      </c>
      <c r="J13" s="107">
        <f t="shared" ref="J13:AE13" si="9">IFERROR(SUMPRODUCT($I$24:$I$205,SUBTOTAL(109,OFFSET(J$24:J$205,ROW(J$24:J$205)-MIN(ROW(J$24:J$205)),0,1)), --($G$24:$G$205=$G13))/$I13,0)</f>
        <v>0</v>
      </c>
      <c r="K13" s="108">
        <f t="shared" si="9"/>
        <v>0</v>
      </c>
      <c r="L13" s="108">
        <f t="shared" si="9"/>
        <v>0</v>
      </c>
      <c r="M13" s="108">
        <f t="shared" si="9"/>
        <v>0</v>
      </c>
      <c r="N13" s="108">
        <f t="shared" si="9"/>
        <v>0</v>
      </c>
      <c r="O13" s="108">
        <f t="shared" si="9"/>
        <v>0</v>
      </c>
      <c r="P13" s="109">
        <f t="shared" si="9"/>
        <v>0</v>
      </c>
      <c r="Q13" s="107">
        <f t="shared" si="9"/>
        <v>0</v>
      </c>
      <c r="R13" s="108">
        <f t="shared" si="9"/>
        <v>0</v>
      </c>
      <c r="S13" s="108">
        <f t="shared" si="9"/>
        <v>0</v>
      </c>
      <c r="T13" s="108">
        <f t="shared" si="9"/>
        <v>0</v>
      </c>
      <c r="U13" s="108">
        <f t="shared" si="9"/>
        <v>0</v>
      </c>
      <c r="V13" s="108">
        <f t="shared" si="9"/>
        <v>0</v>
      </c>
      <c r="W13" s="110">
        <f t="shared" si="9"/>
        <v>0</v>
      </c>
      <c r="X13" s="108">
        <f t="shared" si="9"/>
        <v>0</v>
      </c>
      <c r="Y13" s="108">
        <f t="shared" si="9"/>
        <v>0</v>
      </c>
      <c r="Z13" s="108">
        <f t="shared" si="9"/>
        <v>0</v>
      </c>
      <c r="AA13" s="108">
        <f t="shared" si="9"/>
        <v>0</v>
      </c>
      <c r="AB13" s="108">
        <f t="shared" si="9"/>
        <v>0</v>
      </c>
      <c r="AC13" s="111">
        <f t="shared" si="9"/>
        <v>0</v>
      </c>
      <c r="AD13" s="112">
        <f t="shared" si="9"/>
        <v>0</v>
      </c>
      <c r="AE13" s="113">
        <f t="shared" si="9"/>
        <v>0</v>
      </c>
      <c r="AF13" s="112">
        <f t="shared" si="3"/>
        <v>0</v>
      </c>
    </row>
    <row r="14" ht="18.75" customHeight="1">
      <c r="A14" s="100"/>
      <c r="B14" s="101"/>
      <c r="C14" s="101"/>
      <c r="D14" s="101"/>
      <c r="F14" s="103" t="str">
        <f t="shared" si="4"/>
        <v>#VALUE!</v>
      </c>
      <c r="G14" s="104" t="s">
        <v>104</v>
      </c>
      <c r="H14" s="105"/>
      <c r="I14" s="106" t="str">
        <f t="shared" si="5"/>
        <v>#VALUE!</v>
      </c>
      <c r="J14" s="107">
        <f t="shared" ref="J14:AE14" si="10">IFERROR(SUMPRODUCT($I$24:$I$205,SUBTOTAL(109,OFFSET(J$24:J$205,ROW(J$24:J$205)-MIN(ROW(J$24:J$205)),0,1)), --($G$24:$G$205=$G14))/$I14,0)</f>
        <v>0</v>
      </c>
      <c r="K14" s="108">
        <f t="shared" si="10"/>
        <v>0</v>
      </c>
      <c r="L14" s="108">
        <f t="shared" si="10"/>
        <v>0</v>
      </c>
      <c r="M14" s="108">
        <f t="shared" si="10"/>
        <v>0</v>
      </c>
      <c r="N14" s="108">
        <f t="shared" si="10"/>
        <v>0</v>
      </c>
      <c r="O14" s="108">
        <f t="shared" si="10"/>
        <v>0</v>
      </c>
      <c r="P14" s="109">
        <f t="shared" si="10"/>
        <v>0</v>
      </c>
      <c r="Q14" s="107">
        <f t="shared" si="10"/>
        <v>0</v>
      </c>
      <c r="R14" s="108">
        <f t="shared" si="10"/>
        <v>0</v>
      </c>
      <c r="S14" s="108">
        <f t="shared" si="10"/>
        <v>0</v>
      </c>
      <c r="T14" s="108">
        <f t="shared" si="10"/>
        <v>0</v>
      </c>
      <c r="U14" s="108">
        <f t="shared" si="10"/>
        <v>0</v>
      </c>
      <c r="V14" s="108">
        <f t="shared" si="10"/>
        <v>0</v>
      </c>
      <c r="W14" s="110">
        <f t="shared" si="10"/>
        <v>0</v>
      </c>
      <c r="X14" s="108">
        <f t="shared" si="10"/>
        <v>0</v>
      </c>
      <c r="Y14" s="108">
        <f t="shared" si="10"/>
        <v>0</v>
      </c>
      <c r="Z14" s="108">
        <f t="shared" si="10"/>
        <v>0</v>
      </c>
      <c r="AA14" s="108">
        <f t="shared" si="10"/>
        <v>0</v>
      </c>
      <c r="AB14" s="108">
        <f t="shared" si="10"/>
        <v>0</v>
      </c>
      <c r="AC14" s="111">
        <f t="shared" si="10"/>
        <v>0</v>
      </c>
      <c r="AD14" s="112">
        <f t="shared" si="10"/>
        <v>0</v>
      </c>
      <c r="AE14" s="113">
        <f t="shared" si="10"/>
        <v>0</v>
      </c>
      <c r="AF14" s="112">
        <f t="shared" si="3"/>
        <v>0</v>
      </c>
    </row>
    <row r="15" ht="18.75" customHeight="1">
      <c r="A15" s="100"/>
      <c r="B15" s="101"/>
      <c r="C15" s="101"/>
      <c r="D15" s="101"/>
      <c r="F15" s="103" t="str">
        <f t="shared" si="4"/>
        <v>#VALUE!</v>
      </c>
      <c r="G15" s="104" t="s">
        <v>105</v>
      </c>
      <c r="H15" s="105"/>
      <c r="I15" s="106" t="str">
        <f t="shared" si="5"/>
        <v>#VALUE!</v>
      </c>
      <c r="J15" s="107">
        <f t="shared" ref="J15:AE15" si="11">IFERROR(SUMPRODUCT($I$24:$I$205,SUBTOTAL(109,OFFSET(J$24:J$205,ROW(J$24:J$205)-MIN(ROW(J$24:J$205)),0,1)), --($G$24:$G$205=$G15))/$I15,0)</f>
        <v>0</v>
      </c>
      <c r="K15" s="108">
        <f t="shared" si="11"/>
        <v>0</v>
      </c>
      <c r="L15" s="108">
        <f t="shared" si="11"/>
        <v>0</v>
      </c>
      <c r="M15" s="108">
        <f t="shared" si="11"/>
        <v>0</v>
      </c>
      <c r="N15" s="108">
        <f t="shared" si="11"/>
        <v>0</v>
      </c>
      <c r="O15" s="108">
        <f t="shared" si="11"/>
        <v>0</v>
      </c>
      <c r="P15" s="109">
        <f t="shared" si="11"/>
        <v>0</v>
      </c>
      <c r="Q15" s="107">
        <f t="shared" si="11"/>
        <v>0</v>
      </c>
      <c r="R15" s="108">
        <f t="shared" si="11"/>
        <v>0</v>
      </c>
      <c r="S15" s="108">
        <f t="shared" si="11"/>
        <v>0</v>
      </c>
      <c r="T15" s="108">
        <f t="shared" si="11"/>
        <v>0</v>
      </c>
      <c r="U15" s="108">
        <f t="shared" si="11"/>
        <v>0</v>
      </c>
      <c r="V15" s="108">
        <f t="shared" si="11"/>
        <v>0</v>
      </c>
      <c r="W15" s="110">
        <f t="shared" si="11"/>
        <v>0</v>
      </c>
      <c r="X15" s="108">
        <f t="shared" si="11"/>
        <v>0</v>
      </c>
      <c r="Y15" s="108">
        <f t="shared" si="11"/>
        <v>0</v>
      </c>
      <c r="Z15" s="108">
        <f t="shared" si="11"/>
        <v>0</v>
      </c>
      <c r="AA15" s="108">
        <f t="shared" si="11"/>
        <v>0</v>
      </c>
      <c r="AB15" s="108">
        <f t="shared" si="11"/>
        <v>0</v>
      </c>
      <c r="AC15" s="111">
        <f t="shared" si="11"/>
        <v>0</v>
      </c>
      <c r="AD15" s="112">
        <f t="shared" si="11"/>
        <v>0</v>
      </c>
      <c r="AE15" s="113">
        <f t="shared" si="11"/>
        <v>0</v>
      </c>
      <c r="AF15" s="112">
        <f t="shared" si="3"/>
        <v>0</v>
      </c>
    </row>
    <row r="16" ht="18.75" customHeight="1">
      <c r="A16" s="100"/>
      <c r="B16" s="101"/>
      <c r="C16" s="101"/>
      <c r="D16" s="101"/>
      <c r="F16" s="114" t="str">
        <f t="shared" si="4"/>
        <v>#VALUE!</v>
      </c>
      <c r="G16" s="115" t="s">
        <v>106</v>
      </c>
      <c r="H16" s="116"/>
      <c r="I16" s="117" t="str">
        <f t="shared" si="5"/>
        <v>#VALUE!</v>
      </c>
      <c r="J16" s="118">
        <f t="shared" ref="J16:AE16" si="12">IFERROR(SUMPRODUCT($I$24:$I$205,SUBTOTAL(109,OFFSET(J$24:J$205,ROW(J$24:J$205)-MIN(ROW(J$24:J$205)),0,1)), --($G$24:$G$205=$G16))/$I16,0)</f>
        <v>0</v>
      </c>
      <c r="K16" s="119">
        <f t="shared" si="12"/>
        <v>0</v>
      </c>
      <c r="L16" s="119">
        <f t="shared" si="12"/>
        <v>0</v>
      </c>
      <c r="M16" s="119">
        <f t="shared" si="12"/>
        <v>0</v>
      </c>
      <c r="N16" s="119">
        <f t="shared" si="12"/>
        <v>0</v>
      </c>
      <c r="O16" s="119">
        <f t="shared" si="12"/>
        <v>0</v>
      </c>
      <c r="P16" s="120">
        <f t="shared" si="12"/>
        <v>0</v>
      </c>
      <c r="Q16" s="118">
        <f t="shared" si="12"/>
        <v>0</v>
      </c>
      <c r="R16" s="119">
        <f t="shared" si="12"/>
        <v>0</v>
      </c>
      <c r="S16" s="119">
        <f t="shared" si="12"/>
        <v>0</v>
      </c>
      <c r="T16" s="119">
        <f t="shared" si="12"/>
        <v>0</v>
      </c>
      <c r="U16" s="119">
        <f t="shared" si="12"/>
        <v>0</v>
      </c>
      <c r="V16" s="119">
        <f t="shared" si="12"/>
        <v>0</v>
      </c>
      <c r="W16" s="121">
        <f t="shared" si="12"/>
        <v>0</v>
      </c>
      <c r="X16" s="118">
        <f t="shared" si="12"/>
        <v>0</v>
      </c>
      <c r="Y16" s="119">
        <f t="shared" si="12"/>
        <v>0</v>
      </c>
      <c r="Z16" s="119">
        <f t="shared" si="12"/>
        <v>0</v>
      </c>
      <c r="AA16" s="119">
        <f t="shared" si="12"/>
        <v>0</v>
      </c>
      <c r="AB16" s="119">
        <f t="shared" si="12"/>
        <v>0</v>
      </c>
      <c r="AC16" s="122">
        <f t="shared" si="12"/>
        <v>0</v>
      </c>
      <c r="AD16" s="123">
        <f t="shared" si="12"/>
        <v>0</v>
      </c>
      <c r="AE16" s="123">
        <f t="shared" si="12"/>
        <v>0</v>
      </c>
      <c r="AF16" s="123">
        <f t="shared" si="3"/>
        <v>0</v>
      </c>
    </row>
    <row r="17" ht="18.75" customHeight="1">
      <c r="A17" s="100"/>
      <c r="B17" s="124"/>
      <c r="C17" s="124"/>
      <c r="D17" s="124"/>
      <c r="F17" s="103" t="str">
        <f>SUMPRODUCT(SUBTOTAL(3,OFFSET($H$24:$H$205,ROW($H$24:$H$205)-MIN(ROW($H$24:$H$205)),0,1)),--($H$24:$H$205="LI"))&amp;" Records"</f>
        <v>#VALUE!</v>
      </c>
      <c r="G17" s="125"/>
      <c r="H17" s="126" t="s">
        <v>107</v>
      </c>
      <c r="I17" s="127" t="str">
        <f>SUMPRODUCT(SUBTOTAL(9,OFFSET($I$24:$I$205,ROW($I$24:$I$205)-MIN(ROW($I$24:$I$205)),0,1)),--($H$24:$H$205="LI"))</f>
        <v>#VALUE!</v>
      </c>
      <c r="J17" s="128">
        <f t="shared" ref="J17:AE17" si="13">IFERROR(SUMPRODUCT($I$24:$I$205,SUBTOTAL(109,OFFSET(J$24:J$205,ROW(J$24:J$205)-MIN(ROW(J$24:J$205)),0,1)), --($H$24:$H$205="LI"))/$I17,0)</f>
        <v>0</v>
      </c>
      <c r="K17" s="128">
        <f t="shared" si="13"/>
        <v>0</v>
      </c>
      <c r="L17" s="128">
        <f t="shared" si="13"/>
        <v>0</v>
      </c>
      <c r="M17" s="128">
        <f t="shared" si="13"/>
        <v>0</v>
      </c>
      <c r="N17" s="128">
        <f t="shared" si="13"/>
        <v>0</v>
      </c>
      <c r="O17" s="128">
        <f t="shared" si="13"/>
        <v>0</v>
      </c>
      <c r="P17" s="109">
        <f t="shared" si="13"/>
        <v>0</v>
      </c>
      <c r="Q17" s="128">
        <f t="shared" si="13"/>
        <v>0</v>
      </c>
      <c r="R17" s="128">
        <f t="shared" si="13"/>
        <v>0</v>
      </c>
      <c r="S17" s="128">
        <f t="shared" si="13"/>
        <v>0</v>
      </c>
      <c r="T17" s="128">
        <f t="shared" si="13"/>
        <v>0</v>
      </c>
      <c r="U17" s="128">
        <f t="shared" si="13"/>
        <v>0</v>
      </c>
      <c r="V17" s="128">
        <f t="shared" si="13"/>
        <v>0</v>
      </c>
      <c r="W17" s="110">
        <f t="shared" si="13"/>
        <v>0</v>
      </c>
      <c r="X17" s="128">
        <f t="shared" si="13"/>
        <v>0</v>
      </c>
      <c r="Y17" s="128">
        <f t="shared" si="13"/>
        <v>0</v>
      </c>
      <c r="Z17" s="128">
        <f t="shared" si="13"/>
        <v>0</v>
      </c>
      <c r="AA17" s="128">
        <f t="shared" si="13"/>
        <v>0</v>
      </c>
      <c r="AB17" s="128">
        <f t="shared" si="13"/>
        <v>0</v>
      </c>
      <c r="AC17" s="129">
        <f t="shared" si="13"/>
        <v>0</v>
      </c>
      <c r="AD17" s="130">
        <f t="shared" si="13"/>
        <v>0</v>
      </c>
      <c r="AE17" s="128">
        <f t="shared" si="13"/>
        <v>0</v>
      </c>
      <c r="AF17" s="131">
        <f t="shared" si="3"/>
        <v>0</v>
      </c>
    </row>
    <row r="18" ht="18.75" customHeight="1">
      <c r="A18" s="100"/>
      <c r="B18" s="124"/>
      <c r="C18" s="124"/>
      <c r="D18" s="124"/>
      <c r="F18" s="103" t="str">
        <f>SUMPRODUCT(SUBTOTAL(3,OFFSET($H$24:$H$205,ROW($H$24:$H$205)-MIN(ROW($H$24:$H$205)),0,1)),--($H$24:$H$205="LM"))&amp;" Records"</f>
        <v>#VALUE!</v>
      </c>
      <c r="G18" s="125"/>
      <c r="H18" s="126" t="s">
        <v>108</v>
      </c>
      <c r="I18" s="127" t="str">
        <f>SUMPRODUCT(SUBTOTAL(9,OFFSET($I$24:$I$205,ROW($I$24:$I$205)-MIN(ROW($I$24:$I$205)),0,1)),--($H$24:$H$205="LM"))</f>
        <v>#VALUE!</v>
      </c>
      <c r="J18" s="128">
        <f t="shared" ref="J18:AE18" si="14">IFERROR(SUMPRODUCT($I$24:$I$205,SUBTOTAL(109,OFFSET(J$24:J$205,ROW(J$24:J$205)-MIN(ROW(J$24:J$205)),0,1)), --($H$24:$H$205="LM"))/$I18,0)</f>
        <v>0</v>
      </c>
      <c r="K18" s="128">
        <f t="shared" si="14"/>
        <v>0</v>
      </c>
      <c r="L18" s="128">
        <f t="shared" si="14"/>
        <v>0</v>
      </c>
      <c r="M18" s="128">
        <f t="shared" si="14"/>
        <v>0</v>
      </c>
      <c r="N18" s="128">
        <f t="shared" si="14"/>
        <v>0</v>
      </c>
      <c r="O18" s="128">
        <f t="shared" si="14"/>
        <v>0</v>
      </c>
      <c r="P18" s="109">
        <f t="shared" si="14"/>
        <v>0</v>
      </c>
      <c r="Q18" s="128">
        <f t="shared" si="14"/>
        <v>0</v>
      </c>
      <c r="R18" s="128">
        <f t="shared" si="14"/>
        <v>0</v>
      </c>
      <c r="S18" s="128">
        <f t="shared" si="14"/>
        <v>0</v>
      </c>
      <c r="T18" s="128">
        <f t="shared" si="14"/>
        <v>0</v>
      </c>
      <c r="U18" s="128">
        <f t="shared" si="14"/>
        <v>0</v>
      </c>
      <c r="V18" s="128">
        <f t="shared" si="14"/>
        <v>0</v>
      </c>
      <c r="W18" s="110">
        <f t="shared" si="14"/>
        <v>0</v>
      </c>
      <c r="X18" s="128">
        <f t="shared" si="14"/>
        <v>0</v>
      </c>
      <c r="Y18" s="128">
        <f t="shared" si="14"/>
        <v>0</v>
      </c>
      <c r="Z18" s="128">
        <f t="shared" si="14"/>
        <v>0</v>
      </c>
      <c r="AA18" s="128">
        <f t="shared" si="14"/>
        <v>0</v>
      </c>
      <c r="AB18" s="128">
        <f t="shared" si="14"/>
        <v>0</v>
      </c>
      <c r="AC18" s="129">
        <f t="shared" si="14"/>
        <v>0</v>
      </c>
      <c r="AD18" s="130">
        <f t="shared" si="14"/>
        <v>0</v>
      </c>
      <c r="AE18" s="128">
        <f t="shared" si="14"/>
        <v>0</v>
      </c>
      <c r="AF18" s="131">
        <f t="shared" si="3"/>
        <v>0</v>
      </c>
    </row>
    <row r="19" ht="18.75" customHeight="1">
      <c r="A19" s="100"/>
      <c r="B19" s="124"/>
      <c r="C19" s="124"/>
      <c r="D19" s="124"/>
      <c r="F19" s="103" t="str">
        <f>SUMPRODUCT(SUBTOTAL(3,OFFSET($H$24:$H$205,ROW($H$24:$H$205)-MIN(ROW($H$24:$H$205)),0,1)),--($H$24:$H$205="UM"))&amp;" Records"</f>
        <v>#VALUE!</v>
      </c>
      <c r="G19" s="125"/>
      <c r="H19" s="126" t="s">
        <v>109</v>
      </c>
      <c r="I19" s="127" t="str">
        <f>SUMPRODUCT(SUBTOTAL(9,OFFSET($I$24:$I$205,ROW($I$24:$I$205)-MIN(ROW($I$24:$I$205)),0,1)),--($H$24:$H$205="UM"))</f>
        <v>#VALUE!</v>
      </c>
      <c r="J19" s="128">
        <f t="shared" ref="J19:AE19" si="15">IFERROR(SUMPRODUCT($I$24:$I$205,SUBTOTAL(109,OFFSET(J$24:J$205,ROW(J$24:J$205)-MIN(ROW(J$24:J$205)),0,1)), --($H$24:$H$205="UM"))/$I19,0)</f>
        <v>0</v>
      </c>
      <c r="K19" s="128">
        <f t="shared" si="15"/>
        <v>0</v>
      </c>
      <c r="L19" s="128">
        <f t="shared" si="15"/>
        <v>0</v>
      </c>
      <c r="M19" s="128">
        <f t="shared" si="15"/>
        <v>0</v>
      </c>
      <c r="N19" s="128">
        <f t="shared" si="15"/>
        <v>0</v>
      </c>
      <c r="O19" s="128">
        <f t="shared" si="15"/>
        <v>0</v>
      </c>
      <c r="P19" s="109">
        <f t="shared" si="15"/>
        <v>0</v>
      </c>
      <c r="Q19" s="128">
        <f t="shared" si="15"/>
        <v>0</v>
      </c>
      <c r="R19" s="128">
        <f t="shared" si="15"/>
        <v>0</v>
      </c>
      <c r="S19" s="128">
        <f t="shared" si="15"/>
        <v>0</v>
      </c>
      <c r="T19" s="128">
        <f t="shared" si="15"/>
        <v>0</v>
      </c>
      <c r="U19" s="128">
        <f t="shared" si="15"/>
        <v>0</v>
      </c>
      <c r="V19" s="128">
        <f t="shared" si="15"/>
        <v>0</v>
      </c>
      <c r="W19" s="132">
        <f t="shared" si="15"/>
        <v>0</v>
      </c>
      <c r="X19" s="128">
        <f t="shared" si="15"/>
        <v>0</v>
      </c>
      <c r="Y19" s="128">
        <f t="shared" si="15"/>
        <v>0</v>
      </c>
      <c r="Z19" s="128">
        <f t="shared" si="15"/>
        <v>0</v>
      </c>
      <c r="AA19" s="128">
        <f t="shared" si="15"/>
        <v>0</v>
      </c>
      <c r="AB19" s="128">
        <f t="shared" si="15"/>
        <v>0</v>
      </c>
      <c r="AC19" s="129">
        <f t="shared" si="15"/>
        <v>0</v>
      </c>
      <c r="AD19" s="130">
        <f t="shared" si="15"/>
        <v>0</v>
      </c>
      <c r="AE19" s="128">
        <f t="shared" si="15"/>
        <v>0</v>
      </c>
      <c r="AF19" s="131">
        <f t="shared" si="3"/>
        <v>0</v>
      </c>
    </row>
    <row r="20" ht="18.75" customHeight="1">
      <c r="A20" s="100"/>
      <c r="B20" s="124"/>
      <c r="C20" s="124"/>
      <c r="D20" s="124"/>
      <c r="F20" s="133" t="str">
        <f>SUMPRODUCT(SUBTOTAL(3,OFFSET($H$24:$H$205,ROW($H$24:$H$205)-MIN(ROW($H$24:$H$205)),0,1)),--($H$24:$H$205="HI"))&amp;" Records"</f>
        <v>#VALUE!</v>
      </c>
      <c r="G20" s="134"/>
      <c r="H20" s="135" t="s">
        <v>110</v>
      </c>
      <c r="I20" s="136" t="str">
        <f>SUMPRODUCT(SUBTOTAL(9,OFFSET($I$24:$I$205,ROW($I$24:$I$205)-MIN(ROW($I$24:$I$205)),0,1)),--($H$24:$H$205="HI"))</f>
        <v>#VALUE!</v>
      </c>
      <c r="J20" s="137">
        <f>IFERROR(SUMPRODUCT($I$24:$I$205,SUBTOTAL(109,OFFSET(J$24:J$205,ROW(J$24:J$205)-MIN(ROW(J$24:J$205)),0,1)), --($H$24:$H$205="HI"))/$I20,0)</f>
        <v>0</v>
      </c>
      <c r="K20" s="137">
        <f t="shared" ref="K20:P20" si="16">IFERROR(SUMPRODUCT($I$24:$I$205,SUBTOTAL(109,OFFSET(K$24:K$205,ROW(K$24:K$205)-MIN(ROW(K$24:K$205)),0,1)),--($H$24:$H$205="HI")/$I20),0)</f>
        <v>0</v>
      </c>
      <c r="L20" s="137">
        <f t="shared" si="16"/>
        <v>0</v>
      </c>
      <c r="M20" s="137">
        <f t="shared" si="16"/>
        <v>0</v>
      </c>
      <c r="N20" s="137">
        <f t="shared" si="16"/>
        <v>0</v>
      </c>
      <c r="O20" s="137">
        <f t="shared" si="16"/>
        <v>0</v>
      </c>
      <c r="P20" s="138">
        <f t="shared" si="16"/>
        <v>0</v>
      </c>
      <c r="Q20" s="137">
        <f>IFERROR(SUMPRODUCT($I$24:$I$205,SUBTOTAL(109,OFFSET(Q$24:Q$205,ROW(Q$24:Q$205)-MIN(ROW(Q$24:Q$205)),0,1)), --($H$24:$H$205="HI"))/$I20,0)</f>
        <v>0</v>
      </c>
      <c r="R20" s="137">
        <f t="shared" ref="R20:AE20" si="17">IFERROR(SUMPRODUCT($I$24:$I$205,SUBTOTAL(109,OFFSET(R$24:R$205,ROW(R$24:R$205)-MIN(ROW(R$24:R$205)),0,1)),--($H$24:$H$205="HI")/$I20),0)</f>
        <v>0</v>
      </c>
      <c r="S20" s="137">
        <f t="shared" si="17"/>
        <v>0</v>
      </c>
      <c r="T20" s="137">
        <f t="shared" si="17"/>
        <v>0</v>
      </c>
      <c r="U20" s="137">
        <f t="shared" si="17"/>
        <v>0</v>
      </c>
      <c r="V20" s="137">
        <f t="shared" si="17"/>
        <v>0</v>
      </c>
      <c r="W20" s="139">
        <f t="shared" si="17"/>
        <v>0</v>
      </c>
      <c r="X20" s="137">
        <f t="shared" si="17"/>
        <v>0</v>
      </c>
      <c r="Y20" s="137">
        <f t="shared" si="17"/>
        <v>0</v>
      </c>
      <c r="Z20" s="137">
        <f t="shared" si="17"/>
        <v>0</v>
      </c>
      <c r="AA20" s="137">
        <f t="shared" si="17"/>
        <v>0</v>
      </c>
      <c r="AB20" s="137">
        <f t="shared" si="17"/>
        <v>0</v>
      </c>
      <c r="AC20" s="140">
        <f t="shared" si="17"/>
        <v>0</v>
      </c>
      <c r="AD20" s="141">
        <f t="shared" si="17"/>
        <v>0</v>
      </c>
      <c r="AE20" s="142">
        <f t="shared" si="17"/>
        <v>0</v>
      </c>
      <c r="AF20" s="141">
        <f t="shared" si="3"/>
        <v>0</v>
      </c>
    </row>
    <row r="21" ht="18.75" customHeight="1">
      <c r="A21" s="100"/>
      <c r="B21" s="124"/>
      <c r="C21" s="124"/>
      <c r="D21" s="124"/>
      <c r="F21" s="143"/>
      <c r="G21" s="124"/>
      <c r="H21" s="144"/>
      <c r="I21" s="145"/>
      <c r="J21" s="146"/>
      <c r="K21" s="146"/>
      <c r="L21" s="146"/>
      <c r="M21" s="146"/>
      <c r="N21" s="146"/>
      <c r="O21" s="146"/>
      <c r="P21" s="147"/>
      <c r="Q21" s="146"/>
      <c r="R21" s="146"/>
      <c r="S21" s="146"/>
      <c r="T21" s="146"/>
      <c r="U21" s="146"/>
      <c r="V21" s="146"/>
      <c r="W21" s="147"/>
      <c r="X21" s="146"/>
      <c r="Y21" s="146"/>
      <c r="Z21" s="146"/>
      <c r="AA21" s="146"/>
      <c r="AB21" s="146"/>
      <c r="AC21" s="147"/>
      <c r="AD21" s="148"/>
      <c r="AE21" s="148"/>
      <c r="AF21" s="148"/>
    </row>
    <row r="22" ht="15.75" customHeight="1">
      <c r="A22" s="149"/>
      <c r="B22" s="150"/>
      <c r="C22" s="150"/>
      <c r="D22" s="150"/>
      <c r="E22" s="150"/>
      <c r="F22" s="150"/>
      <c r="G22" s="150"/>
      <c r="H22" s="150"/>
      <c r="I22" s="150"/>
      <c r="J22" s="151"/>
      <c r="K22" s="152"/>
      <c r="L22" s="152"/>
      <c r="M22" s="152"/>
      <c r="N22" s="152"/>
      <c r="O22" s="152"/>
      <c r="P22" s="152"/>
      <c r="Q22" s="152"/>
      <c r="R22" s="152"/>
      <c r="S22" s="152"/>
      <c r="T22" s="152"/>
      <c r="U22" s="152"/>
      <c r="V22" s="152"/>
      <c r="W22" s="151"/>
      <c r="X22" s="151"/>
      <c r="Y22" s="151"/>
      <c r="Z22" s="151"/>
      <c r="AA22" s="151"/>
      <c r="AB22" s="151"/>
      <c r="AC22" s="151"/>
      <c r="AD22" s="153"/>
      <c r="AE22" s="153"/>
      <c r="AF22" s="153"/>
    </row>
    <row r="23" ht="69.0" customHeight="1">
      <c r="A23" s="67" t="s">
        <v>73</v>
      </c>
      <c r="B23" s="68" t="s">
        <v>74</v>
      </c>
      <c r="C23" s="154" t="s">
        <v>75</v>
      </c>
      <c r="D23" s="154" t="s">
        <v>76</v>
      </c>
      <c r="E23" s="154" t="s">
        <v>77</v>
      </c>
      <c r="F23" s="67" t="s">
        <v>78</v>
      </c>
      <c r="G23" s="155" t="s">
        <v>79</v>
      </c>
      <c r="H23" s="155" t="s">
        <v>80</v>
      </c>
      <c r="I23" s="155" t="s">
        <v>81</v>
      </c>
      <c r="J23" s="156" t="s">
        <v>82</v>
      </c>
      <c r="K23" s="69" t="s">
        <v>83</v>
      </c>
      <c r="L23" s="69" t="s">
        <v>84</v>
      </c>
      <c r="M23" s="69" t="s">
        <v>85</v>
      </c>
      <c r="N23" s="69" t="s">
        <v>86</v>
      </c>
      <c r="O23" s="69" t="s">
        <v>87</v>
      </c>
      <c r="P23" s="70" t="s">
        <v>88</v>
      </c>
      <c r="Q23" s="71" t="s">
        <v>82</v>
      </c>
      <c r="R23" s="71" t="s">
        <v>83</v>
      </c>
      <c r="S23" s="71" t="s">
        <v>84</v>
      </c>
      <c r="T23" s="71" t="s">
        <v>85</v>
      </c>
      <c r="U23" s="71" t="s">
        <v>86</v>
      </c>
      <c r="V23" s="71" t="s">
        <v>87</v>
      </c>
      <c r="W23" s="72" t="s">
        <v>89</v>
      </c>
      <c r="X23" s="73" t="s">
        <v>90</v>
      </c>
      <c r="Y23" s="73" t="s">
        <v>91</v>
      </c>
      <c r="Z23" s="73" t="s">
        <v>92</v>
      </c>
      <c r="AA23" s="73" t="s">
        <v>93</v>
      </c>
      <c r="AB23" s="73" t="s">
        <v>87</v>
      </c>
      <c r="AC23" s="74" t="s">
        <v>94</v>
      </c>
      <c r="AD23" s="75" t="s">
        <v>111</v>
      </c>
      <c r="AE23" s="76" t="s">
        <v>96</v>
      </c>
      <c r="AF23" s="76" t="s">
        <v>97</v>
      </c>
      <c r="AG23" s="157"/>
      <c r="AH23" s="157"/>
      <c r="AI23" s="157"/>
      <c r="AJ23" s="157"/>
      <c r="AK23" s="157"/>
      <c r="AL23" s="157"/>
      <c r="AM23" s="157"/>
      <c r="AN23" s="157"/>
      <c r="AO23" s="157"/>
      <c r="AP23" s="157"/>
      <c r="AQ23" s="157"/>
      <c r="AR23" s="157"/>
      <c r="AS23" s="157"/>
      <c r="AT23" s="157"/>
      <c r="AU23" s="157"/>
      <c r="AV23" s="157"/>
      <c r="AW23" s="157"/>
      <c r="AX23" s="157"/>
      <c r="AY23" s="157"/>
      <c r="AZ23" s="157"/>
    </row>
    <row r="24" ht="15.0" customHeight="1">
      <c r="A24" s="158" t="s">
        <v>112</v>
      </c>
      <c r="B24" s="159" t="s">
        <v>113</v>
      </c>
      <c r="C24" s="160">
        <v>51.847886385254405</v>
      </c>
      <c r="D24" s="161">
        <v>63.565</v>
      </c>
      <c r="E24" s="162">
        <v>0.488</v>
      </c>
      <c r="F24" s="163">
        <v>2439.68</v>
      </c>
      <c r="G24" s="1" t="s">
        <v>103</v>
      </c>
      <c r="H24" s="164" t="s">
        <v>114</v>
      </c>
      <c r="I24" s="165">
        <v>38.042</v>
      </c>
      <c r="J24" s="166">
        <v>0.380470847583055</v>
      </c>
      <c r="K24" s="167">
        <v>0.154001705928647</v>
      </c>
      <c r="L24" s="167">
        <v>0.0515032493277191</v>
      </c>
      <c r="M24" s="167">
        <v>0.138259064148488</v>
      </c>
      <c r="N24" s="167">
        <v>1.01442283610376E-4</v>
      </c>
      <c r="O24" s="167">
        <v>0.0261079574507804</v>
      </c>
      <c r="P24" s="168">
        <v>0.750444266722299</v>
      </c>
      <c r="Q24" s="169">
        <v>0.460077192049987</v>
      </c>
      <c r="R24" s="170">
        <v>0.157778461381574</v>
      </c>
      <c r="S24" s="170">
        <v>0.0580967575456908</v>
      </c>
      <c r="T24" s="170">
        <v>0.182226783644948</v>
      </c>
      <c r="U24" s="170">
        <v>7.24044583756396E-4</v>
      </c>
      <c r="V24" s="170">
        <v>0.0261079574507804</v>
      </c>
      <c r="W24" s="171">
        <v>0.885011196656737</v>
      </c>
      <c r="X24" s="169">
        <v>0.380470847583055</v>
      </c>
      <c r="Y24" s="170">
        <v>0.157148624582129</v>
      </c>
      <c r="Z24" s="170">
        <v>0.0141358647450026</v>
      </c>
      <c r="AA24" s="170">
        <v>6.15433777762783E-4</v>
      </c>
      <c r="AB24" s="170">
        <v>0.0261079574507804</v>
      </c>
      <c r="AC24" s="172">
        <v>0.57847872813873</v>
      </c>
      <c r="AD24" s="173">
        <v>-0.306532468518007</v>
      </c>
      <c r="AE24" s="170">
        <v>0.570763381554606</v>
      </c>
      <c r="AF24" s="174">
        <v>1.52989410605344</v>
      </c>
      <c r="AG24" s="87"/>
      <c r="AH24" s="87"/>
      <c r="AI24" s="87"/>
      <c r="AJ24" s="87"/>
      <c r="AK24" s="87"/>
      <c r="AL24" s="87"/>
      <c r="AM24" s="87"/>
      <c r="AN24" s="87"/>
      <c r="AO24" s="87"/>
      <c r="AP24" s="87"/>
      <c r="AQ24" s="175"/>
      <c r="AR24" s="175"/>
      <c r="AS24" s="175"/>
      <c r="AT24" s="175"/>
      <c r="AU24" s="175"/>
      <c r="AV24" s="175"/>
      <c r="AW24" s="175"/>
      <c r="AX24" s="175"/>
      <c r="AY24" s="175"/>
      <c r="AZ24" s="175"/>
    </row>
    <row r="25" ht="15.0" customHeight="1">
      <c r="A25" s="158" t="s">
        <v>115</v>
      </c>
      <c r="B25" s="159" t="s">
        <v>113</v>
      </c>
      <c r="C25" s="160">
        <v>71.48606092436975</v>
      </c>
      <c r="D25" s="161">
        <v>79.282</v>
      </c>
      <c r="E25" s="162">
        <v>0.81</v>
      </c>
      <c r="F25" s="163">
        <v>13862.6</v>
      </c>
      <c r="G25" s="1" t="s">
        <v>105</v>
      </c>
      <c r="H25" s="164" t="s">
        <v>116</v>
      </c>
      <c r="I25" s="176">
        <v>2.881</v>
      </c>
      <c r="J25" s="169">
        <v>0.557029106085613</v>
      </c>
      <c r="K25" s="170">
        <v>0.195971472022977</v>
      </c>
      <c r="L25" s="170">
        <v>0.134831200360202</v>
      </c>
      <c r="M25" s="170">
        <v>0.589384847285827</v>
      </c>
      <c r="N25" s="170">
        <v>0.0192911018852265</v>
      </c>
      <c r="O25" s="170">
        <v>0.0700610395464359</v>
      </c>
      <c r="P25" s="168">
        <v>1.56656876718628</v>
      </c>
      <c r="Q25" s="169">
        <v>0.771329595872977</v>
      </c>
      <c r="R25" s="170">
        <v>0.216392866399614</v>
      </c>
      <c r="S25" s="170">
        <v>0.199809909105227</v>
      </c>
      <c r="T25" s="170">
        <v>0.80268465404227</v>
      </c>
      <c r="U25" s="170">
        <v>0.0419975850825721</v>
      </c>
      <c r="V25" s="170">
        <v>0.0700610395464359</v>
      </c>
      <c r="W25" s="171">
        <v>2.1022756500491</v>
      </c>
      <c r="X25" s="169">
        <v>0.557029106085613</v>
      </c>
      <c r="Y25" s="170">
        <v>0.195971472022977</v>
      </c>
      <c r="Z25" s="170">
        <v>0.220873677665052</v>
      </c>
      <c r="AA25" s="170">
        <v>0.080498089968967</v>
      </c>
      <c r="AB25" s="170">
        <v>0.0700610395464359</v>
      </c>
      <c r="AC25" s="172">
        <v>1.12443338528905</v>
      </c>
      <c r="AD25" s="173">
        <v>-0.97784226476005</v>
      </c>
      <c r="AE25" s="170">
        <v>1.35580426949935</v>
      </c>
      <c r="AF25" s="174">
        <v>1.86963112048534</v>
      </c>
      <c r="AG25" s="87"/>
      <c r="AH25" s="87"/>
      <c r="AI25" s="87"/>
      <c r="AJ25" s="87"/>
      <c r="AK25" s="87"/>
      <c r="AL25" s="87"/>
      <c r="AM25" s="87"/>
      <c r="AN25" s="87"/>
      <c r="AO25" s="87"/>
      <c r="AP25" s="87"/>
      <c r="AQ25" s="175"/>
      <c r="AR25" s="175"/>
      <c r="AS25" s="175"/>
      <c r="AT25" s="175"/>
      <c r="AU25" s="175"/>
      <c r="AV25" s="175"/>
      <c r="AW25" s="175"/>
      <c r="AX25" s="175"/>
      <c r="AY25" s="175"/>
      <c r="AZ25" s="175"/>
    </row>
    <row r="26" ht="15.0" customHeight="1">
      <c r="A26" s="158" t="s">
        <v>117</v>
      </c>
      <c r="B26" s="159" t="s">
        <v>113</v>
      </c>
      <c r="C26" s="160">
        <v>70.51091652661063</v>
      </c>
      <c r="D26" s="161">
        <v>76.474</v>
      </c>
      <c r="E26" s="162">
        <v>0.748</v>
      </c>
      <c r="F26" s="163">
        <v>11412.2</v>
      </c>
      <c r="G26" s="1" t="s">
        <v>99</v>
      </c>
      <c r="H26" s="164" t="s">
        <v>116</v>
      </c>
      <c r="I26" s="176">
        <v>43.053</v>
      </c>
      <c r="J26" s="169">
        <v>0.381154618510985</v>
      </c>
      <c r="K26" s="170">
        <v>0.124620279630764</v>
      </c>
      <c r="L26" s="170">
        <v>0.079348148198901</v>
      </c>
      <c r="M26" s="170">
        <v>1.17694220769778</v>
      </c>
      <c r="N26" s="170">
        <v>0.0118365399367538</v>
      </c>
      <c r="O26" s="170">
        <v>0.0388724123469431</v>
      </c>
      <c r="P26" s="168">
        <v>1.81277420632213</v>
      </c>
      <c r="Q26" s="169">
        <v>0.718451259099426</v>
      </c>
      <c r="R26" s="170">
        <v>0.17010279553227</v>
      </c>
      <c r="S26" s="170">
        <v>0.15446995278269</v>
      </c>
      <c r="T26" s="170">
        <v>1.26159920346849</v>
      </c>
      <c r="U26" s="170">
        <v>0.0239123806579124</v>
      </c>
      <c r="V26" s="170">
        <v>0.0388724123469431</v>
      </c>
      <c r="W26" s="171">
        <v>2.36740800388773</v>
      </c>
      <c r="X26" s="169">
        <v>0.381154618510985</v>
      </c>
      <c r="Y26" s="170">
        <v>0.249596209050669</v>
      </c>
      <c r="Z26" s="170">
        <v>0.025142304471017</v>
      </c>
      <c r="AA26" s="170">
        <v>0.00754862341124607</v>
      </c>
      <c r="AB26" s="170">
        <v>0.0388724123469431</v>
      </c>
      <c r="AC26" s="172">
        <v>0.702314167790861</v>
      </c>
      <c r="AD26" s="173">
        <v>-1.66509383609686</v>
      </c>
      <c r="AE26" s="170">
        <v>1.52679401449707</v>
      </c>
      <c r="AF26" s="174">
        <v>3.37086750127004</v>
      </c>
      <c r="AG26" s="87"/>
      <c r="AH26" s="87"/>
      <c r="AI26" s="87"/>
      <c r="AJ26" s="87"/>
      <c r="AK26" s="87"/>
      <c r="AL26" s="87"/>
      <c r="AM26" s="87"/>
      <c r="AN26" s="87"/>
      <c r="AO26" s="87"/>
      <c r="AP26" s="87"/>
      <c r="AQ26" s="175"/>
      <c r="AR26" s="175"/>
      <c r="AS26" s="175"/>
      <c r="AT26" s="175"/>
      <c r="AU26" s="175"/>
      <c r="AV26" s="175"/>
      <c r="AW26" s="175"/>
      <c r="AX26" s="175"/>
      <c r="AY26" s="175"/>
      <c r="AZ26" s="175"/>
    </row>
    <row r="27" ht="15.0" customHeight="1">
      <c r="A27" s="158" t="s">
        <v>118</v>
      </c>
      <c r="B27" s="159" t="s">
        <v>113</v>
      </c>
      <c r="C27" s="160">
        <v>50.97480329131652</v>
      </c>
      <c r="D27" s="161">
        <v>62.448</v>
      </c>
      <c r="E27" s="162">
        <v>0.595</v>
      </c>
      <c r="F27" s="163">
        <v>7034.84</v>
      </c>
      <c r="G27" s="1" t="s">
        <v>99</v>
      </c>
      <c r="H27" s="164" t="s">
        <v>119</v>
      </c>
      <c r="I27" s="176">
        <v>31.825</v>
      </c>
      <c r="J27" s="169">
        <v>0.163236797833294</v>
      </c>
      <c r="K27" s="170">
        <v>0.101752800890141</v>
      </c>
      <c r="L27" s="170">
        <v>0.0835239125941061</v>
      </c>
      <c r="M27" s="170">
        <v>0.205753937257995</v>
      </c>
      <c r="N27" s="170">
        <v>0.0690465822553123</v>
      </c>
      <c r="O27" s="170">
        <v>0.0627484273111401</v>
      </c>
      <c r="P27" s="168">
        <v>0.686062458141989</v>
      </c>
      <c r="Q27" s="169">
        <v>0.262852353052901</v>
      </c>
      <c r="R27" s="170">
        <v>0.11993038079436</v>
      </c>
      <c r="S27" s="170">
        <v>0.0863256448960016</v>
      </c>
      <c r="T27" s="170">
        <v>0.394883520948499</v>
      </c>
      <c r="U27" s="170">
        <v>0.0802430051338102</v>
      </c>
      <c r="V27" s="170">
        <v>0.0627484273111401</v>
      </c>
      <c r="W27" s="171">
        <v>1.00698333213671</v>
      </c>
      <c r="X27" s="169">
        <v>0.163236797833294</v>
      </c>
      <c r="Y27" s="170">
        <v>0.885161782067465</v>
      </c>
      <c r="Z27" s="170">
        <v>0.458577125625383</v>
      </c>
      <c r="AA27" s="170">
        <v>0.168848851168564</v>
      </c>
      <c r="AB27" s="170">
        <v>0.0627484273111401</v>
      </c>
      <c r="AC27" s="172">
        <v>1.73857298400585</v>
      </c>
      <c r="AD27" s="173">
        <v>0.731589651869139</v>
      </c>
      <c r="AE27" s="170">
        <v>0.649425921378933</v>
      </c>
      <c r="AF27" s="174">
        <v>0.579201069728184</v>
      </c>
      <c r="AG27" s="87"/>
      <c r="AH27" s="87"/>
      <c r="AI27" s="87"/>
      <c r="AJ27" s="87"/>
      <c r="AK27" s="87"/>
      <c r="AL27" s="87"/>
      <c r="AM27" s="87"/>
      <c r="AN27" s="87"/>
      <c r="AO27" s="87"/>
      <c r="AP27" s="87"/>
      <c r="AQ27" s="175"/>
      <c r="AR27" s="175"/>
      <c r="AS27" s="175"/>
      <c r="AT27" s="175"/>
      <c r="AU27" s="175"/>
      <c r="AV27" s="175"/>
      <c r="AW27" s="175"/>
      <c r="AX27" s="175"/>
      <c r="AY27" s="175"/>
      <c r="AZ27" s="175"/>
    </row>
    <row r="28" ht="15.0" customHeight="1">
      <c r="A28" s="177" t="s">
        <v>120</v>
      </c>
      <c r="B28" s="178" t="s">
        <v>121</v>
      </c>
      <c r="C28" s="179"/>
      <c r="D28" s="180">
        <v>78.691</v>
      </c>
      <c r="E28" s="181">
        <v>0.8</v>
      </c>
      <c r="F28" s="182">
        <v>22000.2</v>
      </c>
      <c r="G28" s="183" t="s">
        <v>101</v>
      </c>
      <c r="H28" s="184" t="s">
        <v>122</v>
      </c>
      <c r="I28" s="185">
        <v>0.097</v>
      </c>
      <c r="J28" s="186"/>
      <c r="K28" s="187"/>
      <c r="L28" s="187"/>
      <c r="M28" s="187"/>
      <c r="N28" s="187"/>
      <c r="O28" s="187"/>
      <c r="P28" s="168">
        <v>1.54198162016796</v>
      </c>
      <c r="Q28" s="186"/>
      <c r="R28" s="187"/>
      <c r="S28" s="187"/>
      <c r="T28" s="187"/>
      <c r="U28" s="187"/>
      <c r="V28" s="187"/>
      <c r="W28" s="171">
        <v>3.91955336105297</v>
      </c>
      <c r="X28" s="186"/>
      <c r="Y28" s="187"/>
      <c r="Z28" s="187"/>
      <c r="AA28" s="187"/>
      <c r="AB28" s="187"/>
      <c r="AC28" s="172">
        <v>0.931721825816355</v>
      </c>
      <c r="AD28" s="188">
        <v>-2.98783153523661</v>
      </c>
      <c r="AE28" s="187">
        <v>2.52780703678037</v>
      </c>
      <c r="AF28" s="189">
        <v>4.20678495710749</v>
      </c>
      <c r="AG28" s="87"/>
      <c r="AH28" s="87"/>
      <c r="AI28" s="87"/>
      <c r="AJ28" s="87"/>
      <c r="AK28" s="87"/>
      <c r="AL28" s="87"/>
      <c r="AM28" s="87"/>
      <c r="AN28" s="87"/>
      <c r="AO28" s="87"/>
      <c r="AP28" s="87"/>
      <c r="AQ28" s="175"/>
      <c r="AR28" s="175"/>
      <c r="AS28" s="175"/>
      <c r="AT28" s="175"/>
      <c r="AU28" s="175"/>
      <c r="AV28" s="175"/>
      <c r="AW28" s="175"/>
      <c r="AX28" s="175"/>
      <c r="AY28" s="175"/>
      <c r="AZ28" s="175"/>
    </row>
    <row r="29" ht="15.0" customHeight="1">
      <c r="A29" s="158" t="s">
        <v>123</v>
      </c>
      <c r="B29" s="159" t="s">
        <v>113</v>
      </c>
      <c r="C29" s="160">
        <v>72.97334565826328</v>
      </c>
      <c r="D29" s="161">
        <v>77.284</v>
      </c>
      <c r="E29" s="162">
        <v>0.852</v>
      </c>
      <c r="F29" s="163">
        <v>22066.1</v>
      </c>
      <c r="G29" s="1" t="s">
        <v>106</v>
      </c>
      <c r="H29" s="164" t="s">
        <v>116</v>
      </c>
      <c r="I29" s="176">
        <v>44.781</v>
      </c>
      <c r="J29" s="169">
        <v>2.0369948872501</v>
      </c>
      <c r="K29" s="170">
        <v>0.801296286823745</v>
      </c>
      <c r="L29" s="170">
        <v>0.23418876546669</v>
      </c>
      <c r="M29" s="170">
        <v>1.24009903587387</v>
      </c>
      <c r="N29" s="170">
        <v>0.234038390537271</v>
      </c>
      <c r="O29" s="170">
        <v>0.0853330634202565</v>
      </c>
      <c r="P29" s="168">
        <v>4.63195042937193</v>
      </c>
      <c r="Q29" s="169">
        <v>1.02379174181294</v>
      </c>
      <c r="R29" s="170">
        <v>0.530345602761523</v>
      </c>
      <c r="S29" s="170">
        <v>0.248385185552945</v>
      </c>
      <c r="T29" s="170">
        <v>1.35811614098216</v>
      </c>
      <c r="U29" s="170">
        <v>0.108652604531772</v>
      </c>
      <c r="V29" s="170">
        <v>0.0853330634202565</v>
      </c>
      <c r="W29" s="171">
        <v>3.35462433906159</v>
      </c>
      <c r="X29" s="169">
        <v>2.0369948872501</v>
      </c>
      <c r="Y29" s="170">
        <v>1.20004197485697</v>
      </c>
      <c r="Z29" s="170">
        <v>0.601786419731443</v>
      </c>
      <c r="AA29" s="170">
        <v>1.55372490170136</v>
      </c>
      <c r="AB29" s="170">
        <v>0.0853330634202565</v>
      </c>
      <c r="AC29" s="172">
        <v>5.47788124696013</v>
      </c>
      <c r="AD29" s="173">
        <v>2.12325690789853</v>
      </c>
      <c r="AE29" s="170">
        <v>2.16347176040397</v>
      </c>
      <c r="AF29" s="174">
        <v>0.612394498497606</v>
      </c>
      <c r="AG29" s="87"/>
      <c r="AH29" s="87"/>
      <c r="AI29" s="87"/>
      <c r="AJ29" s="87"/>
      <c r="AL29" s="87"/>
      <c r="AM29" s="87"/>
      <c r="AN29" s="87"/>
      <c r="AO29" s="87"/>
      <c r="AP29" s="87"/>
      <c r="AQ29" s="175"/>
      <c r="AR29" s="175"/>
      <c r="AS29" s="175"/>
      <c r="AT29" s="175"/>
      <c r="AU29" s="175"/>
      <c r="AV29" s="175"/>
      <c r="AW29" s="175"/>
      <c r="AX29" s="175"/>
      <c r="AY29" s="175"/>
      <c r="AZ29" s="175"/>
    </row>
    <row r="30" ht="15.0" customHeight="1">
      <c r="A30" s="158" t="s">
        <v>124</v>
      </c>
      <c r="B30" s="159" t="s">
        <v>113</v>
      </c>
      <c r="C30" s="160">
        <v>70.88365418731597</v>
      </c>
      <c r="D30" s="161">
        <v>75.439</v>
      </c>
      <c r="E30" s="162">
        <v>0.778</v>
      </c>
      <c r="F30" s="163">
        <v>13637.9</v>
      </c>
      <c r="G30" s="1" t="s">
        <v>103</v>
      </c>
      <c r="H30" s="164" t="s">
        <v>119</v>
      </c>
      <c r="I30" s="176">
        <v>2.958</v>
      </c>
      <c r="J30" s="169">
        <v>0.345274171709162</v>
      </c>
      <c r="K30" s="170">
        <v>0.195574044649444</v>
      </c>
      <c r="L30" s="170">
        <v>0.206714665211705</v>
      </c>
      <c r="M30" s="170">
        <v>0.70231908810842</v>
      </c>
      <c r="N30" s="170">
        <v>0.00105471437708125</v>
      </c>
      <c r="O30" s="170">
        <v>0.0466074265894613</v>
      </c>
      <c r="P30" s="168">
        <v>1.49754411064527</v>
      </c>
      <c r="Q30" s="169">
        <v>0.599779043533126</v>
      </c>
      <c r="R30" s="170">
        <v>0.242834133918476</v>
      </c>
      <c r="S30" s="170">
        <v>0.280242107718304</v>
      </c>
      <c r="T30" s="170">
        <v>0.931397981544185</v>
      </c>
      <c r="U30" s="170">
        <v>0.00126937394398479</v>
      </c>
      <c r="V30" s="170">
        <v>0.0466074265894613</v>
      </c>
      <c r="W30" s="171">
        <v>2.10213006724754</v>
      </c>
      <c r="X30" s="169">
        <v>0.345274171709162</v>
      </c>
      <c r="Y30" s="170">
        <v>0.278954644418481</v>
      </c>
      <c r="Z30" s="170">
        <v>0.0968027565779619</v>
      </c>
      <c r="AA30" s="170">
        <v>0.0166128528804626</v>
      </c>
      <c r="AB30" s="170">
        <v>0.0466074265894613</v>
      </c>
      <c r="AC30" s="172">
        <v>0.784251852175529</v>
      </c>
      <c r="AD30" s="173">
        <v>-1.31787821507201</v>
      </c>
      <c r="AE30" s="170">
        <v>1.35571037991645</v>
      </c>
      <c r="AF30" s="174">
        <v>2.68042729056513</v>
      </c>
      <c r="AG30" s="87"/>
      <c r="AH30" s="87"/>
      <c r="AI30" s="87"/>
      <c r="AJ30" s="87"/>
      <c r="AK30" s="87"/>
      <c r="AL30" s="87"/>
      <c r="AM30" s="87"/>
      <c r="AN30" s="87"/>
      <c r="AO30" s="87"/>
      <c r="AP30" s="87"/>
      <c r="AQ30" s="175"/>
      <c r="AR30" s="175"/>
      <c r="AS30" s="175"/>
      <c r="AT30" s="175"/>
      <c r="AU30" s="175"/>
      <c r="AV30" s="175"/>
      <c r="AW30" s="175"/>
      <c r="AX30" s="175"/>
      <c r="AY30" s="175"/>
      <c r="AZ30" s="175"/>
    </row>
    <row r="31" ht="15.0" customHeight="1">
      <c r="A31" s="158" t="s">
        <v>125</v>
      </c>
      <c r="B31" s="159" t="s">
        <v>126</v>
      </c>
      <c r="C31" s="160">
        <v>75.46759180672268</v>
      </c>
      <c r="D31" s="161">
        <v>82.9</v>
      </c>
      <c r="E31" s="162">
        <v>0.941</v>
      </c>
      <c r="F31" s="163">
        <v>50428.7</v>
      </c>
      <c r="G31" s="1" t="s">
        <v>100</v>
      </c>
      <c r="H31" s="164" t="s">
        <v>122</v>
      </c>
      <c r="I31" s="176">
        <v>25.203</v>
      </c>
      <c r="J31" s="169">
        <v>1.98033434171307</v>
      </c>
      <c r="K31" s="170">
        <v>2.23878809509288</v>
      </c>
      <c r="L31" s="170">
        <v>0.955316479678714</v>
      </c>
      <c r="M31" s="170">
        <v>5.20485606931971</v>
      </c>
      <c r="N31" s="170">
        <v>0.040888058128631</v>
      </c>
      <c r="O31" s="170">
        <v>0.0268009223413097</v>
      </c>
      <c r="P31" s="168">
        <v>10.4469839662743</v>
      </c>
      <c r="Q31" s="169">
        <v>0.352426125263632</v>
      </c>
      <c r="R31" s="170">
        <v>0.339393469395569</v>
      </c>
      <c r="S31" s="170">
        <v>0.894919026731446</v>
      </c>
      <c r="T31" s="170">
        <v>4.41029708715044</v>
      </c>
      <c r="U31" s="170">
        <v>0.118605812909045</v>
      </c>
      <c r="V31" s="170">
        <v>0.0268009223413097</v>
      </c>
      <c r="W31" s="171">
        <v>6.14244244379144</v>
      </c>
      <c r="X31" s="169">
        <v>1.98033434171307</v>
      </c>
      <c r="Y31" s="170">
        <v>4.64100178978234</v>
      </c>
      <c r="Z31" s="170">
        <v>1.92221955071593</v>
      </c>
      <c r="AA31" s="170">
        <v>2.91896147246668</v>
      </c>
      <c r="AB31" s="170">
        <v>0.0268009223413097</v>
      </c>
      <c r="AC31" s="172">
        <v>11.4893180770193</v>
      </c>
      <c r="AD31" s="173">
        <v>5.34687563322786</v>
      </c>
      <c r="AE31" s="170">
        <v>3.96139758849033</v>
      </c>
      <c r="AF31" s="174">
        <v>0.534622020438047</v>
      </c>
      <c r="AG31" s="87"/>
      <c r="AH31" s="87"/>
      <c r="AI31" s="87"/>
      <c r="AJ31" s="87"/>
      <c r="AK31" s="87"/>
      <c r="AL31" s="87"/>
      <c r="AM31" s="87"/>
      <c r="AN31" s="87"/>
      <c r="AO31" s="87"/>
      <c r="AP31" s="87"/>
      <c r="AQ31" s="175"/>
      <c r="AR31" s="175"/>
      <c r="AS31" s="175"/>
      <c r="AT31" s="175"/>
      <c r="AU31" s="175"/>
      <c r="AV31" s="175"/>
      <c r="AW31" s="175"/>
      <c r="AX31" s="175"/>
      <c r="AY31" s="175"/>
      <c r="AZ31" s="175"/>
    </row>
    <row r="32" ht="15.0" customHeight="1">
      <c r="A32" s="158" t="s">
        <v>127</v>
      </c>
      <c r="B32" s="159" t="s">
        <v>113</v>
      </c>
      <c r="C32" s="160">
        <v>82.26852845839424</v>
      </c>
      <c r="D32" s="161">
        <v>81.89512195121951</v>
      </c>
      <c r="E32" s="162">
        <v>0.919</v>
      </c>
      <c r="F32" s="163">
        <v>56303.6</v>
      </c>
      <c r="G32" s="1" t="s">
        <v>102</v>
      </c>
      <c r="H32" s="164" t="s">
        <v>122</v>
      </c>
      <c r="I32" s="176">
        <v>8.955</v>
      </c>
      <c r="J32" s="169">
        <v>0.576229011632475</v>
      </c>
      <c r="K32" s="170">
        <v>0.137067903900951</v>
      </c>
      <c r="L32" s="170">
        <v>1.27704318774094</v>
      </c>
      <c r="M32" s="170">
        <v>2.46227362426468</v>
      </c>
      <c r="N32" s="170">
        <v>1.26166139740246E-4</v>
      </c>
      <c r="O32" s="170">
        <v>0.184754891859003</v>
      </c>
      <c r="P32" s="168">
        <v>4.63749478553779</v>
      </c>
      <c r="Q32" s="169">
        <v>0.946688068604307</v>
      </c>
      <c r="R32" s="170">
        <v>0.266799572204948</v>
      </c>
      <c r="S32" s="170">
        <v>0.892297604189415</v>
      </c>
      <c r="T32" s="170">
        <v>3.45454793685847</v>
      </c>
      <c r="U32" s="170">
        <v>0.0465439508724662</v>
      </c>
      <c r="V32" s="170">
        <v>0.184754891859003</v>
      </c>
      <c r="W32" s="171">
        <v>5.79163202458861</v>
      </c>
      <c r="X32" s="169">
        <v>0.576229011632475</v>
      </c>
      <c r="Y32" s="170">
        <v>0.137067903900951</v>
      </c>
      <c r="Z32" s="170">
        <v>1.96538041160293</v>
      </c>
      <c r="AA32" s="170">
        <v>0.00564665714699177</v>
      </c>
      <c r="AB32" s="170">
        <v>0.184754891859003</v>
      </c>
      <c r="AC32" s="172">
        <v>2.86907887614235</v>
      </c>
      <c r="AD32" s="173">
        <v>-2.92255314844626</v>
      </c>
      <c r="AE32" s="170">
        <v>3.73515215577129</v>
      </c>
      <c r="AF32" s="174">
        <v>2.01863813252001</v>
      </c>
      <c r="AG32" s="87"/>
      <c r="AH32" s="87"/>
      <c r="AI32" s="87"/>
      <c r="AJ32" s="87"/>
      <c r="AK32" s="87"/>
      <c r="AL32" s="87"/>
      <c r="AM32" s="87"/>
      <c r="AN32" s="87"/>
      <c r="AO32" s="87"/>
      <c r="AP32" s="87"/>
      <c r="AQ32" s="175"/>
      <c r="AR32" s="175"/>
      <c r="AS32" s="175"/>
      <c r="AT32" s="175"/>
      <c r="AU32" s="175"/>
      <c r="AV32" s="175"/>
      <c r="AW32" s="175"/>
      <c r="AX32" s="175"/>
      <c r="AY32" s="175"/>
      <c r="AZ32" s="175"/>
    </row>
    <row r="33" ht="15.0" customHeight="1">
      <c r="A33" s="177" t="s">
        <v>128</v>
      </c>
      <c r="B33" s="178" t="s">
        <v>113</v>
      </c>
      <c r="C33" s="179">
        <v>72.96351978021978</v>
      </c>
      <c r="D33" s="180">
        <v>73.102</v>
      </c>
      <c r="E33" s="181">
        <v>0.761</v>
      </c>
      <c r="F33" s="182">
        <v>14501.1</v>
      </c>
      <c r="G33" s="183" t="s">
        <v>103</v>
      </c>
      <c r="H33" s="184" t="s">
        <v>116</v>
      </c>
      <c r="I33" s="185">
        <v>10.048</v>
      </c>
      <c r="J33" s="186">
        <v>0.612744436114866</v>
      </c>
      <c r="K33" s="187">
        <v>0.17022434194993</v>
      </c>
      <c r="L33" s="187">
        <v>0.0157623933481028</v>
      </c>
      <c r="M33" s="187">
        <v>1.12650204564316</v>
      </c>
      <c r="N33" s="187">
        <v>1.77714400212143E-4</v>
      </c>
      <c r="O33" s="187">
        <v>0.0455825050597908</v>
      </c>
      <c r="P33" s="168">
        <v>1.97099343651606</v>
      </c>
      <c r="Q33" s="186">
        <v>0.801059325588861</v>
      </c>
      <c r="R33" s="187">
        <v>0.209944732565144</v>
      </c>
      <c r="S33" s="187">
        <v>0.132034221483869</v>
      </c>
      <c r="T33" s="187">
        <v>1.13867805115371</v>
      </c>
      <c r="U33" s="187">
        <v>0.00856859131875193</v>
      </c>
      <c r="V33" s="187">
        <v>0.0455825050597908</v>
      </c>
      <c r="W33" s="171">
        <v>2.33586742717013</v>
      </c>
      <c r="X33" s="186">
        <v>0.612744436114866</v>
      </c>
      <c r="Y33" s="187">
        <v>0.17022434194993</v>
      </c>
      <c r="Z33" s="187">
        <v>0.105090483715637</v>
      </c>
      <c r="AA33" s="187">
        <v>0.0142640817770169</v>
      </c>
      <c r="AB33" s="187">
        <v>0.0455825050597908</v>
      </c>
      <c r="AC33" s="172">
        <v>0.94790584861724</v>
      </c>
      <c r="AD33" s="188">
        <v>-1.38796157855288</v>
      </c>
      <c r="AE33" s="187">
        <v>1.50645279588704</v>
      </c>
      <c r="AF33" s="189">
        <v>2.46423991430961</v>
      </c>
      <c r="AG33" s="87"/>
      <c r="AH33" s="87"/>
      <c r="AI33" s="87"/>
      <c r="AJ33" s="87"/>
      <c r="AK33" s="87"/>
      <c r="AL33" s="87"/>
      <c r="AM33" s="87"/>
      <c r="AN33" s="87"/>
      <c r="AO33" s="87"/>
      <c r="AP33" s="87"/>
      <c r="AQ33" s="175"/>
      <c r="AR33" s="175"/>
      <c r="AS33" s="175"/>
      <c r="AT33" s="175"/>
      <c r="AU33" s="175"/>
      <c r="AV33" s="175"/>
      <c r="AW33" s="175"/>
      <c r="AX33" s="175"/>
      <c r="AY33" s="175"/>
      <c r="AZ33" s="175"/>
    </row>
    <row r="34" ht="15.0" customHeight="1">
      <c r="A34" s="158" t="s">
        <v>129</v>
      </c>
      <c r="B34" s="159" t="s">
        <v>113</v>
      </c>
      <c r="C34" s="160"/>
      <c r="D34" s="161">
        <v>80.019</v>
      </c>
      <c r="E34" s="162">
        <v>0.882</v>
      </c>
      <c r="F34" s="163">
        <v>50118.4</v>
      </c>
      <c r="G34" s="1" t="s">
        <v>103</v>
      </c>
      <c r="H34" s="164" t="s">
        <v>122</v>
      </c>
      <c r="I34" s="176">
        <v>1.641</v>
      </c>
      <c r="J34" s="169">
        <v>0.00703913510216397</v>
      </c>
      <c r="K34" s="170">
        <v>0.0</v>
      </c>
      <c r="L34" s="170">
        <v>0.00184790427043681</v>
      </c>
      <c r="M34" s="170">
        <v>7.81741361297896</v>
      </c>
      <c r="N34" s="170">
        <v>0.0684065353664077</v>
      </c>
      <c r="O34" s="170">
        <v>0.118727392615113</v>
      </c>
      <c r="P34" s="168">
        <v>8.01343458033308</v>
      </c>
      <c r="Q34" s="169">
        <v>0.553445805387387</v>
      </c>
      <c r="R34" s="170">
        <v>0.342740820679883</v>
      </c>
      <c r="S34" s="170">
        <v>0.203893687590022</v>
      </c>
      <c r="T34" s="170">
        <v>6.67154218185357</v>
      </c>
      <c r="U34" s="170">
        <v>0.188656216632951</v>
      </c>
      <c r="V34" s="170">
        <v>0.118727392615113</v>
      </c>
      <c r="W34" s="171">
        <v>8.07900610475893</v>
      </c>
      <c r="X34" s="169">
        <v>0.00703913510216397</v>
      </c>
      <c r="Y34" s="170">
        <v>0.0</v>
      </c>
      <c r="Z34" s="170">
        <v>8.38301870101544E-4</v>
      </c>
      <c r="AA34" s="170">
        <v>0.412801361818681</v>
      </c>
      <c r="AB34" s="170">
        <v>0.118727392615113</v>
      </c>
      <c r="AC34" s="172">
        <v>0.53940619140606</v>
      </c>
      <c r="AD34" s="173">
        <v>-7.53959991335287</v>
      </c>
      <c r="AE34" s="170">
        <v>5.21033051488164</v>
      </c>
      <c r="AF34" s="174">
        <v>14.9775924590326</v>
      </c>
      <c r="AG34" s="87"/>
      <c r="AH34" s="87"/>
      <c r="AI34" s="87"/>
      <c r="AJ34" s="87"/>
      <c r="AK34" s="87"/>
      <c r="AL34" s="87"/>
      <c r="AM34" s="87"/>
      <c r="AN34" s="87"/>
      <c r="AO34" s="87"/>
      <c r="AP34" s="87"/>
      <c r="AQ34" s="175"/>
      <c r="AR34" s="175"/>
      <c r="AS34" s="175"/>
      <c r="AT34" s="175"/>
      <c r="AU34" s="175"/>
      <c r="AV34" s="175"/>
      <c r="AW34" s="175"/>
      <c r="AX34" s="175"/>
      <c r="AY34" s="175"/>
      <c r="AZ34" s="175"/>
    </row>
    <row r="35" ht="15.0" customHeight="1">
      <c r="A35" s="158" t="s">
        <v>130</v>
      </c>
      <c r="B35" s="159" t="s">
        <v>113</v>
      </c>
      <c r="C35" s="160">
        <v>63.41750756302522</v>
      </c>
      <c r="D35" s="161">
        <v>72.806</v>
      </c>
      <c r="E35" s="162">
        <v>0.644</v>
      </c>
      <c r="F35" s="163">
        <v>5113.78</v>
      </c>
      <c r="G35" s="1" t="s">
        <v>100</v>
      </c>
      <c r="H35" s="164" t="s">
        <v>114</v>
      </c>
      <c r="I35" s="176">
        <v>163.046</v>
      </c>
      <c r="J35" s="169">
        <v>0.129528329793126</v>
      </c>
      <c r="K35" s="170">
        <v>0.00315622851039162</v>
      </c>
      <c r="L35" s="170">
        <v>0.0597656341620837</v>
      </c>
      <c r="M35" s="170">
        <v>0.198861537900185</v>
      </c>
      <c r="N35" s="170">
        <v>0.0300698806975832</v>
      </c>
      <c r="O35" s="170">
        <v>0.0644334847675021</v>
      </c>
      <c r="P35" s="168">
        <v>0.485815095830871</v>
      </c>
      <c r="Q35" s="169">
        <v>0.234898110875071</v>
      </c>
      <c r="R35" s="170">
        <v>0.00537295632172141</v>
      </c>
      <c r="S35" s="170">
        <v>0.0750380996615969</v>
      </c>
      <c r="T35" s="170">
        <v>0.291121840419408</v>
      </c>
      <c r="U35" s="170">
        <v>0.0376740274089745</v>
      </c>
      <c r="V35" s="170">
        <v>0.0644334847675021</v>
      </c>
      <c r="W35" s="171">
        <v>0.708538519454273</v>
      </c>
      <c r="X35" s="169">
        <v>0.129528329793126</v>
      </c>
      <c r="Y35" s="170">
        <v>0.00315622851039162</v>
      </c>
      <c r="Z35" s="170">
        <v>0.0049951139416095</v>
      </c>
      <c r="AA35" s="170">
        <v>0.0505552149814647</v>
      </c>
      <c r="AB35" s="170">
        <v>0.0644334847675021</v>
      </c>
      <c r="AC35" s="172">
        <v>0.252668371994094</v>
      </c>
      <c r="AD35" s="173">
        <v>-0.455870147460179</v>
      </c>
      <c r="AE35" s="170">
        <v>0.456952231625008</v>
      </c>
      <c r="AF35" s="174">
        <v>2.80422323483698</v>
      </c>
      <c r="AG35" s="87"/>
      <c r="AH35" s="87"/>
      <c r="AI35" s="87"/>
      <c r="AJ35" s="87"/>
      <c r="AK35" s="87"/>
      <c r="AL35" s="87"/>
      <c r="AM35" s="87"/>
      <c r="AN35" s="87"/>
      <c r="AO35" s="87"/>
      <c r="AP35" s="87"/>
      <c r="AQ35" s="175"/>
      <c r="AR35" s="175"/>
      <c r="AS35" s="175"/>
      <c r="AT35" s="175"/>
      <c r="AU35" s="175"/>
      <c r="AV35" s="175"/>
      <c r="AW35" s="175"/>
      <c r="AX35" s="175"/>
      <c r="AY35" s="175"/>
      <c r="AZ35" s="175"/>
    </row>
    <row r="36" ht="15.0" customHeight="1">
      <c r="A36" s="158" t="s">
        <v>131</v>
      </c>
      <c r="B36" s="159" t="s">
        <v>113</v>
      </c>
      <c r="C36" s="160">
        <v>69.7980383888415</v>
      </c>
      <c r="D36" s="161">
        <v>77.257</v>
      </c>
      <c r="E36" s="162">
        <v>0.799</v>
      </c>
      <c r="F36" s="163">
        <v>15444.6</v>
      </c>
      <c r="G36" s="1" t="s">
        <v>101</v>
      </c>
      <c r="H36" s="164" t="s">
        <v>122</v>
      </c>
      <c r="I36" s="176">
        <v>0.287</v>
      </c>
      <c r="J36" s="169">
        <v>0.0626057152344659</v>
      </c>
      <c r="K36" s="170">
        <v>0.00327418209239574</v>
      </c>
      <c r="L36" s="170">
        <v>0.0211781540705319</v>
      </c>
      <c r="M36" s="170">
        <v>1.17926800516518</v>
      </c>
      <c r="N36" s="170">
        <v>0.0909929970804208</v>
      </c>
      <c r="O36" s="170">
        <v>0.128971166977416</v>
      </c>
      <c r="P36" s="168">
        <v>1.48629022062041</v>
      </c>
      <c r="Q36" s="169">
        <v>0.574612232813247</v>
      </c>
      <c r="R36" s="170">
        <v>0.281367418582234</v>
      </c>
      <c r="S36" s="170">
        <v>0.164379019417667</v>
      </c>
      <c r="T36" s="170">
        <v>1.68701891359593</v>
      </c>
      <c r="U36" s="170">
        <v>0.398205913445818</v>
      </c>
      <c r="V36" s="170">
        <v>0.128971166977416</v>
      </c>
      <c r="W36" s="171">
        <v>3.23455466483231</v>
      </c>
      <c r="X36" s="169">
        <v>0.0626057152344659</v>
      </c>
      <c r="Y36" s="170">
        <v>0.00327418209239574</v>
      </c>
      <c r="Z36" s="170">
        <v>0.0186768976711035</v>
      </c>
      <c r="AA36" s="170">
        <v>0.044572184502877</v>
      </c>
      <c r="AB36" s="170">
        <v>0.128971166977416</v>
      </c>
      <c r="AC36" s="172">
        <v>0.258100146478259</v>
      </c>
      <c r="AD36" s="173">
        <v>-2.97645451835405</v>
      </c>
      <c r="AE36" s="170">
        <v>2.08603616010405</v>
      </c>
      <c r="AF36" s="174">
        <v>12.5321690396823</v>
      </c>
      <c r="AG36" s="87"/>
      <c r="AH36" s="87"/>
      <c r="AI36" s="87"/>
      <c r="AJ36" s="87"/>
      <c r="AK36" s="87"/>
      <c r="AL36" s="87"/>
      <c r="AM36" s="87"/>
      <c r="AN36" s="87"/>
      <c r="AO36" s="87"/>
      <c r="AP36" s="87"/>
      <c r="AQ36" s="175"/>
      <c r="AR36" s="175"/>
      <c r="AS36" s="175"/>
      <c r="AT36" s="175"/>
      <c r="AU36" s="175"/>
      <c r="AV36" s="175"/>
      <c r="AW36" s="175"/>
      <c r="AX36" s="175"/>
      <c r="AY36" s="175"/>
      <c r="AZ36" s="175"/>
    </row>
    <row r="37" ht="15.0" customHeight="1">
      <c r="A37" s="158" t="s">
        <v>132</v>
      </c>
      <c r="B37" s="159" t="s">
        <v>113</v>
      </c>
      <c r="C37" s="160">
        <v>75.71171373446816</v>
      </c>
      <c r="D37" s="161">
        <v>74.2268292682927</v>
      </c>
      <c r="E37" s="162">
        <v>0.817</v>
      </c>
      <c r="F37" s="163">
        <v>19267.0</v>
      </c>
      <c r="G37" s="1" t="s">
        <v>105</v>
      </c>
      <c r="H37" s="164" t="s">
        <v>116</v>
      </c>
      <c r="I37" s="176">
        <v>9.452</v>
      </c>
      <c r="J37" s="169">
        <v>1.47941000226317</v>
      </c>
      <c r="K37" s="170">
        <v>0.241353811645504</v>
      </c>
      <c r="L37" s="170">
        <v>1.5737129465626</v>
      </c>
      <c r="M37" s="170">
        <v>2.05048444653948</v>
      </c>
      <c r="N37" s="170">
        <v>4.29307551558403E-4</v>
      </c>
      <c r="O37" s="170">
        <v>0.0536965263176459</v>
      </c>
      <c r="P37" s="168">
        <v>5.39908704087997</v>
      </c>
      <c r="Q37" s="169">
        <v>1.34729707786779</v>
      </c>
      <c r="R37" s="170">
        <v>0.138327493854582</v>
      </c>
      <c r="S37" s="170">
        <v>1.0773363812161</v>
      </c>
      <c r="T37" s="170">
        <v>1.9832472216988</v>
      </c>
      <c r="U37" s="170">
        <v>0.0531170303449984</v>
      </c>
      <c r="V37" s="170">
        <v>0.0536965263176459</v>
      </c>
      <c r="W37" s="171">
        <v>4.65302173129992</v>
      </c>
      <c r="X37" s="169">
        <v>1.47941000226317</v>
      </c>
      <c r="Y37" s="170">
        <v>0.241353811645504</v>
      </c>
      <c r="Z37" s="170">
        <v>1.64768387554254</v>
      </c>
      <c r="AA37" s="170">
        <v>0.0176777516868272</v>
      </c>
      <c r="AB37" s="170">
        <v>0.0536965263176459</v>
      </c>
      <c r="AC37" s="172">
        <v>3.43982196745569</v>
      </c>
      <c r="AD37" s="173">
        <v>-1.21319976384423</v>
      </c>
      <c r="AE37" s="170">
        <v>3.00083708300685</v>
      </c>
      <c r="AF37" s="174">
        <v>1.35269260308305</v>
      </c>
      <c r="AG37" s="87"/>
      <c r="AH37" s="87"/>
      <c r="AI37" s="87"/>
      <c r="AJ37" s="87"/>
      <c r="AK37" s="87"/>
      <c r="AL37" s="87"/>
      <c r="AM37" s="87"/>
      <c r="AN37" s="87"/>
      <c r="AO37" s="87"/>
      <c r="AP37" s="87"/>
      <c r="AQ37" s="175"/>
      <c r="AR37" s="175"/>
      <c r="AS37" s="175"/>
      <c r="AT37" s="175"/>
      <c r="AU37" s="175"/>
      <c r="AV37" s="175"/>
      <c r="AW37" s="175"/>
      <c r="AX37" s="175"/>
      <c r="AY37" s="175"/>
      <c r="AZ37" s="175"/>
    </row>
    <row r="38" ht="15.0" customHeight="1">
      <c r="A38" s="177" t="s">
        <v>133</v>
      </c>
      <c r="B38" s="178" t="s">
        <v>113</v>
      </c>
      <c r="C38" s="179">
        <v>79.47479530812323</v>
      </c>
      <c r="D38" s="180">
        <v>81.99512195121952</v>
      </c>
      <c r="E38" s="181">
        <v>0.936</v>
      </c>
      <c r="F38" s="182">
        <v>52281.6</v>
      </c>
      <c r="G38" s="183" t="s">
        <v>102</v>
      </c>
      <c r="H38" s="184" t="s">
        <v>122</v>
      </c>
      <c r="I38" s="185">
        <v>11.539</v>
      </c>
      <c r="J38" s="186">
        <v>0.396912609170744</v>
      </c>
      <c r="K38" s="187">
        <v>0.0519262250896652</v>
      </c>
      <c r="L38" s="187">
        <v>0.289384417055736</v>
      </c>
      <c r="M38" s="187">
        <v>2.72700598837044</v>
      </c>
      <c r="N38" s="187">
        <v>0.0175035207955932</v>
      </c>
      <c r="O38" s="187">
        <v>0.438530373120752</v>
      </c>
      <c r="P38" s="168">
        <v>3.92126313360293</v>
      </c>
      <c r="Q38" s="186">
        <v>1.4631863610217</v>
      </c>
      <c r="R38" s="187">
        <v>0.418386768482302</v>
      </c>
      <c r="S38" s="187">
        <v>0.674853424434999</v>
      </c>
      <c r="T38" s="187">
        <v>4.08953440922709</v>
      </c>
      <c r="U38" s="187">
        <v>0.137777263298657</v>
      </c>
      <c r="V38" s="187">
        <v>0.438530373120752</v>
      </c>
      <c r="W38" s="171">
        <v>7.22226859958551</v>
      </c>
      <c r="X38" s="186">
        <v>0.396912609170744</v>
      </c>
      <c r="Y38" s="187">
        <v>0.0519262250896652</v>
      </c>
      <c r="Z38" s="187">
        <v>0.286218680144797</v>
      </c>
      <c r="AA38" s="187">
        <v>0.0425342858227048</v>
      </c>
      <c r="AB38" s="187">
        <v>0.438530373120752</v>
      </c>
      <c r="AC38" s="172">
        <v>1.21612217334866</v>
      </c>
      <c r="AD38" s="188">
        <v>-6.00614642623685</v>
      </c>
      <c r="AE38" s="187">
        <v>4.65780146507449</v>
      </c>
      <c r="AF38" s="189">
        <v>5.93876894761205</v>
      </c>
      <c r="AG38" s="87"/>
      <c r="AH38" s="87"/>
      <c r="AI38" s="87"/>
      <c r="AJ38" s="87"/>
      <c r="AK38" s="87"/>
      <c r="AL38" s="87"/>
      <c r="AM38" s="87"/>
      <c r="AN38" s="87"/>
      <c r="AO38" s="87"/>
      <c r="AP38" s="87"/>
      <c r="AQ38" s="175"/>
      <c r="AR38" s="175"/>
      <c r="AS38" s="175"/>
      <c r="AT38" s="175"/>
      <c r="AU38" s="175"/>
      <c r="AV38" s="175"/>
      <c r="AW38" s="175"/>
      <c r="AX38" s="175"/>
      <c r="AY38" s="175"/>
      <c r="AZ38" s="175"/>
    </row>
    <row r="39" ht="15.0" customHeight="1">
      <c r="A39" s="158" t="s">
        <v>134</v>
      </c>
      <c r="B39" s="159" t="s">
        <v>126</v>
      </c>
      <c r="C39" s="160">
        <v>65.34964079659999</v>
      </c>
      <c r="D39" s="161">
        <v>73.931</v>
      </c>
      <c r="E39" s="162">
        <v>0.705</v>
      </c>
      <c r="F39" s="163">
        <v>6834.99</v>
      </c>
      <c r="G39" s="1" t="s">
        <v>101</v>
      </c>
      <c r="H39" s="164" t="s">
        <v>116</v>
      </c>
      <c r="I39" s="165">
        <v>0.39</v>
      </c>
      <c r="J39" s="166">
        <v>0.493744316022605</v>
      </c>
      <c r="K39" s="167">
        <v>0.193584702493967</v>
      </c>
      <c r="L39" s="167">
        <v>0.195069727968374</v>
      </c>
      <c r="M39" s="167">
        <v>0.377912545515217</v>
      </c>
      <c r="N39" s="167">
        <v>5.66556156129275</v>
      </c>
      <c r="O39" s="167">
        <v>0.002358204179863</v>
      </c>
      <c r="P39" s="168">
        <v>6.92823105747277</v>
      </c>
      <c r="Q39" s="169">
        <v>0.195555825069512</v>
      </c>
      <c r="R39" s="170">
        <v>0.289550680374266</v>
      </c>
      <c r="S39" s="170">
        <v>0.315469753739387</v>
      </c>
      <c r="T39" s="170">
        <v>1.73050671406214</v>
      </c>
      <c r="U39" s="170">
        <v>5.56819061682431</v>
      </c>
      <c r="V39" s="170">
        <v>0.002358204179863</v>
      </c>
      <c r="W39" s="171">
        <v>8.10163179424948</v>
      </c>
      <c r="X39" s="169">
        <v>0.493744316022605</v>
      </c>
      <c r="Y39" s="170">
        <v>0.193584702493967</v>
      </c>
      <c r="Z39" s="170">
        <v>1.82843511053799</v>
      </c>
      <c r="AA39" s="170">
        <v>0.932839395543192</v>
      </c>
      <c r="AB39" s="170">
        <v>0.002358204179863</v>
      </c>
      <c r="AC39" s="172">
        <v>3.45096172877762</v>
      </c>
      <c r="AD39" s="173">
        <v>-4.65067006547186</v>
      </c>
      <c r="AE39" s="170">
        <v>5.22492232467164</v>
      </c>
      <c r="AF39" s="174">
        <v>2.34764463676599</v>
      </c>
      <c r="AG39" s="87"/>
      <c r="AH39" s="87"/>
      <c r="AI39" s="87"/>
      <c r="AJ39" s="87"/>
      <c r="AK39" s="87"/>
      <c r="AL39" s="87"/>
      <c r="AM39" s="87"/>
      <c r="AN39" s="87"/>
      <c r="AO39" s="87"/>
      <c r="AP39" s="87"/>
      <c r="AQ39" s="175"/>
      <c r="AR39" s="175"/>
      <c r="AS39" s="175"/>
      <c r="AT39" s="175"/>
      <c r="AU39" s="175"/>
      <c r="AV39" s="175"/>
      <c r="AW39" s="175"/>
      <c r="AX39" s="175"/>
      <c r="AY39" s="175"/>
      <c r="AZ39" s="175"/>
    </row>
    <row r="40" ht="15.0" customHeight="1">
      <c r="A40" s="158" t="s">
        <v>135</v>
      </c>
      <c r="B40" s="159" t="s">
        <v>113</v>
      </c>
      <c r="C40" s="160">
        <v>51.27743419701214</v>
      </c>
      <c r="D40" s="161">
        <v>60.454</v>
      </c>
      <c r="E40" s="162">
        <v>0.53</v>
      </c>
      <c r="F40" s="163">
        <v>3283.84</v>
      </c>
      <c r="G40" s="1" t="s">
        <v>99</v>
      </c>
      <c r="H40" s="164" t="s">
        <v>114</v>
      </c>
      <c r="I40" s="176">
        <v>11.801</v>
      </c>
      <c r="J40" s="169">
        <v>0.398096224814181</v>
      </c>
      <c r="K40" s="170">
        <v>0.0304078208273272</v>
      </c>
      <c r="L40" s="170">
        <v>0.225060605650496</v>
      </c>
      <c r="M40" s="170">
        <v>0.206599853445512</v>
      </c>
      <c r="N40" s="170">
        <v>0.0671515178361782</v>
      </c>
      <c r="O40" s="170">
        <v>0.0408262511988852</v>
      </c>
      <c r="P40" s="168">
        <v>0.96814227377258</v>
      </c>
      <c r="Q40" s="169">
        <v>0.485134188048831</v>
      </c>
      <c r="R40" s="170">
        <v>0.0335772054177666</v>
      </c>
      <c r="S40" s="170">
        <v>0.222424758097304</v>
      </c>
      <c r="T40" s="170">
        <v>0.300123356207243</v>
      </c>
      <c r="U40" s="170">
        <v>0.168870531170707</v>
      </c>
      <c r="V40" s="170">
        <v>0.0408262511988852</v>
      </c>
      <c r="W40" s="171">
        <v>1.25095629014074</v>
      </c>
      <c r="X40" s="169">
        <v>0.398096224814181</v>
      </c>
      <c r="Y40" s="170">
        <v>0.0304078208273272</v>
      </c>
      <c r="Z40" s="170">
        <v>0.19108230808571</v>
      </c>
      <c r="AA40" s="170">
        <v>0.0185790680785359</v>
      </c>
      <c r="AB40" s="170">
        <v>0.0408262511988852</v>
      </c>
      <c r="AC40" s="172">
        <v>0.678991673004639</v>
      </c>
      <c r="AD40" s="173">
        <v>-0.571964617136101</v>
      </c>
      <c r="AE40" s="170">
        <v>0.80676950193961</v>
      </c>
      <c r="AF40" s="174">
        <v>1.84237353693171</v>
      </c>
      <c r="AG40" s="87"/>
      <c r="AH40" s="87"/>
      <c r="AI40" s="87"/>
      <c r="AJ40" s="87"/>
      <c r="AK40" s="87"/>
      <c r="AL40" s="87"/>
      <c r="AM40" s="87"/>
      <c r="AN40" s="87"/>
      <c r="AO40" s="87"/>
      <c r="AP40" s="87"/>
      <c r="AQ40" s="175"/>
      <c r="AR40" s="175"/>
      <c r="AS40" s="175"/>
      <c r="AT40" s="175"/>
      <c r="AU40" s="175"/>
      <c r="AV40" s="175"/>
      <c r="AW40" s="175"/>
      <c r="AX40" s="175"/>
      <c r="AY40" s="175"/>
      <c r="AZ40" s="175"/>
    </row>
    <row r="41" ht="15.0" customHeight="1">
      <c r="A41" s="158" t="s">
        <v>136</v>
      </c>
      <c r="B41" s="159" t="s">
        <v>121</v>
      </c>
      <c r="C41" s="160" t="s">
        <v>68</v>
      </c>
      <c r="D41" s="161">
        <v>81.033</v>
      </c>
      <c r="E41" s="162" t="s">
        <v>68</v>
      </c>
      <c r="F41" s="163" t="s">
        <v>68</v>
      </c>
      <c r="G41" s="1" t="s">
        <v>104</v>
      </c>
      <c r="H41" s="164" t="s">
        <v>122</v>
      </c>
      <c r="I41" s="176">
        <v>0.063</v>
      </c>
      <c r="J41" s="169"/>
      <c r="K41" s="170"/>
      <c r="L41" s="170"/>
      <c r="M41" s="170"/>
      <c r="N41" s="170"/>
      <c r="O41" s="170"/>
      <c r="P41" s="168">
        <v>2.47734956922384</v>
      </c>
      <c r="Q41" s="169"/>
      <c r="R41" s="170"/>
      <c r="S41" s="170"/>
      <c r="T41" s="170"/>
      <c r="U41" s="170"/>
      <c r="V41" s="170"/>
      <c r="W41" s="171"/>
      <c r="X41" s="169"/>
      <c r="Y41" s="170"/>
      <c r="Z41" s="170"/>
      <c r="AA41" s="170"/>
      <c r="AB41" s="170"/>
      <c r="AC41" s="172"/>
      <c r="AD41" s="173"/>
      <c r="AE41" s="170"/>
      <c r="AF41" s="174"/>
      <c r="AG41" s="87"/>
      <c r="AH41" s="87"/>
      <c r="AI41" s="87"/>
      <c r="AJ41" s="87"/>
      <c r="AK41" s="87"/>
      <c r="AL41" s="87"/>
      <c r="AM41" s="87"/>
      <c r="AN41" s="87"/>
      <c r="AO41" s="87"/>
      <c r="AP41" s="87"/>
      <c r="AQ41" s="175"/>
      <c r="AR41" s="175"/>
      <c r="AS41" s="175"/>
      <c r="AT41" s="175"/>
      <c r="AU41" s="175"/>
      <c r="AV41" s="175"/>
      <c r="AW41" s="175"/>
      <c r="AX41" s="175"/>
      <c r="AY41" s="175"/>
      <c r="AZ41" s="175"/>
    </row>
    <row r="42" ht="15.0" customHeight="1">
      <c r="A42" s="158" t="s">
        <v>137</v>
      </c>
      <c r="B42" s="159" t="s">
        <v>126</v>
      </c>
      <c r="C42" s="160">
        <v>70.44613972003124</v>
      </c>
      <c r="D42" s="161">
        <v>71.391</v>
      </c>
      <c r="E42" s="162">
        <v>0.671</v>
      </c>
      <c r="F42" s="163">
        <v>11656.0</v>
      </c>
      <c r="G42" s="1" t="s">
        <v>100</v>
      </c>
      <c r="H42" s="164" t="s">
        <v>119</v>
      </c>
      <c r="I42" s="176">
        <v>0.763</v>
      </c>
      <c r="J42" s="169">
        <v>0.287516301507472</v>
      </c>
      <c r="K42" s="170">
        <v>0.322332649232838</v>
      </c>
      <c r="L42" s="170">
        <v>2.70403609143374</v>
      </c>
      <c r="M42" s="170">
        <v>0.578566250455848</v>
      </c>
      <c r="N42" s="170">
        <v>8.52102195486428E-5</v>
      </c>
      <c r="O42" s="170">
        <v>0.171508057426067</v>
      </c>
      <c r="P42" s="168">
        <v>4.06404456027551</v>
      </c>
      <c r="Q42" s="169">
        <v>0.580274559607529</v>
      </c>
      <c r="R42" s="170">
        <v>0.405982782692838</v>
      </c>
      <c r="S42" s="170">
        <v>2.80530142182951</v>
      </c>
      <c r="T42" s="170">
        <v>0.839359947618845</v>
      </c>
      <c r="U42" s="170">
        <v>0.0282258789683356</v>
      </c>
      <c r="V42" s="170">
        <v>0.171508057426067</v>
      </c>
      <c r="W42" s="171">
        <v>4.83065264814312</v>
      </c>
      <c r="X42" s="169">
        <v>0.287516301507472</v>
      </c>
      <c r="Y42" s="170">
        <v>0.338150499363737</v>
      </c>
      <c r="Z42" s="170">
        <v>4.11506071938809</v>
      </c>
      <c r="AA42" s="170">
        <v>0.0120189588652541</v>
      </c>
      <c r="AB42" s="170">
        <v>0.171508057426067</v>
      </c>
      <c r="AC42" s="172">
        <v>4.92425453655062</v>
      </c>
      <c r="AD42" s="173">
        <v>0.0936018884075</v>
      </c>
      <c r="AE42" s="170">
        <v>3.11539520741146</v>
      </c>
      <c r="AF42" s="174">
        <v>0.980991663263396</v>
      </c>
      <c r="AG42" s="87"/>
      <c r="AH42" s="87"/>
      <c r="AI42" s="87"/>
      <c r="AJ42" s="87"/>
      <c r="AK42" s="87"/>
      <c r="AL42" s="87"/>
      <c r="AM42" s="87"/>
      <c r="AN42" s="87"/>
      <c r="AO42" s="87"/>
      <c r="AP42" s="87"/>
      <c r="AQ42" s="175"/>
      <c r="AR42" s="175"/>
      <c r="AS42" s="175"/>
      <c r="AT42" s="175"/>
      <c r="AU42" s="175"/>
      <c r="AV42" s="175"/>
      <c r="AW42" s="175"/>
      <c r="AX42" s="175"/>
      <c r="AY42" s="175"/>
      <c r="AZ42" s="175"/>
    </row>
    <row r="43" ht="15.0" customHeight="1">
      <c r="A43" s="177" t="s">
        <v>138</v>
      </c>
      <c r="B43" s="178" t="s">
        <v>113</v>
      </c>
      <c r="C43" s="179">
        <v>68.09235673960404</v>
      </c>
      <c r="D43" s="180">
        <v>67.841</v>
      </c>
      <c r="E43" s="181">
        <v>0.717</v>
      </c>
      <c r="F43" s="182">
        <v>8757.26</v>
      </c>
      <c r="G43" s="183" t="s">
        <v>106</v>
      </c>
      <c r="H43" s="184" t="s">
        <v>119</v>
      </c>
      <c r="I43" s="185">
        <v>11.513</v>
      </c>
      <c r="J43" s="186">
        <v>0.656278639521148</v>
      </c>
      <c r="K43" s="187">
        <v>1.61514303022061</v>
      </c>
      <c r="L43" s="187">
        <v>0.169532163237284</v>
      </c>
      <c r="M43" s="187">
        <v>0.601422868790737</v>
      </c>
      <c r="N43" s="187">
        <v>8.67976478338291E-4</v>
      </c>
      <c r="O43" s="187">
        <v>0.0691694045442993</v>
      </c>
      <c r="P43" s="168">
        <v>3.11241408279242</v>
      </c>
      <c r="Q43" s="186">
        <v>0.368965179574105</v>
      </c>
      <c r="R43" s="187">
        <v>1.6038861259981</v>
      </c>
      <c r="S43" s="187">
        <v>0.19356148121344</v>
      </c>
      <c r="T43" s="187">
        <v>0.739238649342709</v>
      </c>
      <c r="U43" s="187">
        <v>0.00902377536833691</v>
      </c>
      <c r="V43" s="187">
        <v>0.0691694045442993</v>
      </c>
      <c r="W43" s="171">
        <v>2.98384461604099</v>
      </c>
      <c r="X43" s="186">
        <v>0.656278639521148</v>
      </c>
      <c r="Y43" s="187">
        <v>1.96416808193446</v>
      </c>
      <c r="Z43" s="187">
        <v>11.0082480124538</v>
      </c>
      <c r="AA43" s="187">
        <v>0.047869582341245</v>
      </c>
      <c r="AB43" s="187">
        <v>0.0691694045442993</v>
      </c>
      <c r="AC43" s="172">
        <v>13.7457337207949</v>
      </c>
      <c r="AD43" s="188">
        <v>10.7618891047539</v>
      </c>
      <c r="AE43" s="187">
        <v>1.92434768002784</v>
      </c>
      <c r="AF43" s="189">
        <v>0.217074233842239</v>
      </c>
      <c r="AG43" s="87"/>
      <c r="AH43" s="87"/>
      <c r="AI43" s="87"/>
      <c r="AJ43" s="87"/>
      <c r="AK43" s="87"/>
      <c r="AL43" s="87"/>
      <c r="AM43" s="87"/>
      <c r="AN43" s="87"/>
      <c r="AO43" s="87"/>
      <c r="AP43" s="87"/>
      <c r="AQ43" s="175"/>
      <c r="AR43" s="175"/>
      <c r="AS43" s="175"/>
      <c r="AT43" s="175"/>
      <c r="AU43" s="175"/>
      <c r="AV43" s="175"/>
      <c r="AW43" s="175"/>
      <c r="AX43" s="175"/>
      <c r="AY43" s="175"/>
      <c r="AZ43" s="175"/>
    </row>
    <row r="44" ht="15.0" customHeight="1">
      <c r="A44" s="158" t="s">
        <v>139</v>
      </c>
      <c r="B44" s="159" t="s">
        <v>113</v>
      </c>
      <c r="C44" s="160">
        <v>71.4666266573296</v>
      </c>
      <c r="D44" s="161">
        <v>77.241</v>
      </c>
      <c r="E44" s="162">
        <v>0.783</v>
      </c>
      <c r="F44" s="163">
        <v>14177.0</v>
      </c>
      <c r="G44" s="1" t="s">
        <v>105</v>
      </c>
      <c r="H44" s="164" t="s">
        <v>116</v>
      </c>
      <c r="I44" s="176">
        <v>3.301</v>
      </c>
      <c r="J44" s="169">
        <v>0.672675234589764</v>
      </c>
      <c r="K44" s="170">
        <v>0.19392911369187</v>
      </c>
      <c r="L44" s="170">
        <v>0.773777419097648</v>
      </c>
      <c r="M44" s="170">
        <v>2.14043254817401</v>
      </c>
      <c r="N44" s="170">
        <v>0.00153830073565656</v>
      </c>
      <c r="O44" s="170">
        <v>0.0322739160969779</v>
      </c>
      <c r="P44" s="168">
        <v>3.81462653238593</v>
      </c>
      <c r="Q44" s="169">
        <v>1.01444032630652</v>
      </c>
      <c r="R44" s="170">
        <v>0.395734613013799</v>
      </c>
      <c r="S44" s="170">
        <v>0.677786693819917</v>
      </c>
      <c r="T44" s="170">
        <v>1.76889866844187</v>
      </c>
      <c r="U44" s="170">
        <v>0.287455894688319</v>
      </c>
      <c r="V44" s="170">
        <v>0.0322739160969779</v>
      </c>
      <c r="W44" s="171">
        <v>4.1765901123674</v>
      </c>
      <c r="X44" s="169">
        <v>0.672675234589764</v>
      </c>
      <c r="Y44" s="170">
        <v>0.312418444737184</v>
      </c>
      <c r="Z44" s="170">
        <v>1.01879706844436</v>
      </c>
      <c r="AA44" s="170">
        <v>2.28761605991125E-4</v>
      </c>
      <c r="AB44" s="170">
        <v>0.0322739160969779</v>
      </c>
      <c r="AC44" s="172">
        <v>2.03639342547427</v>
      </c>
      <c r="AD44" s="173">
        <v>-2.14019668689313</v>
      </c>
      <c r="AE44" s="170">
        <v>2.69357574786362</v>
      </c>
      <c r="AF44" s="174">
        <v>2.05097407019701</v>
      </c>
      <c r="AG44" s="87"/>
      <c r="AH44" s="87"/>
      <c r="AI44" s="87"/>
      <c r="AJ44" s="87"/>
      <c r="AK44" s="87"/>
      <c r="AL44" s="87"/>
      <c r="AM44" s="87"/>
      <c r="AN44" s="87"/>
      <c r="AO44" s="87"/>
      <c r="AP44" s="87"/>
      <c r="AQ44" s="175"/>
      <c r="AR44" s="175"/>
      <c r="AS44" s="175"/>
      <c r="AT44" s="175"/>
      <c r="AU44" s="175"/>
      <c r="AV44" s="175"/>
      <c r="AW44" s="175"/>
      <c r="AX44" s="175"/>
      <c r="AY44" s="175"/>
      <c r="AZ44" s="175"/>
    </row>
    <row r="45" ht="15.0" customHeight="1">
      <c r="A45" s="158" t="s">
        <v>140</v>
      </c>
      <c r="B45" s="159" t="s">
        <v>113</v>
      </c>
      <c r="C45" s="160">
        <v>61.33242051645429</v>
      </c>
      <c r="D45" s="161">
        <v>65.464</v>
      </c>
      <c r="E45" s="162">
        <v>0.717</v>
      </c>
      <c r="F45" s="163">
        <v>16404.2</v>
      </c>
      <c r="G45" s="1" t="s">
        <v>99</v>
      </c>
      <c r="H45" s="164" t="s">
        <v>116</v>
      </c>
      <c r="I45" s="176">
        <v>2.304</v>
      </c>
      <c r="J45" s="169">
        <v>0.0792248276407408</v>
      </c>
      <c r="K45" s="170">
        <v>0.44770405292799</v>
      </c>
      <c r="L45" s="170">
        <v>0.134556241573831</v>
      </c>
      <c r="M45" s="170">
        <v>0.939795219514322</v>
      </c>
      <c r="N45" s="170">
        <v>1.99721263594152E-5</v>
      </c>
      <c r="O45" s="170">
        <v>0.021660246142964</v>
      </c>
      <c r="P45" s="168">
        <v>1.62296055992621</v>
      </c>
      <c r="Q45" s="169">
        <v>0.315996707228647</v>
      </c>
      <c r="R45" s="170">
        <v>0.122336528659019</v>
      </c>
      <c r="S45" s="170">
        <v>0.2233766139124</v>
      </c>
      <c r="T45" s="170">
        <v>1.50303675598231</v>
      </c>
      <c r="U45" s="170">
        <v>0.00725714657761314</v>
      </c>
      <c r="V45" s="170">
        <v>0.021660246142964</v>
      </c>
      <c r="W45" s="171">
        <v>2.19366399850295</v>
      </c>
      <c r="X45" s="169">
        <v>0.0792248276407408</v>
      </c>
      <c r="Y45" s="170">
        <v>2.01861280567798</v>
      </c>
      <c r="Z45" s="170">
        <v>0.679280704984309</v>
      </c>
      <c r="AA45" s="170">
        <v>0.221403963935315</v>
      </c>
      <c r="AB45" s="170">
        <v>0.021660246142964</v>
      </c>
      <c r="AC45" s="172">
        <v>3.02018254838131</v>
      </c>
      <c r="AD45" s="173">
        <v>0.826518549878359</v>
      </c>
      <c r="AE45" s="170">
        <v>1.41474264564109</v>
      </c>
      <c r="AF45" s="174">
        <v>0.7263349030603</v>
      </c>
      <c r="AG45" s="87"/>
      <c r="AH45" s="87"/>
      <c r="AI45" s="87"/>
      <c r="AJ45" s="87"/>
      <c r="AK45" s="87"/>
      <c r="AL45" s="87"/>
      <c r="AM45" s="87"/>
      <c r="AN45" s="87"/>
      <c r="AO45" s="87"/>
      <c r="AP45" s="87"/>
      <c r="AQ45" s="175"/>
      <c r="AR45" s="175"/>
      <c r="AS45" s="175"/>
      <c r="AT45" s="175"/>
      <c r="AU45" s="175"/>
      <c r="AV45" s="175"/>
      <c r="AW45" s="175"/>
      <c r="AX45" s="175"/>
      <c r="AY45" s="175"/>
      <c r="AZ45" s="175"/>
    </row>
    <row r="46" ht="15.0" customHeight="1">
      <c r="A46" s="158" t="s">
        <v>141</v>
      </c>
      <c r="B46" s="159" t="s">
        <v>113</v>
      </c>
      <c r="C46" s="160">
        <v>72.68203235294116</v>
      </c>
      <c r="D46" s="161">
        <v>75.338</v>
      </c>
      <c r="E46" s="162">
        <v>0.766</v>
      </c>
      <c r="F46" s="163">
        <v>14799.5</v>
      </c>
      <c r="G46" s="1" t="s">
        <v>106</v>
      </c>
      <c r="H46" s="164" t="s">
        <v>116</v>
      </c>
      <c r="I46" s="176">
        <v>211.05</v>
      </c>
      <c r="J46" s="169">
        <v>0.849112268537869</v>
      </c>
      <c r="K46" s="170">
        <v>0.820079214151587</v>
      </c>
      <c r="L46" s="170">
        <v>0.687455242867004</v>
      </c>
      <c r="M46" s="170">
        <v>0.689532692762144</v>
      </c>
      <c r="N46" s="170">
        <v>0.0443452461081337</v>
      </c>
      <c r="O46" s="170">
        <v>0.2322792647091</v>
      </c>
      <c r="P46" s="168">
        <v>3.32280392913584</v>
      </c>
      <c r="Q46" s="169">
        <v>0.507920551671503</v>
      </c>
      <c r="R46" s="170">
        <v>0.638804919023921</v>
      </c>
      <c r="S46" s="170">
        <v>0.405942494299968</v>
      </c>
      <c r="T46" s="170">
        <v>0.758559023928826</v>
      </c>
      <c r="U46" s="170">
        <v>0.0572015652216802</v>
      </c>
      <c r="V46" s="170">
        <v>0.2322792647091</v>
      </c>
      <c r="W46" s="171">
        <v>2.600707818855</v>
      </c>
      <c r="X46" s="169">
        <v>0.849112268537868</v>
      </c>
      <c r="Y46" s="170">
        <v>0.820079214151587</v>
      </c>
      <c r="Z46" s="170">
        <v>6.23092125268915</v>
      </c>
      <c r="AA46" s="170">
        <v>0.161609187058311</v>
      </c>
      <c r="AB46" s="170">
        <v>0.2322792647091</v>
      </c>
      <c r="AC46" s="172">
        <v>8.29400118714601</v>
      </c>
      <c r="AD46" s="173">
        <v>5.69329336829101</v>
      </c>
      <c r="AE46" s="170">
        <v>1.67725424800577</v>
      </c>
      <c r="AF46" s="174">
        <v>0.313564920015391</v>
      </c>
      <c r="AG46" s="87"/>
      <c r="AH46" s="87"/>
      <c r="AI46" s="87"/>
      <c r="AJ46" s="87"/>
      <c r="AK46" s="87"/>
      <c r="AL46" s="87"/>
      <c r="AM46" s="87"/>
      <c r="AN46" s="87"/>
      <c r="AO46" s="87"/>
      <c r="AP46" s="87"/>
      <c r="AQ46" s="175"/>
      <c r="AR46" s="175"/>
      <c r="AS46" s="175"/>
      <c r="AT46" s="175"/>
      <c r="AU46" s="175"/>
      <c r="AV46" s="175"/>
      <c r="AW46" s="175"/>
      <c r="AX46" s="175"/>
      <c r="AY46" s="175"/>
      <c r="AZ46" s="175"/>
    </row>
    <row r="47" ht="15.0" customHeight="1">
      <c r="A47" s="158" t="s">
        <v>142</v>
      </c>
      <c r="B47" s="159" t="s">
        <v>113</v>
      </c>
      <c r="C47" s="160">
        <v>66.05824092795118</v>
      </c>
      <c r="D47" s="161">
        <v>74.748</v>
      </c>
      <c r="E47" s="162">
        <v>0.83</v>
      </c>
      <c r="F47" s="163">
        <v>60819.1</v>
      </c>
      <c r="G47" s="1" t="s">
        <v>100</v>
      </c>
      <c r="H47" s="164" t="s">
        <v>122</v>
      </c>
      <c r="I47" s="176">
        <v>0.433</v>
      </c>
      <c r="J47" s="169">
        <v>0.0104804447040455</v>
      </c>
      <c r="K47" s="170">
        <v>0.0104503645882411</v>
      </c>
      <c r="L47" s="170">
        <v>0.149914280865597</v>
      </c>
      <c r="M47" s="170">
        <v>5.05309030494899</v>
      </c>
      <c r="N47" s="170">
        <v>0.234848903449694</v>
      </c>
      <c r="O47" s="170">
        <v>0.0381279973244229</v>
      </c>
      <c r="P47" s="168">
        <v>5.49691229588099</v>
      </c>
      <c r="Q47" s="169">
        <v>0.507930847694311</v>
      </c>
      <c r="R47" s="170">
        <v>0.317163191353325</v>
      </c>
      <c r="S47" s="170">
        <v>0.203649147010083</v>
      </c>
      <c r="T47" s="170">
        <v>4.39793182424986</v>
      </c>
      <c r="U47" s="170">
        <v>0.391542089866748</v>
      </c>
      <c r="V47" s="170">
        <v>0.0381279973244229</v>
      </c>
      <c r="W47" s="171">
        <v>5.85634509749875</v>
      </c>
      <c r="X47" s="169">
        <v>0.0104804447040455</v>
      </c>
      <c r="Y47" s="170">
        <v>0.0104503645882411</v>
      </c>
      <c r="Z47" s="170">
        <v>1.43724790102793</v>
      </c>
      <c r="AA47" s="170">
        <v>1.18514488238812</v>
      </c>
      <c r="AB47" s="170">
        <v>0.0381279973244229</v>
      </c>
      <c r="AC47" s="172">
        <v>2.68145159003276</v>
      </c>
      <c r="AD47" s="173">
        <v>-3.17489350746598</v>
      </c>
      <c r="AE47" s="170">
        <v>3.7768870541144</v>
      </c>
      <c r="AF47" s="174">
        <v>2.18402044596568</v>
      </c>
      <c r="AG47" s="87"/>
      <c r="AH47" s="87"/>
      <c r="AI47" s="87"/>
      <c r="AJ47" s="87"/>
      <c r="AK47" s="87"/>
      <c r="AL47" s="87"/>
      <c r="AM47" s="87"/>
      <c r="AN47" s="87"/>
      <c r="AO47" s="87"/>
      <c r="AP47" s="87"/>
      <c r="AQ47" s="175"/>
      <c r="AR47" s="175"/>
      <c r="AS47" s="175"/>
      <c r="AT47" s="175"/>
      <c r="AU47" s="175"/>
      <c r="AV47" s="175"/>
      <c r="AW47" s="175"/>
      <c r="AX47" s="175"/>
      <c r="AY47" s="175"/>
      <c r="AZ47" s="175"/>
    </row>
    <row r="48" ht="15.0" customHeight="1">
      <c r="A48" s="177" t="s">
        <v>143</v>
      </c>
      <c r="B48" s="178" t="s">
        <v>126</v>
      </c>
      <c r="C48" s="179">
        <v>73.89981727357609</v>
      </c>
      <c r="D48" s="180">
        <v>75.11219512195122</v>
      </c>
      <c r="E48" s="181">
        <v>0.81</v>
      </c>
      <c r="F48" s="182">
        <v>23420.9</v>
      </c>
      <c r="G48" s="183" t="s">
        <v>102</v>
      </c>
      <c r="H48" s="184" t="s">
        <v>116</v>
      </c>
      <c r="I48" s="185">
        <v>7.0</v>
      </c>
      <c r="J48" s="186">
        <v>1.77837235560177</v>
      </c>
      <c r="K48" s="187">
        <v>0.104892457519466</v>
      </c>
      <c r="L48" s="187">
        <v>0.48433212665155</v>
      </c>
      <c r="M48" s="187">
        <v>1.92890351662234</v>
      </c>
      <c r="N48" s="187">
        <v>0.00240437483484776</v>
      </c>
      <c r="O48" s="187">
        <v>0.134268076902995</v>
      </c>
      <c r="P48" s="168">
        <v>4.43317290813296</v>
      </c>
      <c r="Q48" s="186">
        <v>1.06347636482682</v>
      </c>
      <c r="R48" s="187">
        <v>0.239660074164309</v>
      </c>
      <c r="S48" s="187">
        <v>0.481481655663534</v>
      </c>
      <c r="T48" s="187">
        <v>1.91894071895025</v>
      </c>
      <c r="U48" s="187">
        <v>0.0504864149132431</v>
      </c>
      <c r="V48" s="187">
        <v>0.134268076902995</v>
      </c>
      <c r="W48" s="171">
        <v>3.88831330542115</v>
      </c>
      <c r="X48" s="186">
        <v>1.77837235560177</v>
      </c>
      <c r="Y48" s="187">
        <v>0.170784528073007</v>
      </c>
      <c r="Z48" s="187">
        <v>1.07680486310302</v>
      </c>
      <c r="AA48" s="187">
        <v>0.131579989629819</v>
      </c>
      <c r="AB48" s="187">
        <v>0.134268076902995</v>
      </c>
      <c r="AC48" s="172">
        <v>3.29180981331061</v>
      </c>
      <c r="AD48" s="188">
        <v>-0.596503492110539</v>
      </c>
      <c r="AE48" s="187">
        <v>2.50765963089474</v>
      </c>
      <c r="AF48" s="189">
        <v>1.18120837045279</v>
      </c>
      <c r="AG48" s="87"/>
      <c r="AH48" s="87"/>
      <c r="AI48" s="87"/>
      <c r="AJ48" s="87"/>
      <c r="AK48" s="87"/>
      <c r="AL48" s="87"/>
      <c r="AM48" s="87"/>
      <c r="AN48" s="87"/>
      <c r="AO48" s="87"/>
      <c r="AP48" s="87"/>
      <c r="AQ48" s="175"/>
      <c r="AR48" s="175"/>
      <c r="AS48" s="175"/>
      <c r="AT48" s="175"/>
      <c r="AU48" s="175"/>
      <c r="AV48" s="175"/>
      <c r="AW48" s="175"/>
      <c r="AX48" s="175"/>
      <c r="AY48" s="175"/>
      <c r="AZ48" s="175"/>
    </row>
    <row r="49" ht="15.0" customHeight="1">
      <c r="A49" s="158" t="s">
        <v>144</v>
      </c>
      <c r="B49" s="159" t="s">
        <v>113</v>
      </c>
      <c r="C49" s="160">
        <v>54.664080950627955</v>
      </c>
      <c r="D49" s="161">
        <v>60.039</v>
      </c>
      <c r="E49" s="162">
        <v>0.452</v>
      </c>
      <c r="F49" s="163">
        <v>2178.32</v>
      </c>
      <c r="G49" s="1" t="s">
        <v>99</v>
      </c>
      <c r="H49" s="164" t="s">
        <v>114</v>
      </c>
      <c r="I49" s="176">
        <v>20.321</v>
      </c>
      <c r="J49" s="169">
        <v>0.390558883208467</v>
      </c>
      <c r="K49" s="170">
        <v>0.135386090323832</v>
      </c>
      <c r="L49" s="170">
        <v>0.296975200177609</v>
      </c>
      <c r="M49" s="170">
        <v>0.0591398025704594</v>
      </c>
      <c r="N49" s="170">
        <v>0.00301038312416807</v>
      </c>
      <c r="O49" s="170">
        <v>0.0220495979539077</v>
      </c>
      <c r="P49" s="168">
        <v>0.907119957358443</v>
      </c>
      <c r="Q49" s="169">
        <v>0.379445544310977</v>
      </c>
      <c r="R49" s="170">
        <v>0.13688943366356</v>
      </c>
      <c r="S49" s="170">
        <v>0.297931939188695</v>
      </c>
      <c r="T49" s="170">
        <v>0.106550826763544</v>
      </c>
      <c r="U49" s="170">
        <v>0.0394205681424361</v>
      </c>
      <c r="V49" s="170">
        <v>0.0220495979539077</v>
      </c>
      <c r="W49" s="171">
        <v>0.982287910023119</v>
      </c>
      <c r="X49" s="169">
        <v>0.390558883208467</v>
      </c>
      <c r="Y49" s="170">
        <v>0.135386090323832</v>
      </c>
      <c r="Z49" s="170">
        <v>0.220524856295332</v>
      </c>
      <c r="AA49" s="170">
        <v>0.00109183375862226</v>
      </c>
      <c r="AB49" s="170">
        <v>0.0220495979539077</v>
      </c>
      <c r="AC49" s="172">
        <v>0.769611261540161</v>
      </c>
      <c r="AD49" s="173">
        <v>-0.212676648482957</v>
      </c>
      <c r="AE49" s="170">
        <v>0.633499295040511</v>
      </c>
      <c r="AF49" s="174">
        <v>1.27634295274908</v>
      </c>
      <c r="AG49" s="87"/>
      <c r="AH49" s="87"/>
      <c r="AI49" s="87"/>
      <c r="AJ49" s="87"/>
      <c r="AK49" s="87"/>
      <c r="AL49" s="87"/>
      <c r="AM49" s="87"/>
      <c r="AN49" s="87"/>
      <c r="AO49" s="87"/>
      <c r="AP49" s="87"/>
      <c r="AQ49" s="175"/>
      <c r="AR49" s="175"/>
      <c r="AS49" s="175"/>
      <c r="AT49" s="175"/>
      <c r="AU49" s="175"/>
      <c r="AV49" s="175"/>
      <c r="AW49" s="175"/>
      <c r="AX49" s="175"/>
      <c r="AY49" s="175"/>
      <c r="AZ49" s="175"/>
    </row>
    <row r="50" ht="15.0" customHeight="1">
      <c r="A50" s="158" t="s">
        <v>145</v>
      </c>
      <c r="B50" s="159" t="s">
        <v>113</v>
      </c>
      <c r="C50" s="160">
        <v>54.00591813550189</v>
      </c>
      <c r="D50" s="161">
        <v>62.351</v>
      </c>
      <c r="E50" s="162">
        <v>0.431</v>
      </c>
      <c r="F50" s="163">
        <v>751.762</v>
      </c>
      <c r="G50" s="1" t="s">
        <v>99</v>
      </c>
      <c r="H50" s="164" t="s">
        <v>114</v>
      </c>
      <c r="I50" s="176">
        <v>11.531</v>
      </c>
      <c r="J50" s="169">
        <v>0.265561785962437</v>
      </c>
      <c r="K50" s="170">
        <v>0.0554572028544047</v>
      </c>
      <c r="L50" s="170">
        <v>0.226839571038606</v>
      </c>
      <c r="M50" s="170">
        <v>0.013543767223505</v>
      </c>
      <c r="N50" s="170">
        <v>0.00108983348211814</v>
      </c>
      <c r="O50" s="170">
        <v>0.0509660076043006</v>
      </c>
      <c r="P50" s="168">
        <v>0.613458168165372</v>
      </c>
      <c r="Q50" s="169">
        <v>0.278649157818696</v>
      </c>
      <c r="R50" s="170">
        <v>0.0565495925453532</v>
      </c>
      <c r="S50" s="170">
        <v>0.227643706921337</v>
      </c>
      <c r="T50" s="170">
        <v>0.0304319745543463</v>
      </c>
      <c r="U50" s="170">
        <v>0.00303294046214503</v>
      </c>
      <c r="V50" s="170">
        <v>0.0509660076043006</v>
      </c>
      <c r="W50" s="171">
        <v>0.647273379906178</v>
      </c>
      <c r="X50" s="169">
        <v>0.265561785962437</v>
      </c>
      <c r="Y50" s="170">
        <v>0.0554572028544047</v>
      </c>
      <c r="Z50" s="170">
        <v>0.00794208945341227</v>
      </c>
      <c r="AA50" s="170">
        <v>0.00668027249258149</v>
      </c>
      <c r="AB50" s="170">
        <v>0.0509660076043006</v>
      </c>
      <c r="AC50" s="172">
        <v>0.386607358367136</v>
      </c>
      <c r="AD50" s="173">
        <v>-0.260666021539041</v>
      </c>
      <c r="AE50" s="170">
        <v>0.417440982104118</v>
      </c>
      <c r="AF50" s="174">
        <v>1.67423967986533</v>
      </c>
      <c r="AG50" s="87"/>
      <c r="AH50" s="87"/>
      <c r="AI50" s="87"/>
      <c r="AJ50" s="87"/>
      <c r="AK50" s="87"/>
      <c r="AL50" s="87"/>
      <c r="AM50" s="87"/>
      <c r="AN50" s="87"/>
      <c r="AO50" s="87"/>
      <c r="AP50" s="87"/>
      <c r="AQ50" s="175"/>
      <c r="AR50" s="175"/>
      <c r="AS50" s="175"/>
      <c r="AT50" s="175"/>
      <c r="AU50" s="175"/>
      <c r="AV50" s="175"/>
      <c r="AW50" s="175"/>
      <c r="AX50" s="175"/>
      <c r="AY50" s="175"/>
      <c r="AZ50" s="175"/>
    </row>
    <row r="51" ht="15.0" customHeight="1">
      <c r="A51" s="158" t="s">
        <v>146</v>
      </c>
      <c r="B51" s="159" t="s">
        <v>121</v>
      </c>
      <c r="C51" s="160"/>
      <c r="D51" s="161">
        <v>76.004</v>
      </c>
      <c r="E51" s="162">
        <v>0.676</v>
      </c>
      <c r="F51" s="163">
        <v>7167.75</v>
      </c>
      <c r="G51" s="1" t="s">
        <v>99</v>
      </c>
      <c r="H51" s="164" t="s">
        <v>119</v>
      </c>
      <c r="I51" s="176">
        <v>0.55</v>
      </c>
      <c r="J51" s="169"/>
      <c r="K51" s="170"/>
      <c r="L51" s="170"/>
      <c r="M51" s="170"/>
      <c r="N51" s="170"/>
      <c r="O51" s="170"/>
      <c r="P51" s="168">
        <v>1.31572894781154</v>
      </c>
      <c r="Q51" s="169"/>
      <c r="R51" s="170"/>
      <c r="S51" s="170"/>
      <c r="T51" s="170"/>
      <c r="U51" s="170"/>
      <c r="V51" s="170"/>
      <c r="W51" s="171">
        <v>1.2800332897901</v>
      </c>
      <c r="X51" s="169"/>
      <c r="Y51" s="170"/>
      <c r="Z51" s="170"/>
      <c r="AA51" s="170"/>
      <c r="AB51" s="170"/>
      <c r="AC51" s="172">
        <v>0.447175889417132</v>
      </c>
      <c r="AD51" s="173">
        <v>-0.832857400372967</v>
      </c>
      <c r="AE51" s="170">
        <v>0.825521904969114</v>
      </c>
      <c r="AF51" s="174">
        <v>2.86248279498823</v>
      </c>
      <c r="AG51" s="87"/>
      <c r="AH51" s="87"/>
      <c r="AI51" s="87"/>
      <c r="AJ51" s="87"/>
      <c r="AK51" s="87"/>
      <c r="AL51" s="87"/>
      <c r="AM51" s="87"/>
      <c r="AN51" s="87"/>
      <c r="AO51" s="87"/>
      <c r="AP51" s="87"/>
      <c r="AQ51" s="175"/>
      <c r="AR51" s="175"/>
      <c r="AS51" s="175"/>
      <c r="AT51" s="175"/>
      <c r="AU51" s="175"/>
      <c r="AV51" s="175"/>
      <c r="AW51" s="175"/>
      <c r="AX51" s="175"/>
      <c r="AY51" s="175"/>
      <c r="AZ51" s="175"/>
    </row>
    <row r="52" ht="15.0" customHeight="1">
      <c r="A52" s="158" t="s">
        <v>147</v>
      </c>
      <c r="B52" s="159" t="s">
        <v>121</v>
      </c>
      <c r="C52" s="160">
        <v>63.38431132895613</v>
      </c>
      <c r="D52" s="161">
        <v>70.692</v>
      </c>
      <c r="E52" s="162">
        <v>0.598</v>
      </c>
      <c r="F52" s="163">
        <v>4638.22</v>
      </c>
      <c r="G52" s="1" t="s">
        <v>100</v>
      </c>
      <c r="H52" s="164" t="s">
        <v>114</v>
      </c>
      <c r="I52" s="176">
        <v>16.487</v>
      </c>
      <c r="J52" s="169"/>
      <c r="K52" s="170"/>
      <c r="L52" s="170"/>
      <c r="M52" s="170"/>
      <c r="N52" s="170"/>
      <c r="O52" s="170"/>
      <c r="P52" s="168">
        <v>1.15738018834469</v>
      </c>
      <c r="Q52" s="169"/>
      <c r="R52" s="170"/>
      <c r="S52" s="170"/>
      <c r="T52" s="170"/>
      <c r="U52" s="170"/>
      <c r="V52" s="170"/>
      <c r="W52" s="171">
        <v>1.43486976251602</v>
      </c>
      <c r="X52" s="169"/>
      <c r="Y52" s="170"/>
      <c r="Z52" s="170"/>
      <c r="AA52" s="170"/>
      <c r="AB52" s="170"/>
      <c r="AC52" s="172">
        <v>1.03154634965028</v>
      </c>
      <c r="AD52" s="173">
        <v>-0.40332341286574</v>
      </c>
      <c r="AE52" s="170">
        <v>0.925379385976003</v>
      </c>
      <c r="AF52" s="174">
        <v>1.39098913296768</v>
      </c>
      <c r="AG52" s="87"/>
      <c r="AH52" s="87"/>
      <c r="AI52" s="87"/>
      <c r="AJ52" s="87"/>
      <c r="AK52" s="87"/>
      <c r="AL52" s="87"/>
      <c r="AM52" s="87"/>
      <c r="AN52" s="87"/>
      <c r="AO52" s="87"/>
      <c r="AP52" s="87"/>
      <c r="AQ52" s="175"/>
      <c r="AR52" s="175"/>
      <c r="AS52" s="175"/>
      <c r="AT52" s="175"/>
      <c r="AU52" s="175"/>
      <c r="AV52" s="175"/>
      <c r="AW52" s="175"/>
      <c r="AX52" s="175"/>
      <c r="AY52" s="175"/>
      <c r="AZ52" s="175"/>
    </row>
    <row r="53" ht="15.0" customHeight="1">
      <c r="A53" s="177" t="s">
        <v>148</v>
      </c>
      <c r="B53" s="178" t="s">
        <v>113</v>
      </c>
      <c r="C53" s="179">
        <v>55.33295364145659</v>
      </c>
      <c r="D53" s="180">
        <v>61.584</v>
      </c>
      <c r="E53" s="181">
        <v>0.583</v>
      </c>
      <c r="F53" s="182">
        <v>3743.72</v>
      </c>
      <c r="G53" s="183" t="s">
        <v>99</v>
      </c>
      <c r="H53" s="184" t="s">
        <v>119</v>
      </c>
      <c r="I53" s="185">
        <v>25.876</v>
      </c>
      <c r="J53" s="186">
        <v>0.565226338777475</v>
      </c>
      <c r="K53" s="187">
        <v>0.0813362356212131</v>
      </c>
      <c r="L53" s="187">
        <v>0.258622363566559</v>
      </c>
      <c r="M53" s="187">
        <v>0.0938976309163849</v>
      </c>
      <c r="N53" s="187">
        <v>0.0365672712994468</v>
      </c>
      <c r="O53" s="187">
        <v>0.0505326884797269</v>
      </c>
      <c r="P53" s="168">
        <v>1.08618252866081</v>
      </c>
      <c r="Q53" s="186">
        <v>0.553952563886612</v>
      </c>
      <c r="R53" s="187">
        <v>0.0858242940817315</v>
      </c>
      <c r="S53" s="187">
        <v>0.206026760097207</v>
      </c>
      <c r="T53" s="187">
        <v>0.160611771274918</v>
      </c>
      <c r="U53" s="187">
        <v>0.0793816305031748</v>
      </c>
      <c r="V53" s="187">
        <v>0.0505326884797269</v>
      </c>
      <c r="W53" s="171">
        <v>1.13632970832337</v>
      </c>
      <c r="X53" s="186">
        <v>0.565226338777475</v>
      </c>
      <c r="Y53" s="187">
        <v>0.0813362356212131</v>
      </c>
      <c r="Z53" s="187">
        <v>0.786420083265719</v>
      </c>
      <c r="AA53" s="187">
        <v>0.0659676218686986</v>
      </c>
      <c r="AB53" s="187">
        <v>0.0505326884797269</v>
      </c>
      <c r="AC53" s="172">
        <v>1.54948296801283</v>
      </c>
      <c r="AD53" s="188">
        <v>0.413153259689459</v>
      </c>
      <c r="AE53" s="187">
        <v>0.732844272856318</v>
      </c>
      <c r="AF53" s="189">
        <v>0.733360567222421</v>
      </c>
      <c r="AG53" s="87"/>
      <c r="AH53" s="87"/>
      <c r="AI53" s="87"/>
      <c r="AJ53" s="87"/>
      <c r="AK53" s="87"/>
      <c r="AL53" s="87"/>
      <c r="AM53" s="87"/>
      <c r="AN53" s="87"/>
      <c r="AO53" s="87"/>
      <c r="AP53" s="87"/>
      <c r="AQ53" s="175"/>
      <c r="AR53" s="175"/>
      <c r="AS53" s="175"/>
      <c r="AT53" s="175"/>
      <c r="AU53" s="175"/>
      <c r="AV53" s="175"/>
      <c r="AW53" s="175"/>
      <c r="AX53" s="175"/>
      <c r="AY53" s="175"/>
      <c r="AZ53" s="175"/>
    </row>
    <row r="54" ht="15.0" customHeight="1">
      <c r="A54" s="158" t="s">
        <v>149</v>
      </c>
      <c r="B54" s="159" t="s">
        <v>113</v>
      </c>
      <c r="C54" s="160">
        <v>77.6818156862745</v>
      </c>
      <c r="D54" s="161">
        <v>82.2287804878049</v>
      </c>
      <c r="E54" s="162">
        <v>0.937</v>
      </c>
      <c r="F54" s="163">
        <v>49560.8</v>
      </c>
      <c r="G54" s="1" t="s">
        <v>104</v>
      </c>
      <c r="H54" s="164" t="s">
        <v>122</v>
      </c>
      <c r="I54" s="165">
        <v>37.411</v>
      </c>
      <c r="J54" s="166">
        <v>2.66115389820537</v>
      </c>
      <c r="K54" s="167">
        <v>0.332713273659317</v>
      </c>
      <c r="L54" s="167">
        <v>2.60093512183588</v>
      </c>
      <c r="M54" s="167">
        <v>5.02386261078744</v>
      </c>
      <c r="N54" s="167">
        <v>0.153041096232228</v>
      </c>
      <c r="O54" s="167">
        <v>0.0391570117212997</v>
      </c>
      <c r="P54" s="168">
        <v>10.8108630124415</v>
      </c>
      <c r="Q54" s="169">
        <v>1.38385029332082</v>
      </c>
      <c r="R54" s="170">
        <v>0.266617477184547</v>
      </c>
      <c r="S54" s="170">
        <v>1.1566485392185</v>
      </c>
      <c r="T54" s="170">
        <v>4.90567117613879</v>
      </c>
      <c r="U54" s="170">
        <v>0.131922119924021</v>
      </c>
      <c r="V54" s="170">
        <v>0.0391570117212997</v>
      </c>
      <c r="W54" s="171">
        <v>7.88386661750797</v>
      </c>
      <c r="X54" s="169">
        <v>2.66115389820537</v>
      </c>
      <c r="Y54" s="170">
        <v>0.332713273659317</v>
      </c>
      <c r="Z54" s="170">
        <v>8.22347431589468</v>
      </c>
      <c r="AA54" s="170">
        <v>3.2286238933383</v>
      </c>
      <c r="AB54" s="170">
        <v>0.0391570117212997</v>
      </c>
      <c r="AC54" s="172">
        <v>14.485122392819</v>
      </c>
      <c r="AD54" s="173">
        <v>6.60125577531102</v>
      </c>
      <c r="AE54" s="170">
        <v>5.08448072446211</v>
      </c>
      <c r="AF54" s="174">
        <v>0.544273386424156</v>
      </c>
      <c r="AG54" s="87"/>
      <c r="AH54" s="87"/>
      <c r="AI54" s="87"/>
      <c r="AJ54" s="87"/>
      <c r="AK54" s="87"/>
      <c r="AL54" s="87"/>
      <c r="AM54" s="87"/>
      <c r="AN54" s="87"/>
      <c r="AO54" s="87"/>
      <c r="AP54" s="87"/>
      <c r="AQ54" s="175"/>
      <c r="AR54" s="175"/>
      <c r="AS54" s="175"/>
      <c r="AT54" s="175"/>
      <c r="AU54" s="175"/>
      <c r="AV54" s="175"/>
      <c r="AW54" s="175"/>
      <c r="AX54" s="175"/>
      <c r="AY54" s="175"/>
      <c r="AZ54" s="175"/>
    </row>
    <row r="55" ht="15.0" customHeight="1">
      <c r="A55" s="158" t="s">
        <v>150</v>
      </c>
      <c r="B55" s="159" t="s">
        <v>113</v>
      </c>
      <c r="C55" s="160">
        <v>39.01020328956352</v>
      </c>
      <c r="D55" s="161">
        <v>55.025</v>
      </c>
      <c r="E55" s="162">
        <v>0.411</v>
      </c>
      <c r="F55" s="163">
        <v>945.181</v>
      </c>
      <c r="G55" s="1" t="s">
        <v>99</v>
      </c>
      <c r="H55" s="164" t="s">
        <v>114</v>
      </c>
      <c r="I55" s="176">
        <v>4.745</v>
      </c>
      <c r="J55" s="169">
        <v>0.437766697902199</v>
      </c>
      <c r="K55" s="170">
        <v>0.499793496496633</v>
      </c>
      <c r="L55" s="170">
        <v>0.257080683463896</v>
      </c>
      <c r="M55" s="170">
        <v>0.0199378147779412</v>
      </c>
      <c r="N55" s="170">
        <v>0.00677277227746624</v>
      </c>
      <c r="O55" s="170">
        <v>0.0239385626616589</v>
      </c>
      <c r="P55" s="168">
        <v>1.24529002757979</v>
      </c>
      <c r="Q55" s="169">
        <v>0.446465483204189</v>
      </c>
      <c r="R55" s="170">
        <v>0.462401389487801</v>
      </c>
      <c r="S55" s="170">
        <v>0.24003422344619</v>
      </c>
      <c r="T55" s="170">
        <v>0.0390089225721447</v>
      </c>
      <c r="U55" s="170">
        <v>0.0129194710568865</v>
      </c>
      <c r="V55" s="170">
        <v>0.0239385626616589</v>
      </c>
      <c r="W55" s="171">
        <v>1.22476805242887</v>
      </c>
      <c r="X55" s="169">
        <v>0.437766697902199</v>
      </c>
      <c r="Y55" s="170">
        <v>0.499793496496633</v>
      </c>
      <c r="Z55" s="170">
        <v>5.91908519177011</v>
      </c>
      <c r="AA55" s="170">
        <v>0.0</v>
      </c>
      <c r="AB55" s="170">
        <v>0.0239385626616589</v>
      </c>
      <c r="AC55" s="172">
        <v>6.8805839488306</v>
      </c>
      <c r="AD55" s="173">
        <v>5.65581589640173</v>
      </c>
      <c r="AE55" s="170">
        <v>0.789880125658442</v>
      </c>
      <c r="AF55" s="174">
        <v>0.178003503995765</v>
      </c>
      <c r="AG55" s="87"/>
      <c r="AH55" s="87"/>
      <c r="AI55" s="87"/>
      <c r="AJ55" s="87"/>
      <c r="AK55" s="87"/>
      <c r="AL55" s="87"/>
      <c r="AM55" s="87"/>
      <c r="AN55" s="87"/>
      <c r="AO55" s="87"/>
      <c r="AP55" s="87"/>
      <c r="AQ55" s="175"/>
      <c r="AR55" s="175"/>
      <c r="AS55" s="175"/>
      <c r="AT55" s="175"/>
      <c r="AU55" s="175"/>
      <c r="AV55" s="175"/>
      <c r="AW55" s="175"/>
      <c r="AX55" s="175"/>
      <c r="AY55" s="175"/>
      <c r="AZ55" s="175"/>
    </row>
    <row r="56" ht="15.0" customHeight="1">
      <c r="A56" s="158" t="s">
        <v>151</v>
      </c>
      <c r="B56" s="159" t="s">
        <v>113</v>
      </c>
      <c r="C56" s="160">
        <v>41.37649166491366</v>
      </c>
      <c r="D56" s="161">
        <v>53.259</v>
      </c>
      <c r="E56" s="162">
        <v>0.403</v>
      </c>
      <c r="F56" s="163">
        <v>1594.97</v>
      </c>
      <c r="G56" s="1" t="s">
        <v>99</v>
      </c>
      <c r="H56" s="164" t="s">
        <v>114</v>
      </c>
      <c r="I56" s="176">
        <v>15.947</v>
      </c>
      <c r="J56" s="169">
        <v>0.356070325756096</v>
      </c>
      <c r="K56" s="170">
        <v>0.897368134257651</v>
      </c>
      <c r="L56" s="170">
        <v>0.221776870669096</v>
      </c>
      <c r="M56" s="170">
        <v>0.0168708029505546</v>
      </c>
      <c r="N56" s="170">
        <v>0.00806014219103095</v>
      </c>
      <c r="O56" s="170">
        <v>0.02403675103474</v>
      </c>
      <c r="P56" s="168">
        <v>1.52418302685917</v>
      </c>
      <c r="Q56" s="169">
        <v>0.357950604580692</v>
      </c>
      <c r="R56" s="170">
        <v>0.891738749063982</v>
      </c>
      <c r="S56" s="170">
        <v>0.221832862330388</v>
      </c>
      <c r="T56" s="170">
        <v>0.0263470439866905</v>
      </c>
      <c r="U56" s="170">
        <v>0.00837666573655734</v>
      </c>
      <c r="V56" s="170">
        <v>0.02403675103474</v>
      </c>
      <c r="W56" s="171">
        <v>1.53028267673305</v>
      </c>
      <c r="X56" s="169">
        <v>0.356070325756096</v>
      </c>
      <c r="Y56" s="170">
        <v>0.897368134257651</v>
      </c>
      <c r="Z56" s="170">
        <v>0.261859851783497</v>
      </c>
      <c r="AA56" s="170">
        <v>0.056739145642521</v>
      </c>
      <c r="AB56" s="170">
        <v>0.02403675103474</v>
      </c>
      <c r="AC56" s="172">
        <v>1.59607420847451</v>
      </c>
      <c r="AD56" s="173">
        <v>0.0657915317414601</v>
      </c>
      <c r="AE56" s="170">
        <v>0.986913293985546</v>
      </c>
      <c r="AF56" s="174">
        <v>0.958779152377669</v>
      </c>
      <c r="AG56" s="87"/>
      <c r="AH56" s="87"/>
      <c r="AI56" s="87"/>
      <c r="AJ56" s="87"/>
      <c r="AK56" s="87"/>
      <c r="AL56" s="87"/>
      <c r="AM56" s="87"/>
      <c r="AN56" s="87"/>
      <c r="AO56" s="87"/>
      <c r="AP56" s="87"/>
      <c r="AQ56" s="175"/>
      <c r="AR56" s="175"/>
      <c r="AS56" s="175"/>
      <c r="AT56" s="175"/>
      <c r="AU56" s="175"/>
      <c r="AV56" s="175"/>
      <c r="AW56" s="175"/>
      <c r="AX56" s="175"/>
      <c r="AY56" s="175"/>
      <c r="AZ56" s="175"/>
    </row>
    <row r="57" ht="15.0" customHeight="1">
      <c r="A57" s="158" t="s">
        <v>152</v>
      </c>
      <c r="B57" s="159" t="s">
        <v>113</v>
      </c>
      <c r="C57" s="160">
        <v>77.65666673669469</v>
      </c>
      <c r="D57" s="161">
        <v>80.326</v>
      </c>
      <c r="E57" s="162">
        <v>0.861</v>
      </c>
      <c r="F57" s="163">
        <v>23916.6</v>
      </c>
      <c r="G57" s="1" t="s">
        <v>106</v>
      </c>
      <c r="H57" s="164" t="s">
        <v>116</v>
      </c>
      <c r="I57" s="176">
        <v>18.952</v>
      </c>
      <c r="J57" s="169">
        <v>0.350334509975347</v>
      </c>
      <c r="K57" s="170">
        <v>0.222062560669544</v>
      </c>
      <c r="L57" s="170">
        <v>1.96896197001149</v>
      </c>
      <c r="M57" s="170">
        <v>1.65623219412812</v>
      </c>
      <c r="N57" s="170">
        <v>0.250501807227763</v>
      </c>
      <c r="O57" s="170">
        <v>0.1248456488241</v>
      </c>
      <c r="P57" s="168">
        <v>4.57293869083636</v>
      </c>
      <c r="Q57" s="169">
        <v>0.639421168210317</v>
      </c>
      <c r="R57" s="170">
        <v>0.462470146348003</v>
      </c>
      <c r="S57" s="170">
        <v>0.986894709204087</v>
      </c>
      <c r="T57" s="170">
        <v>1.66992564847799</v>
      </c>
      <c r="U57" s="170">
        <v>0.114329023327328</v>
      </c>
      <c r="V57" s="170">
        <v>0.1248456488241</v>
      </c>
      <c r="W57" s="171">
        <v>3.99788634439183</v>
      </c>
      <c r="X57" s="169">
        <v>0.350334509975347</v>
      </c>
      <c r="Y57" s="170">
        <v>0.415961420697254</v>
      </c>
      <c r="Z57" s="170">
        <v>2.09864382180799</v>
      </c>
      <c r="AA57" s="170">
        <v>0.353319023955353</v>
      </c>
      <c r="AB57" s="170">
        <v>0.1248456488241</v>
      </c>
      <c r="AC57" s="172">
        <v>3.34310442526005</v>
      </c>
      <c r="AD57" s="173">
        <v>-0.654781919131779</v>
      </c>
      <c r="AE57" s="170">
        <v>2.57832571792999</v>
      </c>
      <c r="AF57" s="174">
        <v>1.19586044461678</v>
      </c>
      <c r="AG57" s="87"/>
      <c r="AH57" s="87"/>
      <c r="AI57" s="87"/>
      <c r="AJ57" s="87"/>
      <c r="AK57" s="87"/>
      <c r="AL57" s="87"/>
      <c r="AM57" s="87"/>
      <c r="AN57" s="87"/>
      <c r="AO57" s="87"/>
      <c r="AP57" s="87"/>
      <c r="AQ57" s="175"/>
      <c r="AR57" s="175"/>
      <c r="AS57" s="175"/>
      <c r="AT57" s="175"/>
      <c r="AU57" s="175"/>
      <c r="AV57" s="175"/>
      <c r="AW57" s="175"/>
      <c r="AX57" s="175"/>
      <c r="AY57" s="175"/>
      <c r="AZ57" s="175"/>
    </row>
    <row r="58" ht="15.0" customHeight="1">
      <c r="A58" s="177" t="s">
        <v>153</v>
      </c>
      <c r="B58" s="178" t="s">
        <v>113</v>
      </c>
      <c r="C58" s="179">
        <v>71.98001155462185</v>
      </c>
      <c r="D58" s="180">
        <v>77.968</v>
      </c>
      <c r="E58" s="181">
        <v>0.762</v>
      </c>
      <c r="F58" s="182">
        <v>15893.0</v>
      </c>
      <c r="G58" s="183" t="s">
        <v>100</v>
      </c>
      <c r="H58" s="184" t="s">
        <v>116</v>
      </c>
      <c r="I58" s="185">
        <v>1465.634</v>
      </c>
      <c r="J58" s="186">
        <v>0.309841684473003</v>
      </c>
      <c r="K58" s="187">
        <v>0.0599010083510508</v>
      </c>
      <c r="L58" s="187">
        <v>0.128111460673598</v>
      </c>
      <c r="M58" s="187">
        <v>2.55227528411665</v>
      </c>
      <c r="N58" s="187">
        <v>0.0583033660650038</v>
      </c>
      <c r="O58" s="187">
        <v>0.122036558930037</v>
      </c>
      <c r="P58" s="168">
        <v>3.23046936260935</v>
      </c>
      <c r="Q58" s="186">
        <v>0.433926769608017</v>
      </c>
      <c r="R58" s="187">
        <v>0.111272653583619</v>
      </c>
      <c r="S58" s="187">
        <v>0.230258076379529</v>
      </c>
      <c r="T58" s="187">
        <v>2.54496008981481</v>
      </c>
      <c r="U58" s="187">
        <v>0.0675656281594675</v>
      </c>
      <c r="V58" s="187">
        <v>0.122036558930037</v>
      </c>
      <c r="W58" s="171">
        <v>3.51001977647548</v>
      </c>
      <c r="X58" s="186">
        <v>0.309841684473003</v>
      </c>
      <c r="Y58" s="187">
        <v>0.100714428685377</v>
      </c>
      <c r="Z58" s="187">
        <v>0.223697193268765</v>
      </c>
      <c r="AA58" s="187">
        <v>0.042335654557221</v>
      </c>
      <c r="AB58" s="187">
        <v>0.122036558930037</v>
      </c>
      <c r="AC58" s="172">
        <v>0.798625519914402</v>
      </c>
      <c r="AD58" s="188">
        <v>-2.71139425656107</v>
      </c>
      <c r="AE58" s="187">
        <v>2.26368973015573</v>
      </c>
      <c r="AF58" s="189">
        <v>4.39507590097006</v>
      </c>
      <c r="AG58" s="87"/>
      <c r="AH58" s="87"/>
      <c r="AI58" s="87"/>
      <c r="AJ58" s="87"/>
      <c r="AK58" s="87"/>
      <c r="AL58" s="87"/>
      <c r="AM58" s="87"/>
      <c r="AN58" s="87"/>
      <c r="AO58" s="87"/>
      <c r="AP58" s="87"/>
      <c r="AQ58" s="175"/>
      <c r="AR58" s="175"/>
      <c r="AS58" s="175"/>
      <c r="AT58" s="175"/>
      <c r="AU58" s="175"/>
      <c r="AV58" s="175"/>
      <c r="AW58" s="175"/>
      <c r="AX58" s="175"/>
      <c r="AY58" s="175"/>
      <c r="AZ58" s="175"/>
    </row>
    <row r="59" ht="15.0" customHeight="1">
      <c r="A59" s="158" t="s">
        <v>154</v>
      </c>
      <c r="B59" s="159" t="s">
        <v>113</v>
      </c>
      <c r="C59" s="160">
        <v>70.53377906162464</v>
      </c>
      <c r="D59" s="161">
        <v>76.752</v>
      </c>
      <c r="E59" s="162">
        <v>0.768</v>
      </c>
      <c r="F59" s="163">
        <v>14999.8</v>
      </c>
      <c r="G59" s="1" t="s">
        <v>106</v>
      </c>
      <c r="H59" s="164" t="s">
        <v>116</v>
      </c>
      <c r="I59" s="176">
        <v>50.339</v>
      </c>
      <c r="J59" s="169">
        <v>0.547478122580063</v>
      </c>
      <c r="K59" s="170">
        <v>0.679869454112432</v>
      </c>
      <c r="L59" s="170">
        <v>0.0840974877581336</v>
      </c>
      <c r="M59" s="170">
        <v>0.506753934353018</v>
      </c>
      <c r="N59" s="170">
        <v>0.0330073210389311</v>
      </c>
      <c r="O59" s="170">
        <v>0.0792085635347586</v>
      </c>
      <c r="P59" s="168">
        <v>1.93041488337734</v>
      </c>
      <c r="Q59" s="169">
        <v>0.657185313002639</v>
      </c>
      <c r="R59" s="170">
        <v>0.661290146794367</v>
      </c>
      <c r="S59" s="170">
        <v>0.11269152867762</v>
      </c>
      <c r="T59" s="170">
        <v>0.617538651146809</v>
      </c>
      <c r="U59" s="170">
        <v>0.0486347946099108</v>
      </c>
      <c r="V59" s="170">
        <v>0.0792085635347586</v>
      </c>
      <c r="W59" s="171">
        <v>2.17654899776611</v>
      </c>
      <c r="X59" s="169">
        <v>0.547478122580063</v>
      </c>
      <c r="Y59" s="170">
        <v>1.10718404633063</v>
      </c>
      <c r="Z59" s="170">
        <v>1.95898645430272</v>
      </c>
      <c r="AA59" s="170">
        <v>0.0658125933487704</v>
      </c>
      <c r="AB59" s="170">
        <v>0.0792085635347586</v>
      </c>
      <c r="AC59" s="172">
        <v>3.75866978009693</v>
      </c>
      <c r="AD59" s="173">
        <v>1.58212078233081</v>
      </c>
      <c r="AE59" s="170">
        <v>1.40370480145022</v>
      </c>
      <c r="AF59" s="174">
        <v>0.579074280292316</v>
      </c>
      <c r="AG59" s="87"/>
      <c r="AH59" s="87"/>
      <c r="AI59" s="87"/>
      <c r="AJ59" s="87"/>
      <c r="AK59" s="87"/>
      <c r="AL59" s="87"/>
      <c r="AM59" s="87"/>
      <c r="AN59" s="87"/>
      <c r="AO59" s="87"/>
      <c r="AP59" s="87"/>
      <c r="AQ59" s="175"/>
      <c r="AR59" s="175"/>
      <c r="AS59" s="175"/>
      <c r="AT59" s="175"/>
      <c r="AU59" s="175"/>
      <c r="AV59" s="175"/>
      <c r="AW59" s="175"/>
      <c r="AX59" s="175"/>
      <c r="AY59" s="175"/>
      <c r="AZ59" s="175"/>
    </row>
    <row r="60" ht="15.0" customHeight="1">
      <c r="A60" s="158" t="s">
        <v>155</v>
      </c>
      <c r="B60" s="159" t="s">
        <v>121</v>
      </c>
      <c r="C60" s="160" t="s">
        <v>68</v>
      </c>
      <c r="D60" s="161">
        <v>64.068</v>
      </c>
      <c r="E60" s="162">
        <v>0.56</v>
      </c>
      <c r="F60" s="163">
        <v>2978.79</v>
      </c>
      <c r="G60" s="1" t="s">
        <v>99</v>
      </c>
      <c r="H60" s="164" t="s">
        <v>114</v>
      </c>
      <c r="I60" s="176">
        <v>0.851</v>
      </c>
      <c r="J60" s="169"/>
      <c r="K60" s="170"/>
      <c r="L60" s="170"/>
      <c r="M60" s="170"/>
      <c r="N60" s="170"/>
      <c r="O60" s="170"/>
      <c r="P60" s="168">
        <v>1.55292824809413</v>
      </c>
      <c r="Q60" s="169"/>
      <c r="R60" s="170"/>
      <c r="S60" s="170"/>
      <c r="T60" s="170"/>
      <c r="U60" s="170"/>
      <c r="V60" s="170"/>
      <c r="W60" s="171">
        <v>1.97357540368512</v>
      </c>
      <c r="X60" s="169"/>
      <c r="Y60" s="170"/>
      <c r="Z60" s="170"/>
      <c r="AA60" s="170"/>
      <c r="AB60" s="170"/>
      <c r="AC60" s="172">
        <v>0.357082729695248</v>
      </c>
      <c r="AD60" s="173">
        <v>-1.61649267398987</v>
      </c>
      <c r="AE60" s="170">
        <v>1.27280262149861</v>
      </c>
      <c r="AF60" s="174">
        <v>5.52694162881936</v>
      </c>
      <c r="AG60" s="87"/>
      <c r="AH60" s="87"/>
      <c r="AI60" s="87"/>
      <c r="AJ60" s="87"/>
      <c r="AK60" s="87"/>
      <c r="AL60" s="87"/>
      <c r="AM60" s="87"/>
      <c r="AN60" s="87"/>
      <c r="AO60" s="87"/>
      <c r="AP60" s="87"/>
      <c r="AQ60" s="175"/>
      <c r="AR60" s="175"/>
      <c r="AS60" s="175"/>
      <c r="AT60" s="175"/>
      <c r="AU60" s="175"/>
      <c r="AV60" s="175"/>
      <c r="AW60" s="175"/>
      <c r="AX60" s="175"/>
      <c r="AY60" s="175"/>
      <c r="AZ60" s="175"/>
    </row>
    <row r="61" ht="15.0" customHeight="1">
      <c r="A61" s="158" t="s">
        <v>156</v>
      </c>
      <c r="B61" s="159" t="s">
        <v>113</v>
      </c>
      <c r="C61" s="160">
        <v>52.91864033613445</v>
      </c>
      <c r="D61" s="161">
        <v>62.747</v>
      </c>
      <c r="E61" s="162">
        <v>0.57</v>
      </c>
      <c r="F61" s="163">
        <v>4496.77</v>
      </c>
      <c r="G61" s="1" t="s">
        <v>99</v>
      </c>
      <c r="H61" s="164" t="s">
        <v>119</v>
      </c>
      <c r="I61" s="176">
        <v>5.381</v>
      </c>
      <c r="J61" s="169">
        <v>0.194139747066142</v>
      </c>
      <c r="K61" s="170">
        <v>0.0358384370865292</v>
      </c>
      <c r="L61" s="170">
        <v>0.404495451532177</v>
      </c>
      <c r="M61" s="170">
        <v>0.221966640548593</v>
      </c>
      <c r="N61" s="170">
        <v>0.0545276581445829</v>
      </c>
      <c r="O61" s="170">
        <v>0.0614169449370295</v>
      </c>
      <c r="P61" s="168">
        <v>0.972384879315054</v>
      </c>
      <c r="Q61" s="169">
        <v>0.330073504918275</v>
      </c>
      <c r="R61" s="170">
        <v>0.0733249270620749</v>
      </c>
      <c r="S61" s="170">
        <v>0.266777807984578</v>
      </c>
      <c r="T61" s="170">
        <v>0.30200551018723</v>
      </c>
      <c r="U61" s="170">
        <v>0.107511389334386</v>
      </c>
      <c r="V61" s="170">
        <v>0.0614169449370295</v>
      </c>
      <c r="W61" s="171">
        <v>1.14111008442357</v>
      </c>
      <c r="X61" s="169">
        <v>0.194139747066142</v>
      </c>
      <c r="Y61" s="170">
        <v>2.41425881022526</v>
      </c>
      <c r="Z61" s="170">
        <v>5.44287737587307</v>
      </c>
      <c r="AA61" s="170">
        <v>0.278492234717518</v>
      </c>
      <c r="AB61" s="170">
        <v>0.0614169449370295</v>
      </c>
      <c r="AC61" s="172">
        <v>8.39118511281902</v>
      </c>
      <c r="AD61" s="173">
        <v>7.25007502839545</v>
      </c>
      <c r="AE61" s="170">
        <v>0.73592724360105</v>
      </c>
      <c r="AF61" s="174">
        <v>0.13598914445116</v>
      </c>
      <c r="AG61" s="87"/>
      <c r="AH61" s="87"/>
      <c r="AI61" s="87"/>
      <c r="AJ61" s="87"/>
      <c r="AK61" s="87"/>
      <c r="AL61" s="87"/>
      <c r="AM61" s="87"/>
      <c r="AN61" s="87"/>
      <c r="AO61" s="87"/>
      <c r="AP61" s="87"/>
      <c r="AQ61" s="175"/>
      <c r="AR61" s="175"/>
      <c r="AS61" s="175"/>
      <c r="AT61" s="175"/>
      <c r="AU61" s="175"/>
      <c r="AV61" s="175"/>
      <c r="AW61" s="175"/>
      <c r="AX61" s="175"/>
      <c r="AY61" s="175"/>
      <c r="AZ61" s="175"/>
    </row>
    <row r="62" ht="15.0" customHeight="1">
      <c r="A62" s="158" t="s">
        <v>157</v>
      </c>
      <c r="B62" s="159" t="s">
        <v>113</v>
      </c>
      <c r="C62" s="160">
        <v>49.98499390756302</v>
      </c>
      <c r="D62" s="161">
        <v>60.276</v>
      </c>
      <c r="E62" s="162">
        <v>0.482</v>
      </c>
      <c r="F62" s="163">
        <v>1083.95</v>
      </c>
      <c r="G62" s="1" t="s">
        <v>99</v>
      </c>
      <c r="H62" s="164" t="s">
        <v>114</v>
      </c>
      <c r="I62" s="176">
        <v>86.791</v>
      </c>
      <c r="J62" s="169">
        <v>0.18814008213872</v>
      </c>
      <c r="K62" s="170">
        <v>0.00791755989411842</v>
      </c>
      <c r="L62" s="170">
        <v>0.398913555065524</v>
      </c>
      <c r="M62" s="170">
        <v>0.00872347614549434</v>
      </c>
      <c r="N62" s="170">
        <v>0.00557211722654613</v>
      </c>
      <c r="O62" s="170">
        <v>0.080198775316516</v>
      </c>
      <c r="P62" s="168">
        <v>0.689465565786919</v>
      </c>
      <c r="Q62" s="169">
        <v>0.202825718724769</v>
      </c>
      <c r="R62" s="170">
        <v>0.0101170830075794</v>
      </c>
      <c r="S62" s="170">
        <v>0.398341578076837</v>
      </c>
      <c r="T62" s="170">
        <v>0.0430286695283478</v>
      </c>
      <c r="U62" s="170">
        <v>0.0153491684557598</v>
      </c>
      <c r="V62" s="170">
        <v>0.080198775316516</v>
      </c>
      <c r="W62" s="171">
        <v>0.749860993109809</v>
      </c>
      <c r="X62" s="169">
        <v>0.18814008213872</v>
      </c>
      <c r="Y62" s="170">
        <v>0.236703497355323</v>
      </c>
      <c r="Z62" s="170">
        <v>1.48521549816675</v>
      </c>
      <c r="AA62" s="170">
        <v>0.0341492769078655</v>
      </c>
      <c r="AB62" s="170">
        <v>0.080198775316516</v>
      </c>
      <c r="AC62" s="172">
        <v>2.02440712988517</v>
      </c>
      <c r="AD62" s="173">
        <v>1.27454613677536</v>
      </c>
      <c r="AE62" s="170">
        <v>0.483602012878547</v>
      </c>
      <c r="AF62" s="174">
        <v>0.370410171965924</v>
      </c>
      <c r="AG62" s="87"/>
      <c r="AH62" s="87"/>
      <c r="AI62" s="87"/>
      <c r="AJ62" s="87"/>
      <c r="AK62" s="87"/>
      <c r="AL62" s="87"/>
      <c r="AM62" s="87"/>
      <c r="AN62" s="87"/>
      <c r="AO62" s="87"/>
      <c r="AP62" s="87"/>
      <c r="AQ62" s="175"/>
      <c r="AR62" s="175"/>
      <c r="AS62" s="175"/>
      <c r="AT62" s="175"/>
      <c r="AU62" s="175"/>
      <c r="AV62" s="175"/>
      <c r="AW62" s="175"/>
      <c r="AX62" s="175"/>
      <c r="AY62" s="175"/>
      <c r="AZ62" s="175"/>
    </row>
    <row r="63" ht="15.0" customHeight="1">
      <c r="A63" s="177" t="s">
        <v>158</v>
      </c>
      <c r="B63" s="178" t="s">
        <v>113</v>
      </c>
      <c r="C63" s="179">
        <v>73.99670336134453</v>
      </c>
      <c r="D63" s="180">
        <v>79.427</v>
      </c>
      <c r="E63" s="181">
        <v>0.819</v>
      </c>
      <c r="F63" s="182">
        <v>20271.6</v>
      </c>
      <c r="G63" s="183" t="s">
        <v>101</v>
      </c>
      <c r="H63" s="184" t="s">
        <v>116</v>
      </c>
      <c r="I63" s="185">
        <v>5.048</v>
      </c>
      <c r="J63" s="186">
        <v>0.345786534649182</v>
      </c>
      <c r="K63" s="187">
        <v>0.27072023004767</v>
      </c>
      <c r="L63" s="187">
        <v>0.407879961892694</v>
      </c>
      <c r="M63" s="187">
        <v>0.516397682785879</v>
      </c>
      <c r="N63" s="187">
        <v>0.134012443593188</v>
      </c>
      <c r="O63" s="187">
        <v>0.251856297139779</v>
      </c>
      <c r="P63" s="168">
        <v>1.92665315010839</v>
      </c>
      <c r="Q63" s="186">
        <v>0.437399030502849</v>
      </c>
      <c r="R63" s="187">
        <v>0.184799680915396</v>
      </c>
      <c r="S63" s="187">
        <v>0.625603405862723</v>
      </c>
      <c r="T63" s="187">
        <v>1.00334666827387</v>
      </c>
      <c r="U63" s="187">
        <v>0.254896417640681</v>
      </c>
      <c r="V63" s="187">
        <v>0.251856297139779</v>
      </c>
      <c r="W63" s="171">
        <v>2.75790150033529</v>
      </c>
      <c r="X63" s="186">
        <v>0.345786534649182</v>
      </c>
      <c r="Y63" s="187">
        <v>0.27072023004767</v>
      </c>
      <c r="Z63" s="187">
        <v>0.655720735828621</v>
      </c>
      <c r="AA63" s="187">
        <v>0.113607276903869</v>
      </c>
      <c r="AB63" s="187">
        <v>0.251856297139779</v>
      </c>
      <c r="AC63" s="172">
        <v>1.63769107456912</v>
      </c>
      <c r="AD63" s="188">
        <v>-1.12021042576617</v>
      </c>
      <c r="AE63" s="187">
        <v>1.77863194530456</v>
      </c>
      <c r="AF63" s="189">
        <v>1.68401815407151</v>
      </c>
      <c r="AG63" s="164"/>
      <c r="AH63" s="163"/>
      <c r="AI63" s="1"/>
      <c r="AJ63" s="164"/>
      <c r="AK63" s="165"/>
      <c r="AL63" s="167"/>
      <c r="AM63" s="167"/>
      <c r="AN63" s="167"/>
      <c r="AO63" s="167"/>
      <c r="AP63" s="167"/>
    </row>
    <row r="64" ht="15.0" customHeight="1">
      <c r="A64" s="158" t="s">
        <v>159</v>
      </c>
      <c r="B64" s="159" t="s">
        <v>113</v>
      </c>
      <c r="C64" s="160" t="s">
        <v>68</v>
      </c>
      <c r="D64" s="161" t="s">
        <v>68</v>
      </c>
      <c r="E64" s="162" t="s">
        <v>68</v>
      </c>
      <c r="F64" s="163" t="s">
        <v>68</v>
      </c>
      <c r="G64" s="1" t="s">
        <v>99</v>
      </c>
      <c r="H64" s="164" t="s">
        <v>119</v>
      </c>
      <c r="I64" s="176">
        <v>25.717</v>
      </c>
      <c r="J64" s="169">
        <v>0.56460237325606</v>
      </c>
      <c r="K64" s="170">
        <v>0.0298313821231755</v>
      </c>
      <c r="L64" s="170">
        <v>0.196800916330447</v>
      </c>
      <c r="M64" s="170">
        <v>0.146228196724775</v>
      </c>
      <c r="N64" s="170">
        <v>0.0375302822845144</v>
      </c>
      <c r="O64" s="170">
        <v>0.0494160679935902</v>
      </c>
      <c r="P64" s="168">
        <v>1.02440921871256</v>
      </c>
      <c r="Q64" s="169">
        <v>0.221256808328262</v>
      </c>
      <c r="R64" s="170">
        <v>0.0545094042833693</v>
      </c>
      <c r="S64" s="170">
        <v>0.204696214606208</v>
      </c>
      <c r="T64" s="170">
        <v>0.193406824423476</v>
      </c>
      <c r="U64" s="170">
        <v>0.165947230890512</v>
      </c>
      <c r="V64" s="170">
        <v>0.0494160679935902</v>
      </c>
      <c r="W64" s="171">
        <v>0.889232550525418</v>
      </c>
      <c r="X64" s="169">
        <v>0.56460237325606</v>
      </c>
      <c r="Y64" s="170">
        <v>0.447396506440809</v>
      </c>
      <c r="Z64" s="170">
        <v>0.0996781154838779</v>
      </c>
      <c r="AA64" s="170">
        <v>0.0319244319368786</v>
      </c>
      <c r="AB64" s="170">
        <v>0.0494160679935902</v>
      </c>
      <c r="AC64" s="172">
        <v>1.19301749511122</v>
      </c>
      <c r="AD64" s="173">
        <v>0.303784944585801</v>
      </c>
      <c r="AE64" s="170">
        <v>0.573485826443359</v>
      </c>
      <c r="AF64" s="174">
        <v>0.745364216509263</v>
      </c>
      <c r="AG64" s="87"/>
      <c r="AH64" s="87"/>
      <c r="AI64" s="87"/>
      <c r="AJ64" s="87"/>
      <c r="AK64" s="87"/>
      <c r="AL64" s="87"/>
      <c r="AM64" s="87"/>
      <c r="AN64" s="87"/>
      <c r="AO64" s="87"/>
      <c r="AP64" s="87"/>
      <c r="AQ64" s="175"/>
      <c r="AR64" s="175"/>
      <c r="AS64" s="175"/>
      <c r="AT64" s="175"/>
      <c r="AU64" s="175"/>
      <c r="AV64" s="175"/>
      <c r="AW64" s="175"/>
      <c r="AX64" s="175"/>
      <c r="AY64" s="175"/>
      <c r="AZ64" s="175"/>
    </row>
    <row r="65" ht="15.0" customHeight="1">
      <c r="A65" s="158" t="s">
        <v>160</v>
      </c>
      <c r="B65" s="159" t="s">
        <v>113</v>
      </c>
      <c r="C65" s="160">
        <v>78.17616064425772</v>
      </c>
      <c r="D65" s="161">
        <v>78.42439024390245</v>
      </c>
      <c r="E65" s="162">
        <v>0.861</v>
      </c>
      <c r="F65" s="163">
        <v>29314.6</v>
      </c>
      <c r="G65" s="1" t="s">
        <v>105</v>
      </c>
      <c r="H65" s="164" t="s">
        <v>122</v>
      </c>
      <c r="I65" s="176">
        <v>4.13</v>
      </c>
      <c r="J65" s="169">
        <v>0.709826719238318</v>
      </c>
      <c r="K65" s="170">
        <v>0.079219092358808</v>
      </c>
      <c r="L65" s="170">
        <v>0.737547112607813</v>
      </c>
      <c r="M65" s="170">
        <v>1.38484264006877</v>
      </c>
      <c r="N65" s="170">
        <v>0.0518397593936771</v>
      </c>
      <c r="O65" s="170">
        <v>0.141121639452734</v>
      </c>
      <c r="P65" s="168">
        <v>3.10439696312012</v>
      </c>
      <c r="Q65" s="169">
        <v>0.784922927079355</v>
      </c>
      <c r="R65" s="170">
        <v>0.231407492219408</v>
      </c>
      <c r="S65" s="170">
        <v>0.692800635596133</v>
      </c>
      <c r="T65" s="170">
        <v>1.87081087709598</v>
      </c>
      <c r="U65" s="170">
        <v>0.0855876547958616</v>
      </c>
      <c r="V65" s="170">
        <v>0.141121639452734</v>
      </c>
      <c r="W65" s="171">
        <v>3.80665122623947</v>
      </c>
      <c r="X65" s="169">
        <v>0.709826719238318</v>
      </c>
      <c r="Y65" s="170">
        <v>0.14902575285782</v>
      </c>
      <c r="Z65" s="170">
        <v>1.13526603805241</v>
      </c>
      <c r="AA65" s="170">
        <v>0.352100074891958</v>
      </c>
      <c r="AB65" s="170">
        <v>0.141121639452734</v>
      </c>
      <c r="AC65" s="172">
        <v>2.48734022449324</v>
      </c>
      <c r="AD65" s="173">
        <v>-1.31931100174622</v>
      </c>
      <c r="AE65" s="170">
        <v>2.45499394187906</v>
      </c>
      <c r="AF65" s="174">
        <v>1.53041035108698</v>
      </c>
      <c r="AG65" s="87"/>
      <c r="AH65" s="87"/>
      <c r="AI65" s="87"/>
      <c r="AJ65" s="87"/>
      <c r="AK65" s="87"/>
      <c r="AL65" s="87"/>
      <c r="AM65" s="87"/>
      <c r="AN65" s="87"/>
      <c r="AO65" s="87"/>
      <c r="AP65" s="87"/>
      <c r="AQ65" s="175"/>
      <c r="AR65" s="175"/>
      <c r="AS65" s="175"/>
      <c r="AT65" s="175"/>
      <c r="AU65" s="175"/>
      <c r="AV65" s="175"/>
      <c r="AW65" s="175"/>
      <c r="AX65" s="175"/>
      <c r="AY65" s="175"/>
      <c r="AZ65" s="175"/>
    </row>
    <row r="66" ht="15.0" customHeight="1">
      <c r="A66" s="158" t="s">
        <v>161</v>
      </c>
      <c r="B66" s="159" t="s">
        <v>113</v>
      </c>
      <c r="C66" s="160">
        <v>74.07040434466744</v>
      </c>
      <c r="D66" s="161">
        <v>77.611</v>
      </c>
      <c r="E66" s="162">
        <v>0.788</v>
      </c>
      <c r="F66" s="163"/>
      <c r="G66" s="1" t="s">
        <v>101</v>
      </c>
      <c r="H66" s="164" t="s">
        <v>116</v>
      </c>
      <c r="I66" s="176">
        <v>11.333</v>
      </c>
      <c r="J66" s="169">
        <v>0.589621298373557</v>
      </c>
      <c r="K66" s="170">
        <v>0.0903789445438362</v>
      </c>
      <c r="L66" s="170">
        <v>0.0754213372244275</v>
      </c>
      <c r="M66" s="170">
        <v>0.703945656714168</v>
      </c>
      <c r="N66" s="170">
        <v>0.0117609165526039</v>
      </c>
      <c r="O66" s="170">
        <v>0.0832132429846931</v>
      </c>
      <c r="P66" s="168">
        <v>1.55434139639329</v>
      </c>
      <c r="Q66" s="169">
        <v>0.882633288312019</v>
      </c>
      <c r="R66" s="170">
        <v>0.12128076621297</v>
      </c>
      <c r="S66" s="170">
        <v>0.080371130587161</v>
      </c>
      <c r="T66" s="170">
        <v>0.834722514465909</v>
      </c>
      <c r="U66" s="170">
        <v>0.0284773765517216</v>
      </c>
      <c r="V66" s="170">
        <v>0.0832132429846931</v>
      </c>
      <c r="W66" s="171">
        <v>2.03069831911447</v>
      </c>
      <c r="X66" s="169">
        <v>0.589621298373557</v>
      </c>
      <c r="Y66" s="170">
        <v>0.0903789445438362</v>
      </c>
      <c r="Z66" s="170">
        <v>0.237319265995715</v>
      </c>
      <c r="AA66" s="170">
        <v>0.167223112703903</v>
      </c>
      <c r="AB66" s="170">
        <v>0.0832132429846931</v>
      </c>
      <c r="AC66" s="172">
        <v>1.16775586460171</v>
      </c>
      <c r="AD66" s="173">
        <v>-0.86294245451276</v>
      </c>
      <c r="AE66" s="170">
        <v>1.30964245866437</v>
      </c>
      <c r="AF66" s="174">
        <v>1.73897505520735</v>
      </c>
      <c r="AG66" s="87"/>
      <c r="AH66" s="87"/>
      <c r="AI66" s="87"/>
      <c r="AJ66" s="87"/>
      <c r="AK66" s="87"/>
      <c r="AL66" s="87"/>
      <c r="AM66" s="87"/>
      <c r="AN66" s="87"/>
      <c r="AO66" s="87"/>
      <c r="AP66" s="87"/>
      <c r="AQ66" s="175"/>
      <c r="AR66" s="175"/>
      <c r="AS66" s="175"/>
      <c r="AT66" s="175"/>
      <c r="AU66" s="175"/>
      <c r="AV66" s="175"/>
      <c r="AW66" s="175"/>
      <c r="AX66" s="175"/>
      <c r="AY66" s="175"/>
      <c r="AZ66" s="175"/>
    </row>
    <row r="67" ht="15.0" customHeight="1">
      <c r="A67" s="158" t="s">
        <v>162</v>
      </c>
      <c r="B67" s="159" t="s">
        <v>121</v>
      </c>
      <c r="C67" s="160">
        <v>73.69350676937441</v>
      </c>
      <c r="D67" s="161">
        <v>81.397</v>
      </c>
      <c r="E67" s="162">
        <v>0.897</v>
      </c>
      <c r="F67" s="163">
        <v>41826.9</v>
      </c>
      <c r="G67" s="1" t="s">
        <v>102</v>
      </c>
      <c r="H67" s="164" t="s">
        <v>122</v>
      </c>
      <c r="I67" s="176">
        <v>1.199</v>
      </c>
      <c r="J67" s="169"/>
      <c r="K67" s="170"/>
      <c r="L67" s="170"/>
      <c r="M67" s="170"/>
      <c r="N67" s="170"/>
      <c r="O67" s="170"/>
      <c r="P67" s="168">
        <v>2.17003505241905</v>
      </c>
      <c r="Q67" s="169"/>
      <c r="R67" s="170"/>
      <c r="S67" s="170"/>
      <c r="T67" s="170"/>
      <c r="U67" s="170"/>
      <c r="V67" s="170"/>
      <c r="W67" s="171">
        <v>3.64360508232344</v>
      </c>
      <c r="X67" s="169"/>
      <c r="Y67" s="170"/>
      <c r="Z67" s="170"/>
      <c r="AA67" s="170"/>
      <c r="AB67" s="170"/>
      <c r="AC67" s="172">
        <v>0.402050582794702</v>
      </c>
      <c r="AD67" s="173">
        <v>-3.24155449952873</v>
      </c>
      <c r="AE67" s="170">
        <v>2.34984186154098</v>
      </c>
      <c r="AF67" s="174">
        <v>9.06255391298354</v>
      </c>
      <c r="AG67" s="87"/>
      <c r="AH67" s="87"/>
      <c r="AI67" s="87"/>
      <c r="AJ67" s="87"/>
      <c r="AK67" s="87"/>
      <c r="AL67" s="87"/>
      <c r="AM67" s="87"/>
      <c r="AN67" s="87"/>
      <c r="AO67" s="87"/>
      <c r="AP67" s="87"/>
      <c r="AQ67" s="175"/>
      <c r="AR67" s="175"/>
      <c r="AS67" s="175"/>
      <c r="AT67" s="175"/>
      <c r="AU67" s="175"/>
      <c r="AV67" s="175"/>
      <c r="AW67" s="175"/>
      <c r="AX67" s="175"/>
      <c r="AY67" s="175"/>
      <c r="AZ67" s="175"/>
    </row>
    <row r="68" ht="15.0" customHeight="1">
      <c r="A68" s="177" t="s">
        <v>163</v>
      </c>
      <c r="B68" s="178" t="s">
        <v>113</v>
      </c>
      <c r="C68" s="179">
        <v>80.0027940046127</v>
      </c>
      <c r="D68" s="180">
        <v>79.22926829268295</v>
      </c>
      <c r="E68" s="181">
        <v>0.897</v>
      </c>
      <c r="F68" s="182">
        <v>41223.2</v>
      </c>
      <c r="G68" s="183" t="s">
        <v>102</v>
      </c>
      <c r="H68" s="184" t="s">
        <v>122</v>
      </c>
      <c r="I68" s="185">
        <v>10.689</v>
      </c>
      <c r="J68" s="186">
        <v>0.973596243599965</v>
      </c>
      <c r="K68" s="187">
        <v>0.0972893700945629</v>
      </c>
      <c r="L68" s="187">
        <v>1.96617141411412</v>
      </c>
      <c r="M68" s="187">
        <v>3.12628968571406</v>
      </c>
      <c r="N68" s="187">
        <v>0.00153494880549718</v>
      </c>
      <c r="O68" s="187">
        <v>0.115418193811576</v>
      </c>
      <c r="P68" s="168">
        <v>6.28029985613978</v>
      </c>
      <c r="Q68" s="186">
        <v>0.993605253262782</v>
      </c>
      <c r="R68" s="187">
        <v>0.329258140732266</v>
      </c>
      <c r="S68" s="187">
        <v>1.05364580031026</v>
      </c>
      <c r="T68" s="187">
        <v>3.15948721358735</v>
      </c>
      <c r="U68" s="187">
        <v>0.0323987078812522</v>
      </c>
      <c r="V68" s="187">
        <v>0.115418193811576</v>
      </c>
      <c r="W68" s="171">
        <v>5.68381330958549</v>
      </c>
      <c r="X68" s="186">
        <v>0.973596243599965</v>
      </c>
      <c r="Y68" s="187">
        <v>0.0972893700945629</v>
      </c>
      <c r="Z68" s="187">
        <v>1.23698435084911</v>
      </c>
      <c r="AA68" s="187">
        <v>0.00582858824669616</v>
      </c>
      <c r="AB68" s="187">
        <v>0.115418193811576</v>
      </c>
      <c r="AC68" s="172">
        <v>2.42911674660191</v>
      </c>
      <c r="AD68" s="188">
        <v>-3.25469656298358</v>
      </c>
      <c r="AE68" s="187">
        <v>3.66561747123563</v>
      </c>
      <c r="AF68" s="189">
        <v>2.33986831531937</v>
      </c>
      <c r="AG68" s="87"/>
      <c r="AH68" s="87"/>
      <c r="AI68" s="87"/>
      <c r="AJ68" s="87"/>
      <c r="AK68" s="87"/>
      <c r="AL68" s="87"/>
      <c r="AM68" s="87"/>
      <c r="AN68" s="87"/>
      <c r="AO68" s="87"/>
      <c r="AP68" s="87"/>
      <c r="AQ68" s="175"/>
      <c r="AR68" s="175"/>
      <c r="AS68" s="175"/>
      <c r="AT68" s="175"/>
      <c r="AU68" s="175"/>
      <c r="AV68" s="175"/>
      <c r="AW68" s="175"/>
      <c r="AX68" s="175"/>
      <c r="AY68" s="175"/>
      <c r="AZ68" s="175"/>
    </row>
    <row r="69" ht="15.0" customHeight="1">
      <c r="A69" s="158" t="s">
        <v>164</v>
      </c>
      <c r="B69" s="159" t="s">
        <v>113</v>
      </c>
      <c r="C69" s="160">
        <v>85.39122696078434</v>
      </c>
      <c r="D69" s="161">
        <v>81.45121951219514</v>
      </c>
      <c r="E69" s="162">
        <v>0.946</v>
      </c>
      <c r="F69" s="163">
        <v>57410.0</v>
      </c>
      <c r="G69" s="1" t="s">
        <v>102</v>
      </c>
      <c r="H69" s="164" t="s">
        <v>122</v>
      </c>
      <c r="I69" s="165">
        <v>5.772</v>
      </c>
      <c r="J69" s="166">
        <v>1.82380419148539</v>
      </c>
      <c r="K69" s="167">
        <v>0.0455514897971757</v>
      </c>
      <c r="L69" s="167">
        <v>0.347032700810315</v>
      </c>
      <c r="M69" s="167">
        <v>1.65002278749932</v>
      </c>
      <c r="N69" s="167">
        <v>0.379348889792666</v>
      </c>
      <c r="O69" s="167">
        <v>0.213229699300705</v>
      </c>
      <c r="P69" s="168">
        <v>4.45898975868558</v>
      </c>
      <c r="Q69" s="169">
        <v>2.06196613168869</v>
      </c>
      <c r="R69" s="170">
        <v>0.399795837449135</v>
      </c>
      <c r="S69" s="170">
        <v>1.06019596651136</v>
      </c>
      <c r="T69" s="170">
        <v>2.80061146354226</v>
      </c>
      <c r="U69" s="170">
        <v>0.766743638059812</v>
      </c>
      <c r="V69" s="170">
        <v>0.213229699300705</v>
      </c>
      <c r="W69" s="171">
        <v>7.30254273655197</v>
      </c>
      <c r="X69" s="169">
        <v>1.82380419148539</v>
      </c>
      <c r="Y69" s="170">
        <v>0.0455514897971757</v>
      </c>
      <c r="Z69" s="170">
        <v>0.400323165078021</v>
      </c>
      <c r="AA69" s="170">
        <v>1.7793716383411</v>
      </c>
      <c r="AB69" s="170">
        <v>0.213229699300705</v>
      </c>
      <c r="AC69" s="172">
        <v>4.2622801840024</v>
      </c>
      <c r="AD69" s="173">
        <v>-3.04026255254957</v>
      </c>
      <c r="AE69" s="170">
        <v>4.70957203932195</v>
      </c>
      <c r="AF69" s="174">
        <v>1.7132948612718</v>
      </c>
      <c r="AG69" s="87"/>
      <c r="AH69" s="87"/>
      <c r="AI69" s="87"/>
      <c r="AJ69" s="87"/>
      <c r="AK69" s="87"/>
      <c r="AL69" s="87"/>
      <c r="AM69" s="87"/>
      <c r="AN69" s="87"/>
      <c r="AO69" s="87"/>
      <c r="AP69" s="87"/>
      <c r="AQ69" s="175"/>
      <c r="AR69" s="175"/>
      <c r="AS69" s="175"/>
      <c r="AT69" s="175"/>
      <c r="AU69" s="175"/>
      <c r="AV69" s="175"/>
      <c r="AW69" s="175"/>
      <c r="AX69" s="175"/>
      <c r="AY69" s="175"/>
      <c r="AZ69" s="175"/>
    </row>
    <row r="70" ht="15.0" customHeight="1">
      <c r="A70" s="158" t="s">
        <v>165</v>
      </c>
      <c r="B70" s="159" t="s">
        <v>126</v>
      </c>
      <c r="C70" s="160">
        <v>50.27752605042017</v>
      </c>
      <c r="D70" s="161">
        <v>63.085</v>
      </c>
      <c r="E70" s="162">
        <v>0.512</v>
      </c>
      <c r="F70" s="163">
        <v>5508.43</v>
      </c>
      <c r="G70" s="1" t="s">
        <v>99</v>
      </c>
      <c r="H70" s="164" t="s">
        <v>119</v>
      </c>
      <c r="I70" s="176">
        <v>0.974</v>
      </c>
      <c r="J70" s="169">
        <v>0.00205705420244001</v>
      </c>
      <c r="K70" s="170">
        <v>0.188839945973584</v>
      </c>
      <c r="L70" s="170">
        <v>0.141954120185644</v>
      </c>
      <c r="M70" s="170">
        <v>0.253560217797302</v>
      </c>
      <c r="N70" s="170">
        <v>0.0506200479057271</v>
      </c>
      <c r="O70" s="170">
        <v>0.213841237788081</v>
      </c>
      <c r="P70" s="168">
        <v>0.850872623852778</v>
      </c>
      <c r="Q70" s="169">
        <v>1.26728309362184</v>
      </c>
      <c r="R70" s="170">
        <v>0.0</v>
      </c>
      <c r="S70" s="170">
        <v>0.313691040189711</v>
      </c>
      <c r="T70" s="170">
        <v>0.346242592279405</v>
      </c>
      <c r="U70" s="170">
        <v>0.0568931949821758</v>
      </c>
      <c r="V70" s="170">
        <v>0.213841237788081</v>
      </c>
      <c r="W70" s="171">
        <v>2.19795115886121</v>
      </c>
      <c r="X70" s="169">
        <v>0.00205705420244001</v>
      </c>
      <c r="Y70" s="170">
        <v>0.188839945973584</v>
      </c>
      <c r="Z70" s="170">
        <v>0.00178993145252479</v>
      </c>
      <c r="AA70" s="170">
        <v>0.244676136722338</v>
      </c>
      <c r="AB70" s="170">
        <v>0.213841237788081</v>
      </c>
      <c r="AC70" s="172">
        <v>0.651204306138967</v>
      </c>
      <c r="AD70" s="173">
        <v>-1.54674685272224</v>
      </c>
      <c r="AE70" s="170">
        <v>1.41750753059689</v>
      </c>
      <c r="AF70" s="174">
        <v>3.37520980457424</v>
      </c>
      <c r="AG70" s="87"/>
      <c r="AH70" s="87"/>
      <c r="AI70" s="87"/>
      <c r="AJ70" s="87"/>
      <c r="AK70" s="87"/>
      <c r="AL70" s="87"/>
      <c r="AM70" s="87"/>
      <c r="AN70" s="87"/>
      <c r="AO70" s="87"/>
      <c r="AP70" s="87"/>
      <c r="AQ70" s="175"/>
      <c r="AR70" s="175"/>
      <c r="AS70" s="175"/>
      <c r="AT70" s="175"/>
      <c r="AU70" s="175"/>
      <c r="AV70" s="175"/>
      <c r="AW70" s="175"/>
      <c r="AX70" s="175"/>
      <c r="AY70" s="175"/>
      <c r="AZ70" s="175"/>
    </row>
    <row r="71" ht="15.0" customHeight="1">
      <c r="A71" s="158" t="s">
        <v>166</v>
      </c>
      <c r="B71" s="159" t="s">
        <v>121</v>
      </c>
      <c r="C71" s="160"/>
      <c r="D71" s="161">
        <v>73.559</v>
      </c>
      <c r="E71" s="162">
        <v>0.729</v>
      </c>
      <c r="F71" s="163">
        <v>12922.5</v>
      </c>
      <c r="G71" s="1" t="s">
        <v>101</v>
      </c>
      <c r="H71" s="164" t="s">
        <v>116</v>
      </c>
      <c r="I71" s="176">
        <v>0.072</v>
      </c>
      <c r="J71" s="169"/>
      <c r="K71" s="170"/>
      <c r="L71" s="170"/>
      <c r="M71" s="170"/>
      <c r="N71" s="170"/>
      <c r="O71" s="170"/>
      <c r="P71" s="168">
        <v>1.73498573856919</v>
      </c>
      <c r="Q71" s="169"/>
      <c r="R71" s="170"/>
      <c r="S71" s="170"/>
      <c r="T71" s="170"/>
      <c r="U71" s="170"/>
      <c r="V71" s="170"/>
      <c r="W71" s="171">
        <v>2.9804364639867</v>
      </c>
      <c r="X71" s="169"/>
      <c r="Y71" s="170"/>
      <c r="Z71" s="170"/>
      <c r="AA71" s="170"/>
      <c r="AB71" s="170"/>
      <c r="AC71" s="172">
        <v>1.03034078712024</v>
      </c>
      <c r="AD71" s="173">
        <v>-1.95009567686646</v>
      </c>
      <c r="AE71" s="170">
        <v>1.92214968705475</v>
      </c>
      <c r="AF71" s="174">
        <v>2.89267056224853</v>
      </c>
      <c r="AG71" s="87"/>
      <c r="AH71" s="87"/>
      <c r="AI71" s="87"/>
      <c r="AJ71" s="87"/>
      <c r="AK71" s="87"/>
      <c r="AL71" s="87"/>
      <c r="AM71" s="87"/>
      <c r="AN71" s="87"/>
      <c r="AO71" s="87"/>
      <c r="AP71" s="87"/>
      <c r="AQ71" s="175"/>
      <c r="AR71" s="175"/>
      <c r="AS71" s="175"/>
      <c r="AT71" s="175"/>
      <c r="AU71" s="175"/>
      <c r="AV71" s="175"/>
      <c r="AW71" s="175"/>
      <c r="AX71" s="175"/>
      <c r="AY71" s="175"/>
      <c r="AZ71" s="175"/>
    </row>
    <row r="72" ht="15.0" customHeight="1">
      <c r="A72" s="158" t="s">
        <v>167</v>
      </c>
      <c r="B72" s="159" t="s">
        <v>113</v>
      </c>
      <c r="C72" s="160">
        <v>70.7392669467787</v>
      </c>
      <c r="D72" s="161">
        <v>73.577</v>
      </c>
      <c r="E72" s="162">
        <v>0.771</v>
      </c>
      <c r="F72" s="163">
        <v>19090.5</v>
      </c>
      <c r="G72" s="1" t="s">
        <v>101</v>
      </c>
      <c r="H72" s="164" t="s">
        <v>116</v>
      </c>
      <c r="I72" s="176">
        <v>10.739</v>
      </c>
      <c r="J72" s="169">
        <v>0.303776005446245</v>
      </c>
      <c r="K72" s="170">
        <v>0.1062069956202</v>
      </c>
      <c r="L72" s="170">
        <v>0.0403337063404005</v>
      </c>
      <c r="M72" s="170">
        <v>0.763181568803906</v>
      </c>
      <c r="N72" s="170">
        <v>0.0369840919947731</v>
      </c>
      <c r="O72" s="170">
        <v>0.105829618132905</v>
      </c>
      <c r="P72" s="168">
        <v>1.35631198633843</v>
      </c>
      <c r="Q72" s="169">
        <v>0.469034668108287</v>
      </c>
      <c r="R72" s="170">
        <v>0.131703655241394</v>
      </c>
      <c r="S72" s="170">
        <v>0.13496279853397</v>
      </c>
      <c r="T72" s="170">
        <v>0.975953191646237</v>
      </c>
      <c r="U72" s="170">
        <v>0.109364342649588</v>
      </c>
      <c r="V72" s="170">
        <v>0.105829618132905</v>
      </c>
      <c r="W72" s="171">
        <v>1.92684827431238</v>
      </c>
      <c r="X72" s="169">
        <v>0.303776005446245</v>
      </c>
      <c r="Y72" s="170">
        <v>0.1062069956202</v>
      </c>
      <c r="Z72" s="170">
        <v>0.162606660959748</v>
      </c>
      <c r="AA72" s="170">
        <v>0.0232339103309849</v>
      </c>
      <c r="AB72" s="170">
        <v>0.105829618132905</v>
      </c>
      <c r="AC72" s="172">
        <v>0.701653190490083</v>
      </c>
      <c r="AD72" s="173">
        <v>-1.22519508382229</v>
      </c>
      <c r="AE72" s="170">
        <v>1.24266725770674</v>
      </c>
      <c r="AF72" s="174">
        <v>2.74615479617008</v>
      </c>
      <c r="AG72" s="87"/>
      <c r="AH72" s="87"/>
      <c r="AI72" s="87"/>
      <c r="AJ72" s="87"/>
      <c r="AK72" s="87"/>
      <c r="AL72" s="87"/>
      <c r="AM72" s="87"/>
      <c r="AN72" s="87"/>
      <c r="AO72" s="87"/>
      <c r="AP72" s="87"/>
      <c r="AQ72" s="175"/>
      <c r="AR72" s="175"/>
      <c r="AS72" s="175"/>
      <c r="AT72" s="175"/>
      <c r="AU72" s="175"/>
      <c r="AV72" s="175"/>
      <c r="AW72" s="175"/>
      <c r="AX72" s="175"/>
      <c r="AY72" s="175"/>
      <c r="AZ72" s="175"/>
    </row>
    <row r="73" ht="15.0" customHeight="1">
      <c r="A73" s="177" t="s">
        <v>168</v>
      </c>
      <c r="B73" s="178" t="s">
        <v>121</v>
      </c>
      <c r="C73" s="179">
        <v>71.94038034547151</v>
      </c>
      <c r="D73" s="180">
        <v>77.297</v>
      </c>
      <c r="E73" s="181">
        <v>0.76</v>
      </c>
      <c r="F73" s="182">
        <v>11440.2</v>
      </c>
      <c r="G73" s="183" t="s">
        <v>106</v>
      </c>
      <c r="H73" s="184" t="s">
        <v>116</v>
      </c>
      <c r="I73" s="185">
        <v>17.374</v>
      </c>
      <c r="J73" s="186"/>
      <c r="K73" s="187"/>
      <c r="L73" s="187"/>
      <c r="M73" s="187"/>
      <c r="N73" s="187"/>
      <c r="O73" s="187"/>
      <c r="P73" s="168">
        <v>2.17570810777933</v>
      </c>
      <c r="Q73" s="186"/>
      <c r="R73" s="187"/>
      <c r="S73" s="187"/>
      <c r="T73" s="187"/>
      <c r="U73" s="187"/>
      <c r="V73" s="187"/>
      <c r="W73" s="171">
        <v>1.81739005906707</v>
      </c>
      <c r="X73" s="186"/>
      <c r="Y73" s="187"/>
      <c r="Z73" s="187"/>
      <c r="AA73" s="187"/>
      <c r="AB73" s="187"/>
      <c r="AC73" s="172">
        <v>1.917216144526</v>
      </c>
      <c r="AD73" s="188">
        <v>0.0998260854589301</v>
      </c>
      <c r="AE73" s="187">
        <v>1.17207522304283</v>
      </c>
      <c r="AF73" s="189">
        <v>0.947931752116759</v>
      </c>
      <c r="AG73" s="87"/>
      <c r="AH73" s="87"/>
      <c r="AI73" s="87"/>
      <c r="AJ73" s="87"/>
      <c r="AK73" s="87"/>
      <c r="AL73" s="87"/>
      <c r="AM73" s="87"/>
      <c r="AN73" s="87"/>
      <c r="AO73" s="87"/>
      <c r="AP73" s="87"/>
      <c r="AQ73" s="175"/>
      <c r="AR73" s="175"/>
      <c r="AS73" s="175"/>
      <c r="AT73" s="175"/>
      <c r="AU73" s="175"/>
      <c r="AV73" s="175"/>
      <c r="AW73" s="175"/>
      <c r="AX73" s="175"/>
      <c r="AY73" s="175"/>
      <c r="AZ73" s="175"/>
    </row>
    <row r="74" ht="15.0" customHeight="1">
      <c r="A74" s="158" t="s">
        <v>169</v>
      </c>
      <c r="B74" s="159" t="s">
        <v>121</v>
      </c>
      <c r="C74" s="160">
        <v>67.57026834733894</v>
      </c>
      <c r="D74" s="161">
        <v>71.358</v>
      </c>
      <c r="E74" s="162">
        <v>0.735</v>
      </c>
      <c r="F74" s="163">
        <v>11940.2</v>
      </c>
      <c r="G74" s="1" t="s">
        <v>99</v>
      </c>
      <c r="H74" s="164" t="s">
        <v>119</v>
      </c>
      <c r="I74" s="176">
        <v>100.388</v>
      </c>
      <c r="J74" s="169"/>
      <c r="K74" s="170"/>
      <c r="L74" s="170"/>
      <c r="M74" s="170"/>
      <c r="N74" s="170"/>
      <c r="O74" s="170"/>
      <c r="P74" s="168">
        <v>1.08135290637535</v>
      </c>
      <c r="Q74" s="169"/>
      <c r="R74" s="170"/>
      <c r="S74" s="170"/>
      <c r="T74" s="170"/>
      <c r="U74" s="170"/>
      <c r="V74" s="170"/>
      <c r="W74" s="171">
        <v>1.61700097439572</v>
      </c>
      <c r="X74" s="169"/>
      <c r="Y74" s="170"/>
      <c r="Z74" s="170"/>
      <c r="AA74" s="170"/>
      <c r="AB74" s="170"/>
      <c r="AC74" s="172">
        <v>0.314185817230384</v>
      </c>
      <c r="AD74" s="173">
        <v>-1.30281515716533</v>
      </c>
      <c r="AE74" s="170">
        <v>1.04283985062526</v>
      </c>
      <c r="AF74" s="174">
        <v>5.14663898151079</v>
      </c>
      <c r="AG74" s="87"/>
      <c r="AH74" s="87"/>
      <c r="AI74" s="87"/>
      <c r="AJ74" s="87"/>
      <c r="AK74" s="87"/>
      <c r="AL74" s="87"/>
      <c r="AM74" s="87"/>
      <c r="AN74" s="87"/>
      <c r="AO74" s="87"/>
      <c r="AP74" s="87"/>
      <c r="AQ74" s="175"/>
      <c r="AR74" s="175"/>
      <c r="AS74" s="175"/>
      <c r="AT74" s="175"/>
      <c r="AU74" s="175"/>
      <c r="AV74" s="175"/>
      <c r="AW74" s="175"/>
      <c r="AX74" s="175"/>
      <c r="AY74" s="175"/>
      <c r="AZ74" s="175"/>
    </row>
    <row r="75" ht="15.0" customHeight="1">
      <c r="A75" s="158" t="s">
        <v>170</v>
      </c>
      <c r="B75" s="159" t="s">
        <v>113</v>
      </c>
      <c r="C75" s="160">
        <v>69.74221575630253</v>
      </c>
      <c r="D75" s="161">
        <v>72.559</v>
      </c>
      <c r="E75" s="162">
        <v>0.683</v>
      </c>
      <c r="F75" s="163">
        <v>8795.31</v>
      </c>
      <c r="G75" s="1" t="s">
        <v>101</v>
      </c>
      <c r="H75" s="164" t="s">
        <v>119</v>
      </c>
      <c r="I75" s="176">
        <v>6.454</v>
      </c>
      <c r="J75" s="169">
        <v>0.180823917268528</v>
      </c>
      <c r="K75" s="170">
        <v>0.0571246177926026</v>
      </c>
      <c r="L75" s="170">
        <v>0.322177484606238</v>
      </c>
      <c r="M75" s="170">
        <v>0.401404555210205</v>
      </c>
      <c r="N75" s="170">
        <v>0.202786728111066</v>
      </c>
      <c r="O75" s="170">
        <v>0.131250211217321</v>
      </c>
      <c r="P75" s="168">
        <v>1.29556751420596</v>
      </c>
      <c r="Q75" s="169">
        <v>0.42032729649473</v>
      </c>
      <c r="R75" s="170">
        <v>0.199027628227218</v>
      </c>
      <c r="S75" s="170">
        <v>0.436826933868545</v>
      </c>
      <c r="T75" s="170">
        <v>0.705814240682445</v>
      </c>
      <c r="U75" s="170">
        <v>0.14214751461342</v>
      </c>
      <c r="V75" s="170">
        <v>0.131250211217321</v>
      </c>
      <c r="W75" s="171">
        <v>2.03539382510368</v>
      </c>
      <c r="X75" s="169">
        <v>0.180823917268528</v>
      </c>
      <c r="Y75" s="170">
        <v>0.100584786435852</v>
      </c>
      <c r="Z75" s="170">
        <v>0.08876233707036</v>
      </c>
      <c r="AA75" s="170">
        <v>0.113065631641274</v>
      </c>
      <c r="AB75" s="170">
        <v>0.131250211217321</v>
      </c>
      <c r="AC75" s="172">
        <v>0.614486883633334</v>
      </c>
      <c r="AD75" s="173">
        <v>-1.42090694147034</v>
      </c>
      <c r="AE75" s="170">
        <v>1.31267069478911</v>
      </c>
      <c r="AF75" s="174">
        <v>3.31234706438128</v>
      </c>
      <c r="AG75" s="87"/>
      <c r="AH75" s="87"/>
      <c r="AI75" s="87"/>
      <c r="AJ75" s="87"/>
      <c r="AK75" s="87"/>
      <c r="AL75" s="87"/>
      <c r="AM75" s="87"/>
      <c r="AN75" s="87"/>
      <c r="AO75" s="87"/>
      <c r="AP75" s="87"/>
      <c r="AQ75" s="175"/>
      <c r="AR75" s="175"/>
      <c r="AS75" s="175"/>
      <c r="AT75" s="175"/>
      <c r="AU75" s="175"/>
      <c r="AV75" s="175"/>
      <c r="AW75" s="175"/>
      <c r="AX75" s="175"/>
      <c r="AY75" s="175"/>
      <c r="AZ75" s="175"/>
    </row>
    <row r="76" ht="15.0" customHeight="1">
      <c r="A76" s="158" t="s">
        <v>171</v>
      </c>
      <c r="B76" s="159" t="s">
        <v>126</v>
      </c>
      <c r="C76" s="160"/>
      <c r="D76" s="161">
        <v>61.644</v>
      </c>
      <c r="E76" s="162">
        <v>0.605</v>
      </c>
      <c r="F76" s="163">
        <v>18446.5</v>
      </c>
      <c r="G76" s="1" t="s">
        <v>99</v>
      </c>
      <c r="H76" s="164" t="s">
        <v>122</v>
      </c>
      <c r="I76" s="176">
        <v>1.356</v>
      </c>
      <c r="J76" s="169">
        <v>0.112702524240775</v>
      </c>
      <c r="K76" s="170">
        <v>0.00465412075594582</v>
      </c>
      <c r="L76" s="170">
        <v>0.688787657253731</v>
      </c>
      <c r="M76" s="170">
        <v>0.907848048740598</v>
      </c>
      <c r="N76" s="170">
        <v>0.0205422216944229</v>
      </c>
      <c r="O76" s="170">
        <v>0.0261417321081154</v>
      </c>
      <c r="P76" s="168">
        <v>1.76067630479359</v>
      </c>
      <c r="Q76" s="169">
        <v>0.209396949516048</v>
      </c>
      <c r="R76" s="170">
        <v>0.0213486533636748</v>
      </c>
      <c r="S76" s="170">
        <v>0.385656760050511</v>
      </c>
      <c r="T76" s="170">
        <v>0.907848048740598</v>
      </c>
      <c r="U76" s="170">
        <v>0.0834812140440489</v>
      </c>
      <c r="V76" s="170">
        <v>0.0261417321081154</v>
      </c>
      <c r="W76" s="171">
        <v>1.633873357823</v>
      </c>
      <c r="X76" s="169">
        <v>0.112702524240775</v>
      </c>
      <c r="Y76" s="170">
        <v>0.0704133789156257</v>
      </c>
      <c r="Z76" s="170">
        <v>2.18411228196006</v>
      </c>
      <c r="AA76" s="170">
        <v>0.484582376679942</v>
      </c>
      <c r="AB76" s="170">
        <v>0.0261417321081154</v>
      </c>
      <c r="AC76" s="172">
        <v>2.87795229390452</v>
      </c>
      <c r="AD76" s="173">
        <v>1.24407893608151</v>
      </c>
      <c r="AE76" s="170">
        <v>1.05372122552336</v>
      </c>
      <c r="AF76" s="174">
        <v>0.567720792760717</v>
      </c>
      <c r="AG76" s="87"/>
      <c r="AH76" s="87"/>
      <c r="AI76" s="87"/>
      <c r="AJ76" s="87"/>
      <c r="AK76" s="87"/>
      <c r="AL76" s="87"/>
      <c r="AM76" s="87"/>
      <c r="AN76" s="87"/>
      <c r="AO76" s="87"/>
      <c r="AP76" s="87"/>
      <c r="AQ76" s="175"/>
      <c r="AR76" s="175"/>
      <c r="AS76" s="175"/>
      <c r="AT76" s="175"/>
      <c r="AU76" s="175"/>
      <c r="AV76" s="175"/>
      <c r="AW76" s="175"/>
      <c r="AX76" s="175"/>
      <c r="AY76" s="175"/>
      <c r="AZ76" s="175"/>
    </row>
    <row r="77" ht="15.0" customHeight="1">
      <c r="A77" s="158" t="s">
        <v>172</v>
      </c>
      <c r="B77" s="159" t="s">
        <v>126</v>
      </c>
      <c r="C77" s="160"/>
      <c r="D77" s="161">
        <v>67.3</v>
      </c>
      <c r="E77" s="162">
        <v>0.495</v>
      </c>
      <c r="F77" s="163">
        <v>1761.13</v>
      </c>
      <c r="G77" s="1" t="s">
        <v>99</v>
      </c>
      <c r="H77" s="164" t="s">
        <v>114</v>
      </c>
      <c r="I77" s="176">
        <v>3.497</v>
      </c>
      <c r="J77" s="169">
        <v>0.129375859615226</v>
      </c>
      <c r="K77" s="170">
        <v>0.327336778515137</v>
      </c>
      <c r="L77" s="170">
        <v>0.112206259309116</v>
      </c>
      <c r="M77" s="170">
        <v>0.066738966262389</v>
      </c>
      <c r="N77" s="170">
        <v>0.0307782183315712</v>
      </c>
      <c r="O77" s="170">
        <v>0.0177727210324862</v>
      </c>
      <c r="P77" s="168">
        <v>0.684208803065925</v>
      </c>
      <c r="Q77" s="169">
        <v>0.230439129472181</v>
      </c>
      <c r="R77" s="170">
        <v>0.328319882358771</v>
      </c>
      <c r="S77" s="170">
        <v>0.113073570367028</v>
      </c>
      <c r="T77" s="170">
        <v>0.066738966262389</v>
      </c>
      <c r="U77" s="170">
        <v>0.0297251604073424</v>
      </c>
      <c r="V77" s="170">
        <v>0.0177727210324862</v>
      </c>
      <c r="W77" s="171">
        <v>0.786069429900198</v>
      </c>
      <c r="X77" s="169">
        <v>0.129375859615226</v>
      </c>
      <c r="Y77" s="170">
        <v>0.327336778515137</v>
      </c>
      <c r="Z77" s="170">
        <v>0.102023027366788</v>
      </c>
      <c r="AA77" s="170">
        <v>1.47505795469999</v>
      </c>
      <c r="AB77" s="170">
        <v>0.0177727210324862</v>
      </c>
      <c r="AC77" s="172">
        <v>2.05156634122962</v>
      </c>
      <c r="AD77" s="173">
        <v>1.26549691132942</v>
      </c>
      <c r="AE77" s="170">
        <v>0.50695363814765</v>
      </c>
      <c r="AF77" s="174">
        <v>0.3831557450046</v>
      </c>
      <c r="AG77" s="87"/>
      <c r="AH77" s="87"/>
      <c r="AI77" s="87"/>
      <c r="AJ77" s="87"/>
      <c r="AK77" s="87"/>
      <c r="AL77" s="87"/>
      <c r="AM77" s="87"/>
      <c r="AN77" s="87"/>
      <c r="AO77" s="87"/>
      <c r="AP77" s="87"/>
      <c r="AQ77" s="175"/>
      <c r="AR77" s="175"/>
      <c r="AS77" s="175"/>
      <c r="AT77" s="175"/>
      <c r="AU77" s="175"/>
      <c r="AV77" s="175"/>
      <c r="AW77" s="175"/>
      <c r="AX77" s="175"/>
      <c r="AY77" s="175"/>
      <c r="AZ77" s="175"/>
    </row>
    <row r="78" ht="15.0" customHeight="1">
      <c r="A78" s="177" t="s">
        <v>173</v>
      </c>
      <c r="B78" s="178" t="s">
        <v>113</v>
      </c>
      <c r="C78" s="179">
        <v>80.5441292717087</v>
      </c>
      <c r="D78" s="180">
        <v>78.64634146341466</v>
      </c>
      <c r="E78" s="181">
        <v>0.896</v>
      </c>
      <c r="F78" s="182">
        <v>36488.5</v>
      </c>
      <c r="G78" s="183" t="s">
        <v>102</v>
      </c>
      <c r="H78" s="184" t="s">
        <v>122</v>
      </c>
      <c r="I78" s="185">
        <v>1.326</v>
      </c>
      <c r="J78" s="186">
        <v>1.38859971479091</v>
      </c>
      <c r="K78" s="187">
        <v>0.139919993321448</v>
      </c>
      <c r="L78" s="187">
        <v>4.72111495566044</v>
      </c>
      <c r="M78" s="187">
        <v>2.46174548804322</v>
      </c>
      <c r="N78" s="187">
        <v>0.223888129232218</v>
      </c>
      <c r="O78" s="187">
        <v>0.130820096644732</v>
      </c>
      <c r="P78" s="168">
        <v>9.06608837769296</v>
      </c>
      <c r="Q78" s="186">
        <v>1.00618164415785</v>
      </c>
      <c r="R78" s="187">
        <v>0.171245874455134</v>
      </c>
      <c r="S78" s="187">
        <v>3.83538156977431</v>
      </c>
      <c r="T78" s="187">
        <v>2.6592201277805</v>
      </c>
      <c r="U78" s="187">
        <v>0.0523190570174636</v>
      </c>
      <c r="V78" s="187">
        <v>0.130820096644732</v>
      </c>
      <c r="W78" s="171">
        <v>7.85516836983</v>
      </c>
      <c r="X78" s="186">
        <v>1.38859971479091</v>
      </c>
      <c r="Y78" s="187">
        <v>0.139919993321448</v>
      </c>
      <c r="Z78" s="187">
        <v>3.82960823641927</v>
      </c>
      <c r="AA78" s="187">
        <v>4.29810701620276</v>
      </c>
      <c r="AB78" s="187">
        <v>0.130820096644732</v>
      </c>
      <c r="AC78" s="172">
        <v>9.78705505737911</v>
      </c>
      <c r="AD78" s="188">
        <v>1.9318866875491</v>
      </c>
      <c r="AE78" s="187">
        <v>5.06597258699306</v>
      </c>
      <c r="AF78" s="189">
        <v>0.802607967746893</v>
      </c>
      <c r="AG78" s="87"/>
      <c r="AH78" s="87"/>
      <c r="AI78" s="87"/>
      <c r="AJ78" s="87"/>
      <c r="AK78" s="87"/>
      <c r="AL78" s="87"/>
      <c r="AM78" s="87"/>
      <c r="AN78" s="87"/>
      <c r="AO78" s="87"/>
      <c r="AP78" s="87"/>
      <c r="AQ78" s="175"/>
      <c r="AR78" s="175"/>
      <c r="AS78" s="175"/>
      <c r="AT78" s="175"/>
      <c r="AU78" s="175"/>
      <c r="AV78" s="175"/>
      <c r="AW78" s="175"/>
      <c r="AX78" s="175"/>
      <c r="AY78" s="175"/>
      <c r="AZ78" s="175"/>
    </row>
    <row r="79" ht="15.0" customHeight="1">
      <c r="A79" s="158" t="s">
        <v>174</v>
      </c>
      <c r="B79" s="159" t="s">
        <v>126</v>
      </c>
      <c r="C79" s="160">
        <v>54.567832584614884</v>
      </c>
      <c r="D79" s="161">
        <v>60.549</v>
      </c>
      <c r="E79" s="162">
        <v>0.615</v>
      </c>
      <c r="F79" s="163">
        <v>8910.12</v>
      </c>
      <c r="G79" s="1" t="s">
        <v>99</v>
      </c>
      <c r="H79" s="164" t="s">
        <v>119</v>
      </c>
      <c r="I79" s="176">
        <v>1.148</v>
      </c>
      <c r="J79" s="169">
        <v>0.262491832889542</v>
      </c>
      <c r="K79" s="170">
        <v>0.405333185764082</v>
      </c>
      <c r="L79" s="170">
        <v>1.17823307553232</v>
      </c>
      <c r="M79" s="170">
        <v>0.326478108302488</v>
      </c>
      <c r="N79" s="170">
        <v>1.075648882604E-4</v>
      </c>
      <c r="O79" s="170">
        <v>0.543037608589003</v>
      </c>
      <c r="P79" s="168">
        <v>2.7156813759657</v>
      </c>
      <c r="Q79" s="169">
        <v>0.416897329795792</v>
      </c>
      <c r="R79" s="170">
        <v>0.459451522321806</v>
      </c>
      <c r="S79" s="170">
        <v>0.898818140610956</v>
      </c>
      <c r="T79" s="170">
        <v>0.732035596462578</v>
      </c>
      <c r="U79" s="170">
        <v>0.0141364701572026</v>
      </c>
      <c r="V79" s="170">
        <v>0.543037608589003</v>
      </c>
      <c r="W79" s="171">
        <v>3.06437666793734</v>
      </c>
      <c r="X79" s="169">
        <v>0.262491832889542</v>
      </c>
      <c r="Y79" s="170">
        <v>0.544631724473593</v>
      </c>
      <c r="Z79" s="170">
        <v>0.0469988256066221</v>
      </c>
      <c r="AA79" s="170">
        <v>0.0050473210479373</v>
      </c>
      <c r="AB79" s="170">
        <v>0.543037608589003</v>
      </c>
      <c r="AC79" s="172">
        <v>1.4022073126067</v>
      </c>
      <c r="AD79" s="173">
        <v>-1.66216935533063</v>
      </c>
      <c r="AE79" s="170">
        <v>1.97628458934326</v>
      </c>
      <c r="AF79" s="174">
        <v>2.18539487020693</v>
      </c>
      <c r="AG79" s="87"/>
      <c r="AH79" s="87"/>
      <c r="AI79" s="87"/>
      <c r="AJ79" s="87"/>
      <c r="AK79" s="87"/>
      <c r="AL79" s="87"/>
      <c r="AM79" s="87"/>
      <c r="AN79" s="87"/>
      <c r="AO79" s="87"/>
      <c r="AP79" s="87"/>
      <c r="AQ79" s="175"/>
      <c r="AR79" s="175"/>
      <c r="AS79" s="175"/>
      <c r="AT79" s="175"/>
      <c r="AU79" s="175"/>
      <c r="AV79" s="175"/>
      <c r="AW79" s="175"/>
      <c r="AX79" s="175"/>
      <c r="AY79" s="175"/>
      <c r="AZ79" s="175"/>
    </row>
    <row r="80" ht="15.0" customHeight="1">
      <c r="A80" s="158" t="s">
        <v>175</v>
      </c>
      <c r="B80" s="159" t="s">
        <v>113</v>
      </c>
      <c r="C80" s="160">
        <v>56.399547197126545</v>
      </c>
      <c r="D80" s="161">
        <v>65.838</v>
      </c>
      <c r="E80" s="162">
        <v>0.498</v>
      </c>
      <c r="F80" s="163">
        <v>2641.01</v>
      </c>
      <c r="G80" s="1" t="s">
        <v>99</v>
      </c>
      <c r="H80" s="164" t="s">
        <v>114</v>
      </c>
      <c r="I80" s="176">
        <v>112.079</v>
      </c>
      <c r="J80" s="169">
        <v>0.295370599187189</v>
      </c>
      <c r="K80" s="170">
        <v>0.0975082906504266</v>
      </c>
      <c r="L80" s="170">
        <v>0.391404921172157</v>
      </c>
      <c r="M80" s="170">
        <v>0.0475987265218701</v>
      </c>
      <c r="N80" s="170">
        <v>0.00139319385246448</v>
      </c>
      <c r="O80" s="170">
        <v>0.0320865037011441</v>
      </c>
      <c r="P80" s="168">
        <v>0.865362235085251</v>
      </c>
      <c r="Q80" s="169">
        <v>0.299232258815679</v>
      </c>
      <c r="R80" s="170">
        <v>0.096798259327271</v>
      </c>
      <c r="S80" s="170">
        <v>0.393495239885778</v>
      </c>
      <c r="T80" s="170">
        <v>0.0807062587659111</v>
      </c>
      <c r="U80" s="170">
        <v>0.00147547293390149</v>
      </c>
      <c r="V80" s="170">
        <v>0.0320865037011441</v>
      </c>
      <c r="W80" s="171">
        <v>0.903793993429684</v>
      </c>
      <c r="X80" s="169">
        <v>0.295370599187189</v>
      </c>
      <c r="Y80" s="170">
        <v>0.0975082906504266</v>
      </c>
      <c r="Z80" s="170">
        <v>0.0506576491714464</v>
      </c>
      <c r="AA80" s="170">
        <v>0.00248335038189846</v>
      </c>
      <c r="AB80" s="170">
        <v>0.0320865037011441</v>
      </c>
      <c r="AC80" s="172">
        <v>0.478106393092104</v>
      </c>
      <c r="AD80" s="173">
        <v>-0.42568760033758</v>
      </c>
      <c r="AE80" s="170">
        <v>0.582876824459824</v>
      </c>
      <c r="AF80" s="174">
        <v>1.8903616569201</v>
      </c>
      <c r="AG80" s="87"/>
      <c r="AH80" s="87"/>
      <c r="AI80" s="87"/>
      <c r="AJ80" s="87"/>
      <c r="AK80" s="87"/>
      <c r="AL80" s="87"/>
      <c r="AM80" s="87"/>
      <c r="AN80" s="87"/>
      <c r="AO80" s="87"/>
      <c r="AP80" s="87"/>
      <c r="AQ80" s="175"/>
      <c r="AR80" s="175"/>
      <c r="AS80" s="175"/>
      <c r="AT80" s="175"/>
      <c r="AU80" s="175"/>
      <c r="AV80" s="175"/>
      <c r="AW80" s="175"/>
      <c r="AX80" s="175"/>
      <c r="AY80" s="175"/>
      <c r="AZ80" s="175"/>
    </row>
    <row r="81" ht="15.0" customHeight="1">
      <c r="A81" s="158" t="s">
        <v>176</v>
      </c>
      <c r="B81" s="159" t="s">
        <v>113</v>
      </c>
      <c r="C81" s="160">
        <v>73.14916338612369</v>
      </c>
      <c r="D81" s="161">
        <v>67.893</v>
      </c>
      <c r="E81" s="162">
        <v>0.746</v>
      </c>
      <c r="F81" s="163">
        <v>13611.3</v>
      </c>
      <c r="G81" s="1" t="s">
        <v>100</v>
      </c>
      <c r="H81" s="164" t="s">
        <v>116</v>
      </c>
      <c r="I81" s="176">
        <v>0.89</v>
      </c>
      <c r="J81" s="169">
        <v>0.60940670939889</v>
      </c>
      <c r="K81" s="170">
        <v>0.0873947566715132</v>
      </c>
      <c r="L81" s="170">
        <v>0.619051004653405</v>
      </c>
      <c r="M81" s="170">
        <v>0.566855150390443</v>
      </c>
      <c r="N81" s="170">
        <v>0.439123705315251</v>
      </c>
      <c r="O81" s="170">
        <v>0.143140872439938</v>
      </c>
      <c r="P81" s="168">
        <v>2.46497219886944</v>
      </c>
      <c r="Q81" s="169">
        <v>0.820807699386478</v>
      </c>
      <c r="R81" s="170">
        <v>0.19639306996163</v>
      </c>
      <c r="S81" s="170">
        <v>0.675677582822628</v>
      </c>
      <c r="T81" s="170">
        <v>0.802727143317508</v>
      </c>
      <c r="U81" s="170">
        <v>0.189593325472674</v>
      </c>
      <c r="V81" s="170">
        <v>0.143140872439938</v>
      </c>
      <c r="W81" s="171">
        <v>2.82833969340086</v>
      </c>
      <c r="X81" s="169">
        <v>0.60940670939889</v>
      </c>
      <c r="Y81" s="170">
        <v>0.0873947566715132</v>
      </c>
      <c r="Z81" s="170">
        <v>1.3629380813363</v>
      </c>
      <c r="AA81" s="170">
        <v>0.629915915615412</v>
      </c>
      <c r="AB81" s="170">
        <v>0.143140872439938</v>
      </c>
      <c r="AC81" s="172">
        <v>2.83279633546205</v>
      </c>
      <c r="AD81" s="173">
        <v>0.00445664206118978</v>
      </c>
      <c r="AE81" s="170">
        <v>1.82405910082143</v>
      </c>
      <c r="AF81" s="174">
        <v>0.998426769335515</v>
      </c>
      <c r="AG81" s="87"/>
      <c r="AH81" s="87"/>
      <c r="AI81" s="87"/>
      <c r="AJ81" s="87"/>
      <c r="AK81" s="87"/>
      <c r="AL81" s="87"/>
      <c r="AM81" s="87"/>
      <c r="AN81" s="87"/>
      <c r="AO81" s="87"/>
      <c r="AP81" s="87"/>
      <c r="AQ81" s="175"/>
      <c r="AR81" s="175"/>
      <c r="AS81" s="175"/>
      <c r="AT81" s="175"/>
      <c r="AU81" s="175"/>
      <c r="AV81" s="175"/>
      <c r="AW81" s="175"/>
      <c r="AX81" s="175"/>
      <c r="AY81" s="175"/>
      <c r="AZ81" s="175"/>
    </row>
    <row r="82" ht="15.0" customHeight="1">
      <c r="A82" s="158" t="s">
        <v>177</v>
      </c>
      <c r="B82" s="159" t="s">
        <v>126</v>
      </c>
      <c r="C82" s="160">
        <v>86.17886386554623</v>
      </c>
      <c r="D82" s="161">
        <v>81.9829268292683</v>
      </c>
      <c r="E82" s="162">
        <v>0.939</v>
      </c>
      <c r="F82" s="163">
        <v>48624.1</v>
      </c>
      <c r="G82" s="1" t="s">
        <v>102</v>
      </c>
      <c r="H82" s="164" t="s">
        <v>122</v>
      </c>
      <c r="I82" s="176">
        <v>5.532</v>
      </c>
      <c r="J82" s="169">
        <v>0.963277793693231</v>
      </c>
      <c r="K82" s="170">
        <v>0.086962913998106</v>
      </c>
      <c r="L82" s="170">
        <v>7.53478781842494</v>
      </c>
      <c r="M82" s="170">
        <v>2.48889567941923</v>
      </c>
      <c r="N82" s="170">
        <v>0.133838738815083</v>
      </c>
      <c r="O82" s="170">
        <v>0.143401613463352</v>
      </c>
      <c r="P82" s="168">
        <v>11.3511645578139</v>
      </c>
      <c r="Q82" s="169">
        <v>1.1333070149877</v>
      </c>
      <c r="R82" s="170">
        <v>0.176946559272945</v>
      </c>
      <c r="S82" s="170">
        <v>0.456950925811259</v>
      </c>
      <c r="T82" s="170">
        <v>3.12685031963788</v>
      </c>
      <c r="U82" s="170">
        <v>0.16223328869526</v>
      </c>
      <c r="V82" s="170">
        <v>0.143401613463352</v>
      </c>
      <c r="W82" s="171">
        <v>5.19968972186839</v>
      </c>
      <c r="X82" s="169">
        <v>0.963277793693231</v>
      </c>
      <c r="Y82" s="170">
        <v>0.086962913998106</v>
      </c>
      <c r="Z82" s="170">
        <v>8.41934936551901</v>
      </c>
      <c r="AA82" s="170">
        <v>2.31522824550669</v>
      </c>
      <c r="AB82" s="170">
        <v>0.143401613463352</v>
      </c>
      <c r="AC82" s="172">
        <v>11.9282199321804</v>
      </c>
      <c r="AD82" s="173">
        <v>6.72853021031201</v>
      </c>
      <c r="AE82" s="170">
        <v>3.35339541454347</v>
      </c>
      <c r="AF82" s="174">
        <v>0.435914977375666</v>
      </c>
      <c r="AG82" s="87"/>
      <c r="AH82" s="87"/>
      <c r="AI82" s="87"/>
      <c r="AJ82" s="87"/>
      <c r="AK82" s="87"/>
      <c r="AL82" s="87"/>
      <c r="AM82" s="87"/>
      <c r="AN82" s="87"/>
      <c r="AO82" s="87"/>
      <c r="AP82" s="87"/>
      <c r="AQ82" s="175"/>
      <c r="AR82" s="175"/>
      <c r="AS82" s="175"/>
      <c r="AT82" s="175"/>
      <c r="AU82" s="175"/>
      <c r="AV82" s="175"/>
      <c r="AW82" s="175"/>
      <c r="AX82" s="175"/>
      <c r="AY82" s="175"/>
      <c r="AZ82" s="175"/>
    </row>
    <row r="83" ht="15.0" customHeight="1">
      <c r="A83" s="177" t="s">
        <v>178</v>
      </c>
      <c r="B83" s="178" t="s">
        <v>113</v>
      </c>
      <c r="C83" s="179">
        <v>81.12313557422969</v>
      </c>
      <c r="D83" s="180">
        <v>82.8268292682927</v>
      </c>
      <c r="E83" s="181">
        <v>0.905</v>
      </c>
      <c r="F83" s="182">
        <v>47753.5</v>
      </c>
      <c r="G83" s="183" t="s">
        <v>102</v>
      </c>
      <c r="H83" s="184" t="s">
        <v>122</v>
      </c>
      <c r="I83" s="185">
        <v>65.169</v>
      </c>
      <c r="J83" s="186">
        <v>1.22810709507496</v>
      </c>
      <c r="K83" s="187">
        <v>0.189746871429446</v>
      </c>
      <c r="L83" s="187">
        <v>0.415195885999025</v>
      </c>
      <c r="M83" s="187">
        <v>1.58517558879314</v>
      </c>
      <c r="N83" s="187">
        <v>0.136295727364806</v>
      </c>
      <c r="O83" s="187">
        <v>0.185635049945101</v>
      </c>
      <c r="P83" s="168">
        <v>3.74015621860648</v>
      </c>
      <c r="Q83" s="186">
        <v>1.26587743393814</v>
      </c>
      <c r="R83" s="187">
        <v>0.268399198429089</v>
      </c>
      <c r="S83" s="187">
        <v>0.510664838729036</v>
      </c>
      <c r="T83" s="187">
        <v>2.38536215057166</v>
      </c>
      <c r="U83" s="187">
        <v>0.230622594716003</v>
      </c>
      <c r="V83" s="187">
        <v>0.185635049945101</v>
      </c>
      <c r="W83" s="171">
        <v>4.84656126632903</v>
      </c>
      <c r="X83" s="186">
        <v>1.22810709507496</v>
      </c>
      <c r="Y83" s="187">
        <v>0.189746871429446</v>
      </c>
      <c r="Z83" s="187">
        <v>0.977248720760774</v>
      </c>
      <c r="AA83" s="187">
        <v>0.111423994410428</v>
      </c>
      <c r="AB83" s="187">
        <v>0.185635049945101</v>
      </c>
      <c r="AC83" s="172">
        <v>2.69216173162071</v>
      </c>
      <c r="AD83" s="188">
        <v>-2.15439953470832</v>
      </c>
      <c r="AE83" s="187">
        <v>3.12565502869502</v>
      </c>
      <c r="AF83" s="189">
        <v>1.80024892613392</v>
      </c>
      <c r="AG83" s="87"/>
      <c r="AH83" s="87"/>
      <c r="AI83" s="87"/>
      <c r="AJ83" s="87"/>
      <c r="AK83" s="87"/>
      <c r="AL83" s="87"/>
      <c r="AM83" s="87"/>
      <c r="AN83" s="87"/>
      <c r="AO83" s="87"/>
      <c r="AP83" s="87"/>
      <c r="AQ83" s="175"/>
      <c r="AR83" s="175"/>
      <c r="AS83" s="175"/>
      <c r="AT83" s="175"/>
      <c r="AU83" s="175"/>
      <c r="AV83" s="175"/>
      <c r="AW83" s="175"/>
      <c r="AX83" s="175"/>
      <c r="AY83" s="175"/>
      <c r="AZ83" s="175"/>
    </row>
    <row r="84" ht="15.0" customHeight="1">
      <c r="A84" s="158" t="s">
        <v>179</v>
      </c>
      <c r="B84" s="159" t="s">
        <v>121</v>
      </c>
      <c r="C84" s="160"/>
      <c r="D84" s="161"/>
      <c r="E84" s="162"/>
      <c r="F84" s="163"/>
      <c r="G84" s="1" t="s">
        <v>106</v>
      </c>
      <c r="H84" s="164"/>
      <c r="I84" s="165">
        <v>0.291</v>
      </c>
      <c r="J84" s="166"/>
      <c r="K84" s="167"/>
      <c r="L84" s="167"/>
      <c r="M84" s="167"/>
      <c r="N84" s="167"/>
      <c r="O84" s="167"/>
      <c r="P84" s="168">
        <v>1.44295023940963</v>
      </c>
      <c r="Q84" s="169"/>
      <c r="R84" s="170"/>
      <c r="S84" s="170"/>
      <c r="T84" s="170"/>
      <c r="U84" s="170"/>
      <c r="V84" s="170"/>
      <c r="W84" s="171">
        <v>1.83538375640806</v>
      </c>
      <c r="X84" s="169"/>
      <c r="Y84" s="170"/>
      <c r="Z84" s="170"/>
      <c r="AA84" s="170"/>
      <c r="AB84" s="170"/>
      <c r="AC84" s="172">
        <v>91.8224641093376</v>
      </c>
      <c r="AD84" s="173">
        <v>89.9870803529295</v>
      </c>
      <c r="AE84" s="170">
        <v>1.18367975819426</v>
      </c>
      <c r="AF84" s="174">
        <v>0.0199883958050023</v>
      </c>
      <c r="AG84" s="87"/>
      <c r="AH84" s="87"/>
      <c r="AI84" s="87"/>
      <c r="AJ84" s="87"/>
      <c r="AK84" s="87"/>
      <c r="AL84" s="87"/>
      <c r="AM84" s="87"/>
      <c r="AN84" s="87"/>
      <c r="AO84" s="87"/>
      <c r="AP84" s="87"/>
      <c r="AQ84" s="175"/>
      <c r="AR84" s="175"/>
      <c r="AS84" s="175"/>
      <c r="AT84" s="175"/>
      <c r="AU84" s="175"/>
      <c r="AV84" s="175"/>
      <c r="AW84" s="175"/>
      <c r="AX84" s="175"/>
      <c r="AY84" s="175"/>
      <c r="AZ84" s="175"/>
    </row>
    <row r="85" ht="15.0" customHeight="1">
      <c r="A85" s="158" t="s">
        <v>180</v>
      </c>
      <c r="B85" s="159" t="s">
        <v>121</v>
      </c>
      <c r="C85" s="160"/>
      <c r="D85" s="161">
        <v>82.996</v>
      </c>
      <c r="E85" s="162"/>
      <c r="F85" s="163"/>
      <c r="G85" s="1" t="s">
        <v>100</v>
      </c>
      <c r="H85" s="164" t="s">
        <v>122</v>
      </c>
      <c r="I85" s="176">
        <v>0.279</v>
      </c>
      <c r="J85" s="169"/>
      <c r="K85" s="170"/>
      <c r="L85" s="170"/>
      <c r="M85" s="170"/>
      <c r="N85" s="170"/>
      <c r="O85" s="170"/>
      <c r="P85" s="168">
        <v>2.14761997015281</v>
      </c>
      <c r="Q85" s="169"/>
      <c r="R85" s="170"/>
      <c r="S85" s="170"/>
      <c r="T85" s="170"/>
      <c r="U85" s="170"/>
      <c r="V85" s="170"/>
      <c r="W85" s="171">
        <v>3.58746367263111</v>
      </c>
      <c r="X85" s="169"/>
      <c r="Y85" s="170"/>
      <c r="Z85" s="170"/>
      <c r="AA85" s="170"/>
      <c r="AB85" s="170"/>
      <c r="AC85" s="172">
        <v>1.15376484445442</v>
      </c>
      <c r="AD85" s="173">
        <v>-2.43369882817669</v>
      </c>
      <c r="AE85" s="170">
        <v>2.3136350192295</v>
      </c>
      <c r="AF85" s="174">
        <v>3.10935429335906</v>
      </c>
      <c r="AG85" s="87"/>
      <c r="AH85" s="87"/>
      <c r="AI85" s="87"/>
      <c r="AJ85" s="87"/>
      <c r="AK85" s="87"/>
      <c r="AL85" s="87"/>
      <c r="AM85" s="87"/>
      <c r="AN85" s="87"/>
      <c r="AO85" s="87"/>
      <c r="AP85" s="87"/>
      <c r="AQ85" s="175"/>
      <c r="AR85" s="175"/>
      <c r="AS85" s="175"/>
      <c r="AT85" s="175"/>
      <c r="AU85" s="175"/>
      <c r="AV85" s="175"/>
      <c r="AW85" s="175"/>
      <c r="AX85" s="175"/>
      <c r="AY85" s="175"/>
      <c r="AZ85" s="175"/>
    </row>
    <row r="86" ht="15.0" customHeight="1">
      <c r="A86" s="158" t="s">
        <v>181</v>
      </c>
      <c r="B86" s="159" t="s">
        <v>126</v>
      </c>
      <c r="C86" s="160">
        <v>62.91597037815127</v>
      </c>
      <c r="D86" s="161">
        <v>66.603</v>
      </c>
      <c r="E86" s="162">
        <v>0.709</v>
      </c>
      <c r="F86" s="163">
        <v>15608.1</v>
      </c>
      <c r="G86" s="1" t="s">
        <v>99</v>
      </c>
      <c r="H86" s="164" t="s">
        <v>116</v>
      </c>
      <c r="I86" s="176">
        <v>2.173</v>
      </c>
      <c r="J86" s="169">
        <v>0.360231950676318</v>
      </c>
      <c r="K86" s="170">
        <v>0.0211335081533973</v>
      </c>
      <c r="L86" s="170">
        <v>0.840975144702483</v>
      </c>
      <c r="M86" s="170">
        <v>0.371138563233595</v>
      </c>
      <c r="N86" s="170">
        <v>0.105937135101285</v>
      </c>
      <c r="O86" s="170">
        <v>0.0467575066114809</v>
      </c>
      <c r="P86" s="168">
        <v>1.74617380847856</v>
      </c>
      <c r="Q86" s="169">
        <v>0.563826268665575</v>
      </c>
      <c r="R86" s="170">
        <v>0.116190566634845</v>
      </c>
      <c r="S86" s="170">
        <v>0.485712882815942</v>
      </c>
      <c r="T86" s="170">
        <v>0.494862549932529</v>
      </c>
      <c r="U86" s="170">
        <v>0.272413968025325</v>
      </c>
      <c r="V86" s="170">
        <v>0.0467575066114809</v>
      </c>
      <c r="W86" s="171">
        <v>1.9797637426857</v>
      </c>
      <c r="X86" s="169">
        <v>0.360231950676318</v>
      </c>
      <c r="Y86" s="170">
        <v>0.976097534257446</v>
      </c>
      <c r="Z86" s="170">
        <v>14.4928593075237</v>
      </c>
      <c r="AA86" s="170">
        <v>2.16111043187139</v>
      </c>
      <c r="AB86" s="170">
        <v>0.0467575066114809</v>
      </c>
      <c r="AC86" s="172">
        <v>18.0370567309403</v>
      </c>
      <c r="AD86" s="173">
        <v>16.0572929882546</v>
      </c>
      <c r="AE86" s="170">
        <v>1.27679361879618</v>
      </c>
      <c r="AF86" s="174">
        <v>0.109760909011815</v>
      </c>
      <c r="AG86" s="87"/>
      <c r="AH86" s="87"/>
      <c r="AI86" s="87"/>
      <c r="AJ86" s="87"/>
      <c r="AK86" s="87"/>
      <c r="AL86" s="87"/>
      <c r="AM86" s="87"/>
      <c r="AN86" s="87"/>
      <c r="AO86" s="87"/>
      <c r="AP86" s="87"/>
      <c r="AQ86" s="175"/>
      <c r="AR86" s="175"/>
      <c r="AS86" s="175"/>
      <c r="AT86" s="175"/>
      <c r="AU86" s="175"/>
      <c r="AV86" s="175"/>
      <c r="AW86" s="175"/>
      <c r="AX86" s="175"/>
      <c r="AY86" s="175"/>
      <c r="AZ86" s="175"/>
    </row>
    <row r="87" ht="15.0" customHeight="1">
      <c r="A87" s="158" t="s">
        <v>182</v>
      </c>
      <c r="B87" s="159" t="s">
        <v>113</v>
      </c>
      <c r="C87" s="160">
        <v>60.28490147058825</v>
      </c>
      <c r="D87" s="161">
        <v>63.755</v>
      </c>
      <c r="E87" s="162">
        <v>0.503</v>
      </c>
      <c r="F87" s="163">
        <v>2225.31</v>
      </c>
      <c r="G87" s="1" t="s">
        <v>99</v>
      </c>
      <c r="H87" s="164" t="s">
        <v>114</v>
      </c>
      <c r="I87" s="176">
        <v>2.348</v>
      </c>
      <c r="J87" s="169">
        <v>0.128338461540092</v>
      </c>
      <c r="K87" s="170">
        <v>0.0282119917645086</v>
      </c>
      <c r="L87" s="170">
        <v>0.1487676922734</v>
      </c>
      <c r="M87" s="170">
        <v>0.0772091899629891</v>
      </c>
      <c r="N87" s="170">
        <v>0.0993728000694856</v>
      </c>
      <c r="O87" s="170">
        <v>0.00658217146983923</v>
      </c>
      <c r="P87" s="168">
        <v>0.488482307080315</v>
      </c>
      <c r="Q87" s="169">
        <v>0.420983747195593</v>
      </c>
      <c r="R87" s="170">
        <v>0.051886811222426</v>
      </c>
      <c r="S87" s="170">
        <v>0.13553527012889</v>
      </c>
      <c r="T87" s="170">
        <v>0.185330199103637</v>
      </c>
      <c r="U87" s="170">
        <v>0.0990000300959121</v>
      </c>
      <c r="V87" s="170">
        <v>0.00658217146983923</v>
      </c>
      <c r="W87" s="171">
        <v>0.899318229216297</v>
      </c>
      <c r="X87" s="169">
        <v>0.128338461540092</v>
      </c>
      <c r="Y87" s="170">
        <v>0.0282119917645086</v>
      </c>
      <c r="Z87" s="170">
        <v>0.07300092154072</v>
      </c>
      <c r="AA87" s="170">
        <v>0.230867265821737</v>
      </c>
      <c r="AB87" s="170">
        <v>0.00658217146983923</v>
      </c>
      <c r="AC87" s="172">
        <v>0.467000812136897</v>
      </c>
      <c r="AD87" s="173">
        <v>-0.4323174170794</v>
      </c>
      <c r="AE87" s="170">
        <v>0.579990304687957</v>
      </c>
      <c r="AF87" s="174">
        <v>1.92573161725609</v>
      </c>
      <c r="AG87" s="87"/>
      <c r="AH87" s="87"/>
      <c r="AI87" s="87"/>
      <c r="AJ87" s="87"/>
      <c r="AK87" s="87"/>
      <c r="AL87" s="87"/>
      <c r="AM87" s="87"/>
      <c r="AN87" s="87"/>
      <c r="AO87" s="87"/>
      <c r="AP87" s="87"/>
      <c r="AQ87" s="175"/>
      <c r="AR87" s="175"/>
      <c r="AS87" s="175"/>
      <c r="AT87" s="175"/>
      <c r="AU87" s="175"/>
      <c r="AV87" s="175"/>
      <c r="AW87" s="175"/>
      <c r="AX87" s="175"/>
      <c r="AY87" s="175"/>
      <c r="AZ87" s="175"/>
    </row>
    <row r="88" ht="15.0" customHeight="1">
      <c r="A88" s="177" t="s">
        <v>183</v>
      </c>
      <c r="B88" s="178" t="s">
        <v>126</v>
      </c>
      <c r="C88" s="179">
        <v>72.68392955182075</v>
      </c>
      <c r="D88" s="180">
        <v>73.47</v>
      </c>
      <c r="E88" s="181">
        <v>0.81</v>
      </c>
      <c r="F88" s="182">
        <v>14975.8</v>
      </c>
      <c r="G88" s="183" t="s">
        <v>103</v>
      </c>
      <c r="H88" s="184" t="s">
        <v>119</v>
      </c>
      <c r="I88" s="185">
        <v>3.997</v>
      </c>
      <c r="J88" s="186">
        <v>0.149942959805183</v>
      </c>
      <c r="K88" s="187">
        <v>0.242050503578465</v>
      </c>
      <c r="L88" s="187">
        <v>0.0734115580499043</v>
      </c>
      <c r="M88" s="187">
        <v>0.963464512731913</v>
      </c>
      <c r="N88" s="187">
        <v>0.432176240190312</v>
      </c>
      <c r="O88" s="187">
        <v>0.0529302682148486</v>
      </c>
      <c r="P88" s="168">
        <v>1.91397604257063</v>
      </c>
      <c r="Q88" s="186">
        <v>0.404849179766719</v>
      </c>
      <c r="R88" s="187">
        <v>0.241507045205372</v>
      </c>
      <c r="S88" s="187">
        <v>0.157331454883793</v>
      </c>
      <c r="T88" s="187">
        <v>1.29007184442978</v>
      </c>
      <c r="U88" s="187">
        <v>0.460759353591782</v>
      </c>
      <c r="V88" s="187">
        <v>0.0529302682148486</v>
      </c>
      <c r="W88" s="171">
        <v>2.60744914609229</v>
      </c>
      <c r="X88" s="186">
        <v>0.149942959805183</v>
      </c>
      <c r="Y88" s="187">
        <v>0.424831266589557</v>
      </c>
      <c r="Z88" s="187">
        <v>0.68005711371791</v>
      </c>
      <c r="AA88" s="187">
        <v>0.0526957645522991</v>
      </c>
      <c r="AB88" s="187">
        <v>0.0529302682148486</v>
      </c>
      <c r="AC88" s="172">
        <v>1.3604573728798</v>
      </c>
      <c r="AD88" s="188">
        <v>-1.24699177321249</v>
      </c>
      <c r="AE88" s="187">
        <v>1.68160187970202</v>
      </c>
      <c r="AF88" s="189">
        <v>1.91659746058259</v>
      </c>
      <c r="AG88" s="87"/>
      <c r="AH88" s="87"/>
      <c r="AI88" s="87"/>
      <c r="AJ88" s="87"/>
      <c r="AK88" s="87"/>
      <c r="AL88" s="87"/>
      <c r="AM88" s="87"/>
      <c r="AN88" s="87"/>
      <c r="AO88" s="87"/>
      <c r="AP88" s="87"/>
      <c r="AQ88" s="175"/>
      <c r="AR88" s="175"/>
      <c r="AS88" s="175"/>
      <c r="AT88" s="175"/>
      <c r="AU88" s="175"/>
      <c r="AV88" s="175"/>
      <c r="AW88" s="175"/>
      <c r="AX88" s="175"/>
      <c r="AY88" s="175"/>
      <c r="AZ88" s="175"/>
    </row>
    <row r="89" ht="15.0" customHeight="1">
      <c r="A89" s="158" t="s">
        <v>184</v>
      </c>
      <c r="B89" s="159" t="s">
        <v>113</v>
      </c>
      <c r="C89" s="160">
        <v>81.94453319327734</v>
      </c>
      <c r="D89" s="161">
        <v>81.29268292682927</v>
      </c>
      <c r="E89" s="162">
        <v>0.948</v>
      </c>
      <c r="F89" s="163">
        <v>54234.4</v>
      </c>
      <c r="G89" s="1" t="s">
        <v>102</v>
      </c>
      <c r="H89" s="164" t="s">
        <v>122</v>
      </c>
      <c r="I89" s="176">
        <v>83.517</v>
      </c>
      <c r="J89" s="169">
        <v>0.547630552781873</v>
      </c>
      <c r="K89" s="170">
        <v>0.0950980379559387</v>
      </c>
      <c r="L89" s="170">
        <v>0.558671867661586</v>
      </c>
      <c r="M89" s="170">
        <v>2.63929149700741</v>
      </c>
      <c r="N89" s="170">
        <v>0.0269768051769342</v>
      </c>
      <c r="O89" s="170">
        <v>0.178809603231794</v>
      </c>
      <c r="P89" s="168">
        <v>4.04647836381553</v>
      </c>
      <c r="Q89" s="169">
        <v>0.881604546696668</v>
      </c>
      <c r="R89" s="170">
        <v>0.194779884813751</v>
      </c>
      <c r="S89" s="170">
        <v>0.527187805802292</v>
      </c>
      <c r="T89" s="170">
        <v>2.87681746701676</v>
      </c>
      <c r="U89" s="170">
        <v>0.0562556687377279</v>
      </c>
      <c r="V89" s="170">
        <v>0.178809603231794</v>
      </c>
      <c r="W89" s="171">
        <v>4.715454976299</v>
      </c>
      <c r="X89" s="169">
        <v>0.547630552781873</v>
      </c>
      <c r="Y89" s="170">
        <v>0.0950980379559387</v>
      </c>
      <c r="Z89" s="170">
        <v>0.701319565231232</v>
      </c>
      <c r="AA89" s="170">
        <v>0.0747299866644752</v>
      </c>
      <c r="AB89" s="170">
        <v>0.178809603231794</v>
      </c>
      <c r="AC89" s="172">
        <v>1.59758774586531</v>
      </c>
      <c r="AD89" s="173">
        <v>-3.11786723043369</v>
      </c>
      <c r="AE89" s="170">
        <v>3.04110166968295</v>
      </c>
      <c r="AF89" s="174">
        <v>2.9516093801439</v>
      </c>
      <c r="AG89" s="87"/>
      <c r="AH89" s="87"/>
      <c r="AI89" s="87"/>
      <c r="AJ89" s="87"/>
      <c r="AK89" s="87"/>
      <c r="AL89" s="87"/>
      <c r="AM89" s="87"/>
      <c r="AN89" s="87"/>
      <c r="AO89" s="87"/>
      <c r="AP89" s="87"/>
      <c r="AQ89" s="175"/>
      <c r="AR89" s="175"/>
      <c r="AS89" s="175"/>
      <c r="AT89" s="175"/>
      <c r="AU89" s="175"/>
      <c r="AV89" s="175"/>
      <c r="AW89" s="175"/>
      <c r="AX89" s="175"/>
      <c r="AY89" s="175"/>
      <c r="AZ89" s="175"/>
    </row>
    <row r="90" ht="15.0" customHeight="1">
      <c r="A90" s="158" t="s">
        <v>185</v>
      </c>
      <c r="B90" s="159" t="s">
        <v>113</v>
      </c>
      <c r="C90" s="160">
        <v>63.20692422969188</v>
      </c>
      <c r="D90" s="161">
        <v>64.74</v>
      </c>
      <c r="E90" s="162">
        <v>0.631</v>
      </c>
      <c r="F90" s="163">
        <v>5585.9</v>
      </c>
      <c r="G90" s="1" t="s">
        <v>99</v>
      </c>
      <c r="H90" s="164" t="s">
        <v>119</v>
      </c>
      <c r="I90" s="176">
        <v>30.418</v>
      </c>
      <c r="J90" s="169">
        <v>0.416791280502541</v>
      </c>
      <c r="K90" s="170">
        <v>0.0592626027591463</v>
      </c>
      <c r="L90" s="170">
        <v>0.618127425695474</v>
      </c>
      <c r="M90" s="170">
        <v>0.195408330489975</v>
      </c>
      <c r="N90" s="170">
        <v>0.156212869301408</v>
      </c>
      <c r="O90" s="170">
        <v>0.108851620028643</v>
      </c>
      <c r="P90" s="168">
        <v>1.55465412877719</v>
      </c>
      <c r="Q90" s="169">
        <v>0.394666278828439</v>
      </c>
      <c r="R90" s="170">
        <v>0.073344880306452</v>
      </c>
      <c r="S90" s="170">
        <v>0.625343651189828</v>
      </c>
      <c r="T90" s="170">
        <v>0.335347213866962</v>
      </c>
      <c r="U90" s="170">
        <v>0.260672397122007</v>
      </c>
      <c r="V90" s="170">
        <v>0.108851620028643</v>
      </c>
      <c r="W90" s="171">
        <v>1.79822604134233</v>
      </c>
      <c r="X90" s="169">
        <v>0.416791280502541</v>
      </c>
      <c r="Y90" s="170">
        <v>0.18500189365332</v>
      </c>
      <c r="Z90" s="170">
        <v>0.195694592466386</v>
      </c>
      <c r="AA90" s="170">
        <v>0.0489958507491601</v>
      </c>
      <c r="AB90" s="170">
        <v>0.108851620028643</v>
      </c>
      <c r="AC90" s="172">
        <v>0.95533523740005</v>
      </c>
      <c r="AD90" s="173">
        <v>-0.84289080394228</v>
      </c>
      <c r="AE90" s="170">
        <v>1.15971592227684</v>
      </c>
      <c r="AF90" s="174">
        <v>1.88229845497609</v>
      </c>
      <c r="AG90" s="87"/>
      <c r="AH90" s="87"/>
      <c r="AI90" s="87"/>
      <c r="AJ90" s="87"/>
      <c r="AK90" s="87"/>
      <c r="AL90" s="87"/>
      <c r="AM90" s="87"/>
      <c r="AN90" s="87"/>
      <c r="AO90" s="87"/>
      <c r="AP90" s="87"/>
      <c r="AQ90" s="175"/>
      <c r="AR90" s="175"/>
      <c r="AS90" s="175"/>
      <c r="AT90" s="175"/>
      <c r="AU90" s="175"/>
      <c r="AV90" s="175"/>
      <c r="AW90" s="175"/>
      <c r="AX90" s="175"/>
      <c r="AY90" s="175"/>
      <c r="AZ90" s="175"/>
    </row>
    <row r="91" ht="15.0" customHeight="1">
      <c r="A91" s="158" t="s">
        <v>186</v>
      </c>
      <c r="B91" s="159" t="s">
        <v>113</v>
      </c>
      <c r="C91" s="160">
        <v>76.49569593837535</v>
      </c>
      <c r="D91" s="161">
        <v>81.63902439024392</v>
      </c>
      <c r="E91" s="162">
        <v>0.889</v>
      </c>
      <c r="F91" s="163">
        <v>29636.9</v>
      </c>
      <c r="G91" s="1" t="s">
        <v>102</v>
      </c>
      <c r="H91" s="164" t="s">
        <v>122</v>
      </c>
      <c r="I91" s="176">
        <v>10.473</v>
      </c>
      <c r="J91" s="169">
        <v>1.0122539956385</v>
      </c>
      <c r="K91" s="170">
        <v>0.124611791058988</v>
      </c>
      <c r="L91" s="170">
        <v>0.0607696562478608</v>
      </c>
      <c r="M91" s="170">
        <v>1.89494110911091</v>
      </c>
      <c r="N91" s="170">
        <v>0.0540687673814058</v>
      </c>
      <c r="O91" s="170">
        <v>0.0731095476519324</v>
      </c>
      <c r="P91" s="168">
        <v>3.2197548670896</v>
      </c>
      <c r="Q91" s="169">
        <v>1.17626449047199</v>
      </c>
      <c r="R91" s="170">
        <v>0.388114618707889</v>
      </c>
      <c r="S91" s="170">
        <v>0.303774004695576</v>
      </c>
      <c r="T91" s="170">
        <v>2.24462253280631</v>
      </c>
      <c r="U91" s="170">
        <v>0.118078665758192</v>
      </c>
      <c r="V91" s="170">
        <v>0.0731095476519324</v>
      </c>
      <c r="W91" s="171">
        <v>4.30396386009189</v>
      </c>
      <c r="X91" s="169">
        <v>1.0122539956385</v>
      </c>
      <c r="Y91" s="170">
        <v>0.124611791058988</v>
      </c>
      <c r="Z91" s="170">
        <v>0.228469101909327</v>
      </c>
      <c r="AA91" s="170">
        <v>0.189800673245723</v>
      </c>
      <c r="AB91" s="170">
        <v>0.0731095476519324</v>
      </c>
      <c r="AC91" s="172">
        <v>1.62824510950447</v>
      </c>
      <c r="AD91" s="173">
        <v>-2.67571875058741</v>
      </c>
      <c r="AE91" s="170">
        <v>2.77572190742313</v>
      </c>
      <c r="AF91" s="174">
        <v>2.64331447087946</v>
      </c>
      <c r="AG91" s="87"/>
      <c r="AH91" s="87"/>
      <c r="AI91" s="87"/>
      <c r="AJ91" s="87"/>
      <c r="AK91" s="87"/>
      <c r="AL91" s="87"/>
      <c r="AM91" s="87"/>
      <c r="AN91" s="87"/>
      <c r="AO91" s="87"/>
      <c r="AP91" s="87"/>
      <c r="AQ91" s="175"/>
      <c r="AR91" s="175"/>
      <c r="AS91" s="175"/>
      <c r="AT91" s="175"/>
      <c r="AU91" s="175"/>
      <c r="AV91" s="175"/>
      <c r="AW91" s="175"/>
      <c r="AX91" s="175"/>
      <c r="AY91" s="175"/>
      <c r="AZ91" s="175"/>
    </row>
    <row r="92" ht="15.0" customHeight="1">
      <c r="A92" s="158" t="s">
        <v>187</v>
      </c>
      <c r="B92" s="159" t="s">
        <v>121</v>
      </c>
      <c r="C92" s="160"/>
      <c r="D92" s="161">
        <v>74.863</v>
      </c>
      <c r="E92" s="162">
        <v>0.8</v>
      </c>
      <c r="F92" s="163">
        <v>16867.7</v>
      </c>
      <c r="G92" s="1" t="s">
        <v>101</v>
      </c>
      <c r="H92" s="164" t="s">
        <v>116</v>
      </c>
      <c r="I92" s="176">
        <v>0.112</v>
      </c>
      <c r="J92" s="169"/>
      <c r="K92" s="170"/>
      <c r="L92" s="170"/>
      <c r="M92" s="170"/>
      <c r="N92" s="170"/>
      <c r="O92" s="170"/>
      <c r="P92" s="168">
        <v>1.05707869773379</v>
      </c>
      <c r="Q92" s="169"/>
      <c r="R92" s="170"/>
      <c r="S92" s="170"/>
      <c r="T92" s="170"/>
      <c r="U92" s="170"/>
      <c r="V92" s="170"/>
      <c r="W92" s="171">
        <v>1.94116267178884</v>
      </c>
      <c r="X92" s="169"/>
      <c r="Y92" s="170"/>
      <c r="Z92" s="170"/>
      <c r="AA92" s="170"/>
      <c r="AB92" s="170"/>
      <c r="AC92" s="172">
        <v>1.6055440314444</v>
      </c>
      <c r="AD92" s="173">
        <v>-0.335618640344439</v>
      </c>
      <c r="AE92" s="170">
        <v>1.25189893063861</v>
      </c>
      <c r="AF92" s="174">
        <v>1.20903733175259</v>
      </c>
      <c r="AG92" s="87"/>
      <c r="AH92" s="87"/>
      <c r="AI92" s="87"/>
      <c r="AJ92" s="87"/>
      <c r="AK92" s="87"/>
      <c r="AL92" s="87"/>
      <c r="AM92" s="87"/>
      <c r="AN92" s="87"/>
      <c r="AO92" s="87"/>
      <c r="AP92" s="87"/>
      <c r="AQ92" s="175"/>
      <c r="AR92" s="175"/>
      <c r="AS92" s="175"/>
      <c r="AT92" s="175"/>
      <c r="AU92" s="175"/>
      <c r="AV92" s="175"/>
      <c r="AW92" s="175"/>
      <c r="AX92" s="175"/>
      <c r="AY92" s="175"/>
      <c r="AZ92" s="175"/>
    </row>
    <row r="93" ht="15.0" customHeight="1">
      <c r="A93" s="177" t="s">
        <v>188</v>
      </c>
      <c r="B93" s="178" t="s">
        <v>121</v>
      </c>
      <c r="C93" s="179"/>
      <c r="D93" s="180"/>
      <c r="E93" s="181"/>
      <c r="F93" s="182"/>
      <c r="G93" s="183" t="s">
        <v>101</v>
      </c>
      <c r="H93" s="184"/>
      <c r="I93" s="185">
        <v>0.4</v>
      </c>
      <c r="J93" s="186"/>
      <c r="K93" s="187"/>
      <c r="L93" s="187"/>
      <c r="M93" s="187"/>
      <c r="N93" s="187"/>
      <c r="O93" s="187"/>
      <c r="P93" s="168">
        <v>2.22778235278627</v>
      </c>
      <c r="Q93" s="186"/>
      <c r="R93" s="187"/>
      <c r="S93" s="187"/>
      <c r="T93" s="187"/>
      <c r="U93" s="187"/>
      <c r="V93" s="187"/>
      <c r="W93" s="171">
        <v>3.79100035614373</v>
      </c>
      <c r="X93" s="186"/>
      <c r="Y93" s="187"/>
      <c r="Z93" s="187"/>
      <c r="AA93" s="187"/>
      <c r="AB93" s="187"/>
      <c r="AC93" s="172">
        <v>0.549640241413414</v>
      </c>
      <c r="AD93" s="188">
        <v>-3.24136011473031</v>
      </c>
      <c r="AE93" s="187">
        <v>2.44490034806481</v>
      </c>
      <c r="AF93" s="189">
        <v>6.89723944956263</v>
      </c>
      <c r="AG93" s="87"/>
      <c r="AH93" s="87"/>
      <c r="AI93" s="87"/>
      <c r="AJ93" s="87"/>
      <c r="AK93" s="87"/>
      <c r="AL93" s="87"/>
      <c r="AM93" s="87"/>
      <c r="AN93" s="87"/>
      <c r="AO93" s="87"/>
      <c r="AP93" s="87"/>
      <c r="AQ93" s="175"/>
      <c r="AR93" s="175"/>
      <c r="AS93" s="175"/>
      <c r="AT93" s="175"/>
      <c r="AU93" s="175"/>
      <c r="AV93" s="175"/>
      <c r="AW93" s="175"/>
      <c r="AX93" s="175"/>
      <c r="AY93" s="175"/>
      <c r="AZ93" s="175"/>
    </row>
    <row r="94" ht="15.0" customHeight="1">
      <c r="A94" s="158" t="s">
        <v>189</v>
      </c>
      <c r="B94" s="159" t="s">
        <v>113</v>
      </c>
      <c r="C94" s="160">
        <v>60.90243816526612</v>
      </c>
      <c r="D94" s="161">
        <v>73.129</v>
      </c>
      <c r="E94" s="162">
        <v>0.642</v>
      </c>
      <c r="F94" s="163">
        <v>8156.23</v>
      </c>
      <c r="G94" s="1" t="s">
        <v>101</v>
      </c>
      <c r="H94" s="164" t="s">
        <v>119</v>
      </c>
      <c r="I94" s="176">
        <v>17.581</v>
      </c>
      <c r="J94" s="169">
        <v>0.303326214990312</v>
      </c>
      <c r="K94" s="170">
        <v>0.141990806177829</v>
      </c>
      <c r="L94" s="170">
        <v>0.494757200514795</v>
      </c>
      <c r="M94" s="170">
        <v>0.369013349986026</v>
      </c>
      <c r="N94" s="170">
        <v>0.0671960440998968</v>
      </c>
      <c r="O94" s="170">
        <v>0.21340216370148</v>
      </c>
      <c r="P94" s="168">
        <v>1.58968577947034</v>
      </c>
      <c r="Q94" s="169">
        <v>0.361608969535971</v>
      </c>
      <c r="R94" s="170">
        <v>0.166531832916771</v>
      </c>
      <c r="S94" s="170">
        <v>0.581617250250703</v>
      </c>
      <c r="T94" s="170">
        <v>0.539282083148268</v>
      </c>
      <c r="U94" s="170">
        <v>0.0752094612862595</v>
      </c>
      <c r="V94" s="170">
        <v>0.21340216370148</v>
      </c>
      <c r="W94" s="171">
        <v>1.93765176083945</v>
      </c>
      <c r="X94" s="169">
        <v>0.303326214990312</v>
      </c>
      <c r="Y94" s="170">
        <v>0.141990806177829</v>
      </c>
      <c r="Z94" s="170">
        <v>0.285668325393585</v>
      </c>
      <c r="AA94" s="170">
        <v>0.0417221804001011</v>
      </c>
      <c r="AB94" s="170">
        <v>0.21340216370148</v>
      </c>
      <c r="AC94" s="172">
        <v>0.986109690663307</v>
      </c>
      <c r="AD94" s="173">
        <v>-0.951542070176142</v>
      </c>
      <c r="AE94" s="170">
        <v>1.24963466617125</v>
      </c>
      <c r="AF94" s="174">
        <v>1.96494546112419</v>
      </c>
      <c r="AG94" s="87"/>
      <c r="AH94" s="87"/>
      <c r="AI94" s="87"/>
      <c r="AJ94" s="87"/>
      <c r="AK94" s="87"/>
      <c r="AL94" s="87"/>
      <c r="AM94" s="87"/>
      <c r="AN94" s="87"/>
      <c r="AO94" s="87"/>
      <c r="AP94" s="87"/>
      <c r="AQ94" s="175"/>
      <c r="AR94" s="175"/>
      <c r="AS94" s="175"/>
      <c r="AT94" s="175"/>
      <c r="AU94" s="175"/>
      <c r="AV94" s="175"/>
      <c r="AW94" s="175"/>
      <c r="AX94" s="175"/>
      <c r="AY94" s="175"/>
      <c r="AZ94" s="175"/>
    </row>
    <row r="95" ht="15.0" customHeight="1">
      <c r="A95" s="158" t="s">
        <v>190</v>
      </c>
      <c r="B95" s="159" t="s">
        <v>113</v>
      </c>
      <c r="C95" s="160">
        <v>51.66406395891689</v>
      </c>
      <c r="D95" s="161">
        <v>59.72</v>
      </c>
      <c r="E95" s="162">
        <v>0.467</v>
      </c>
      <c r="F95" s="163">
        <v>2405.89</v>
      </c>
      <c r="G95" s="1" t="s">
        <v>99</v>
      </c>
      <c r="H95" s="164" t="s">
        <v>114</v>
      </c>
      <c r="I95" s="176">
        <v>12.771</v>
      </c>
      <c r="J95" s="169">
        <v>0.295287367095442</v>
      </c>
      <c r="K95" s="170">
        <v>0.489119460818218</v>
      </c>
      <c r="L95" s="170">
        <v>0.397273273832476</v>
      </c>
      <c r="M95" s="170">
        <v>0.080450510775233</v>
      </c>
      <c r="N95" s="170">
        <v>0.135064039142161</v>
      </c>
      <c r="O95" s="170">
        <v>0.0486632245233821</v>
      </c>
      <c r="P95" s="168">
        <v>1.44585787618691</v>
      </c>
      <c r="Q95" s="169">
        <v>0.405364399686266</v>
      </c>
      <c r="R95" s="170">
        <v>0.497271084494926</v>
      </c>
      <c r="S95" s="170">
        <v>0.399194293709266</v>
      </c>
      <c r="T95" s="170">
        <v>0.147682873832771</v>
      </c>
      <c r="U95" s="170">
        <v>0.133924814925172</v>
      </c>
      <c r="V95" s="170">
        <v>0.0486632245233821</v>
      </c>
      <c r="W95" s="171">
        <v>1.63210069117178</v>
      </c>
      <c r="X95" s="169">
        <v>0.295287367095442</v>
      </c>
      <c r="Y95" s="170">
        <v>0.677889398265623</v>
      </c>
      <c r="Z95" s="170">
        <v>0.534275556646885</v>
      </c>
      <c r="AA95" s="170">
        <v>0.274604273317636</v>
      </c>
      <c r="AB95" s="170">
        <v>0.0486632245233821</v>
      </c>
      <c r="AC95" s="172">
        <v>1.83071981984897</v>
      </c>
      <c r="AD95" s="173">
        <v>0.19861912867719</v>
      </c>
      <c r="AE95" s="170">
        <v>1.05257799341958</v>
      </c>
      <c r="AF95" s="174">
        <v>0.891507631848561</v>
      </c>
      <c r="AG95" s="87"/>
      <c r="AH95" s="87"/>
      <c r="AI95" s="87"/>
      <c r="AJ95" s="87"/>
      <c r="AK95" s="87"/>
      <c r="AL95" s="87"/>
      <c r="AM95" s="87"/>
      <c r="AN95" s="87"/>
      <c r="AO95" s="87"/>
      <c r="AP95" s="87"/>
      <c r="AQ95" s="175"/>
      <c r="AR95" s="175"/>
      <c r="AS95" s="175"/>
      <c r="AT95" s="175"/>
      <c r="AU95" s="175"/>
      <c r="AV95" s="175"/>
      <c r="AW95" s="175"/>
      <c r="AX95" s="175"/>
      <c r="AY95" s="175"/>
      <c r="AZ95" s="175"/>
    </row>
    <row r="96" ht="15.0" customHeight="1">
      <c r="A96" s="158" t="s">
        <v>191</v>
      </c>
      <c r="B96" s="159" t="s">
        <v>113</v>
      </c>
      <c r="C96" s="160"/>
      <c r="D96" s="161">
        <v>60.882</v>
      </c>
      <c r="E96" s="162">
        <v>0.49</v>
      </c>
      <c r="F96" s="163">
        <v>2330.24</v>
      </c>
      <c r="G96" s="1" t="s">
        <v>99</v>
      </c>
      <c r="H96" s="164" t="s">
        <v>114</v>
      </c>
      <c r="I96" s="176">
        <v>1.921</v>
      </c>
      <c r="J96" s="169">
        <v>0.485405327666179</v>
      </c>
      <c r="K96" s="170">
        <v>0.074772011192501</v>
      </c>
      <c r="L96" s="170">
        <v>0.599747451026922</v>
      </c>
      <c r="M96" s="170">
        <v>0.0415001297996694</v>
      </c>
      <c r="N96" s="170">
        <v>0.104418987685802</v>
      </c>
      <c r="O96" s="170">
        <v>0.0264298196173514</v>
      </c>
      <c r="P96" s="168">
        <v>1.33227372698842</v>
      </c>
      <c r="Q96" s="169">
        <v>0.420447350156894</v>
      </c>
      <c r="R96" s="170">
        <v>0.0769847065629253</v>
      </c>
      <c r="S96" s="170">
        <v>0.597212578362568</v>
      </c>
      <c r="T96" s="170">
        <v>0.0723885394091809</v>
      </c>
      <c r="U96" s="170">
        <v>0.0910307524668827</v>
      </c>
      <c r="V96" s="170">
        <v>0.0264298196173514</v>
      </c>
      <c r="W96" s="171">
        <v>1.2844937465758</v>
      </c>
      <c r="X96" s="169">
        <v>0.485405327666179</v>
      </c>
      <c r="Y96" s="170">
        <v>0.074772011192501</v>
      </c>
      <c r="Z96" s="170">
        <v>0.278654205741028</v>
      </c>
      <c r="AA96" s="170">
        <v>1.53244920009418</v>
      </c>
      <c r="AB96" s="170">
        <v>0.0264298196173514</v>
      </c>
      <c r="AC96" s="172">
        <v>2.39771056431124</v>
      </c>
      <c r="AD96" s="173">
        <v>1.11321681773544</v>
      </c>
      <c r="AE96" s="170">
        <v>0.828398552640807</v>
      </c>
      <c r="AF96" s="174">
        <v>0.535716764856804</v>
      </c>
      <c r="AG96" s="87"/>
      <c r="AH96" s="87"/>
      <c r="AI96" s="87"/>
      <c r="AJ96" s="87"/>
      <c r="AK96" s="87"/>
      <c r="AL96" s="87"/>
      <c r="AM96" s="87"/>
      <c r="AN96" s="87"/>
      <c r="AO96" s="87"/>
      <c r="AP96" s="87"/>
      <c r="AQ96" s="175"/>
      <c r="AR96" s="175"/>
      <c r="AS96" s="175"/>
      <c r="AT96" s="175"/>
      <c r="AU96" s="175"/>
      <c r="AV96" s="175"/>
      <c r="AW96" s="175"/>
      <c r="AX96" s="175"/>
      <c r="AY96" s="175"/>
      <c r="AZ96" s="175"/>
    </row>
    <row r="97" ht="15.0" customHeight="1">
      <c r="A97" s="158" t="s">
        <v>192</v>
      </c>
      <c r="B97" s="159" t="s">
        <v>121</v>
      </c>
      <c r="C97" s="160">
        <v>62.31338703843003</v>
      </c>
      <c r="D97" s="161">
        <v>69.124</v>
      </c>
      <c r="E97" s="162">
        <v>0.708</v>
      </c>
      <c r="F97" s="163">
        <v>13052.2</v>
      </c>
      <c r="G97" s="1" t="s">
        <v>106</v>
      </c>
      <c r="H97" s="164" t="s">
        <v>119</v>
      </c>
      <c r="I97" s="176">
        <v>0.783</v>
      </c>
      <c r="J97" s="169"/>
      <c r="K97" s="170"/>
      <c r="L97" s="170"/>
      <c r="M97" s="170"/>
      <c r="N97" s="170"/>
      <c r="O97" s="170"/>
      <c r="P97" s="168">
        <v>3.77254586497187</v>
      </c>
      <c r="Q97" s="169"/>
      <c r="R97" s="170"/>
      <c r="S97" s="170"/>
      <c r="T97" s="170"/>
      <c r="U97" s="170"/>
      <c r="V97" s="170"/>
      <c r="W97" s="171">
        <v>4.56878414288037</v>
      </c>
      <c r="X97" s="169"/>
      <c r="Y97" s="170"/>
      <c r="Z97" s="170"/>
      <c r="AA97" s="170"/>
      <c r="AB97" s="170"/>
      <c r="AC97" s="172">
        <v>71.4414833057213</v>
      </c>
      <c r="AD97" s="173">
        <v>66.8726991628409</v>
      </c>
      <c r="AE97" s="170">
        <v>2.94651039086784</v>
      </c>
      <c r="AF97" s="174">
        <v>0.0639514177404332</v>
      </c>
      <c r="AG97" s="87"/>
      <c r="AH97" s="87"/>
      <c r="AI97" s="87"/>
      <c r="AJ97" s="87"/>
      <c r="AK97" s="87"/>
      <c r="AL97" s="87"/>
      <c r="AM97" s="87"/>
      <c r="AN97" s="87"/>
      <c r="AO97" s="87"/>
      <c r="AP97" s="87"/>
      <c r="AQ97" s="175"/>
      <c r="AR97" s="175"/>
      <c r="AS97" s="175"/>
      <c r="AT97" s="175"/>
      <c r="AU97" s="175"/>
      <c r="AV97" s="175"/>
      <c r="AW97" s="175"/>
      <c r="AX97" s="175"/>
      <c r="AY97" s="175"/>
      <c r="AZ97" s="175"/>
    </row>
    <row r="98" ht="15.0" customHeight="1">
      <c r="A98" s="177" t="s">
        <v>193</v>
      </c>
      <c r="B98" s="178" t="s">
        <v>113</v>
      </c>
      <c r="C98" s="179">
        <v>52.884638667640964</v>
      </c>
      <c r="D98" s="180">
        <v>64.255</v>
      </c>
      <c r="E98" s="181">
        <v>0.543</v>
      </c>
      <c r="F98" s="182">
        <v>2989.79</v>
      </c>
      <c r="G98" s="183" t="s">
        <v>101</v>
      </c>
      <c r="H98" s="184" t="s">
        <v>114</v>
      </c>
      <c r="I98" s="185">
        <v>11.263</v>
      </c>
      <c r="J98" s="186">
        <v>0.156114188461649</v>
      </c>
      <c r="K98" s="187">
        <v>0.0299311522132627</v>
      </c>
      <c r="L98" s="187">
        <v>0.0867366692453449</v>
      </c>
      <c r="M98" s="187">
        <v>0.10050431101477</v>
      </c>
      <c r="N98" s="187">
        <v>0.00302949419785438</v>
      </c>
      <c r="O98" s="187">
        <v>0.0272069417608166</v>
      </c>
      <c r="P98" s="168">
        <v>0.403522756893698</v>
      </c>
      <c r="Q98" s="186">
        <v>0.312216704919457</v>
      </c>
      <c r="R98" s="187">
        <v>0.0357822344859287</v>
      </c>
      <c r="S98" s="187">
        <v>0.0949409134928987</v>
      </c>
      <c r="T98" s="187">
        <v>0.12147966542784</v>
      </c>
      <c r="U98" s="187">
        <v>0.0214779126143415</v>
      </c>
      <c r="V98" s="187">
        <v>0.0272069417608166</v>
      </c>
      <c r="W98" s="171">
        <v>0.613104372701283</v>
      </c>
      <c r="X98" s="186">
        <v>0.156114188461649</v>
      </c>
      <c r="Y98" s="187">
        <v>0.0299311522132627</v>
      </c>
      <c r="Z98" s="187">
        <v>0.0260794258158723</v>
      </c>
      <c r="AA98" s="187">
        <v>0.0110935476387292</v>
      </c>
      <c r="AB98" s="187">
        <v>0.0272069417608166</v>
      </c>
      <c r="AC98" s="172">
        <v>0.25042525589033</v>
      </c>
      <c r="AD98" s="188">
        <v>-0.362679116810953</v>
      </c>
      <c r="AE98" s="187">
        <v>0.395404630281336</v>
      </c>
      <c r="AF98" s="189">
        <v>2.44825295484487</v>
      </c>
      <c r="AG98" s="87"/>
      <c r="AH98" s="87"/>
      <c r="AI98" s="87"/>
      <c r="AJ98" s="87"/>
      <c r="AK98" s="87"/>
      <c r="AL98" s="87"/>
      <c r="AM98" s="87"/>
      <c r="AN98" s="87"/>
      <c r="AO98" s="87"/>
      <c r="AP98" s="87"/>
      <c r="AQ98" s="175"/>
      <c r="AR98" s="175"/>
      <c r="AS98" s="175"/>
      <c r="AT98" s="175"/>
      <c r="AU98" s="175"/>
      <c r="AV98" s="175"/>
      <c r="AW98" s="175"/>
      <c r="AX98" s="175"/>
      <c r="AY98" s="175"/>
      <c r="AZ98" s="175"/>
    </row>
    <row r="99" ht="15.0" customHeight="1">
      <c r="A99" s="158" t="s">
        <v>194</v>
      </c>
      <c r="B99" s="159" t="s">
        <v>121</v>
      </c>
      <c r="C99" s="160">
        <v>63.43765007002803</v>
      </c>
      <c r="D99" s="161">
        <v>72.881</v>
      </c>
      <c r="E99" s="162">
        <v>0.632</v>
      </c>
      <c r="F99" s="163">
        <v>5721.95</v>
      </c>
      <c r="G99" s="1" t="s">
        <v>101</v>
      </c>
      <c r="H99" s="164" t="s">
        <v>119</v>
      </c>
      <c r="I99" s="165">
        <v>9.746</v>
      </c>
      <c r="J99" s="166"/>
      <c r="K99" s="167"/>
      <c r="L99" s="167"/>
      <c r="M99" s="167"/>
      <c r="N99" s="167"/>
      <c r="O99" s="167"/>
      <c r="P99" s="168">
        <v>1.3873796337467</v>
      </c>
      <c r="Q99" s="169"/>
      <c r="R99" s="170"/>
      <c r="S99" s="170"/>
      <c r="T99" s="170"/>
      <c r="U99" s="170"/>
      <c r="V99" s="170"/>
      <c r="W99" s="171">
        <v>1.50161939594318</v>
      </c>
      <c r="X99" s="169"/>
      <c r="Y99" s="170"/>
      <c r="Z99" s="170"/>
      <c r="AA99" s="170"/>
      <c r="AB99" s="170"/>
      <c r="AC99" s="172">
        <v>1.75828608869548</v>
      </c>
      <c r="AD99" s="173">
        <v>0.2566666927523</v>
      </c>
      <c r="AE99" s="170">
        <v>0.968427707439435</v>
      </c>
      <c r="AF99" s="174">
        <v>0.854024498969489</v>
      </c>
      <c r="AG99" s="87"/>
      <c r="AH99" s="87"/>
      <c r="AI99" s="87"/>
      <c r="AJ99" s="87"/>
      <c r="AK99" s="87"/>
      <c r="AL99" s="87"/>
      <c r="AM99" s="87"/>
      <c r="AN99" s="87"/>
      <c r="AO99" s="87"/>
      <c r="AP99" s="87"/>
      <c r="AQ99" s="175"/>
      <c r="AR99" s="175"/>
      <c r="AS99" s="175"/>
      <c r="AT99" s="175"/>
      <c r="AU99" s="175"/>
      <c r="AV99" s="175"/>
      <c r="AW99" s="175"/>
      <c r="AX99" s="175"/>
      <c r="AY99" s="175"/>
      <c r="AZ99" s="175"/>
    </row>
    <row r="100" ht="15.0" customHeight="1">
      <c r="A100" s="158" t="s">
        <v>195</v>
      </c>
      <c r="B100" s="159" t="s">
        <v>126</v>
      </c>
      <c r="C100" s="160">
        <v>78.59076256203569</v>
      </c>
      <c r="D100" s="161">
        <v>76.31951219512194</v>
      </c>
      <c r="E100" s="162">
        <v>0.853</v>
      </c>
      <c r="F100" s="163">
        <v>32952.9</v>
      </c>
      <c r="G100" s="1" t="s">
        <v>102</v>
      </c>
      <c r="H100" s="164" t="s">
        <v>122</v>
      </c>
      <c r="I100" s="176">
        <v>9.685</v>
      </c>
      <c r="J100" s="169">
        <v>1.68425744761552</v>
      </c>
      <c r="K100" s="170">
        <v>0.0386319179573177</v>
      </c>
      <c r="L100" s="170">
        <v>0.308640621147914</v>
      </c>
      <c r="M100" s="170">
        <v>1.67073965233403</v>
      </c>
      <c r="N100" s="170">
        <v>0.0019911968144545</v>
      </c>
      <c r="O100" s="170">
        <v>0.127114333437609</v>
      </c>
      <c r="P100" s="168">
        <v>3.83137516930684</v>
      </c>
      <c r="Q100" s="169">
        <v>1.10798783443486</v>
      </c>
      <c r="R100" s="170">
        <v>0.0872070805715802</v>
      </c>
      <c r="S100" s="170">
        <v>0.399906104051141</v>
      </c>
      <c r="T100" s="170">
        <v>2.23318797169829</v>
      </c>
      <c r="U100" s="170">
        <v>0.0191126268349149</v>
      </c>
      <c r="V100" s="170">
        <v>0.127114333437609</v>
      </c>
      <c r="W100" s="171">
        <v>3.9745159510284</v>
      </c>
      <c r="X100" s="169">
        <v>1.68425744761552</v>
      </c>
      <c r="Y100" s="170">
        <v>0.0779564800060159</v>
      </c>
      <c r="Z100" s="170">
        <v>0.674913672149774</v>
      </c>
      <c r="AA100" s="170">
        <v>0.00668314248042619</v>
      </c>
      <c r="AB100" s="170">
        <v>0.127114333437609</v>
      </c>
      <c r="AC100" s="172">
        <v>2.57092507568934</v>
      </c>
      <c r="AD100" s="173">
        <v>-1.40359087533905</v>
      </c>
      <c r="AE100" s="170">
        <v>2.56325363206852</v>
      </c>
      <c r="AF100" s="174">
        <v>1.54594779467181</v>
      </c>
      <c r="AG100" s="87"/>
      <c r="AH100" s="87"/>
      <c r="AI100" s="87"/>
      <c r="AJ100" s="87"/>
      <c r="AK100" s="87"/>
      <c r="AL100" s="87"/>
      <c r="AM100" s="87"/>
      <c r="AN100" s="87"/>
      <c r="AO100" s="87"/>
      <c r="AP100" s="87"/>
      <c r="AQ100" s="175"/>
      <c r="AR100" s="175"/>
      <c r="AS100" s="175"/>
      <c r="AT100" s="175"/>
      <c r="AU100" s="175"/>
      <c r="AV100" s="175"/>
      <c r="AW100" s="175"/>
      <c r="AX100" s="175"/>
      <c r="AY100" s="175"/>
      <c r="AZ100" s="175"/>
    </row>
    <row r="101" ht="15.0" customHeight="1">
      <c r="A101" s="158" t="s">
        <v>196</v>
      </c>
      <c r="B101" s="159" t="s">
        <v>113</v>
      </c>
      <c r="C101" s="160">
        <v>60.385179761904766</v>
      </c>
      <c r="D101" s="161">
        <v>70.91</v>
      </c>
      <c r="E101" s="162">
        <v>0.645</v>
      </c>
      <c r="F101" s="163">
        <v>6683.45</v>
      </c>
      <c r="G101" s="1" t="s">
        <v>100</v>
      </c>
      <c r="H101" s="164" t="s">
        <v>119</v>
      </c>
      <c r="I101" s="176">
        <v>1366.418</v>
      </c>
      <c r="J101" s="169">
        <v>0.254934244388313</v>
      </c>
      <c r="K101" s="170">
        <v>0.00306201606736909</v>
      </c>
      <c r="L101" s="170">
        <v>0.10715885875033</v>
      </c>
      <c r="M101" s="170">
        <v>0.580560422980004</v>
      </c>
      <c r="N101" s="170">
        <v>0.0205277521541259</v>
      </c>
      <c r="O101" s="170">
        <v>0.0509633711132847</v>
      </c>
      <c r="P101" s="168">
        <v>1.01720666545343</v>
      </c>
      <c r="Q101" s="169">
        <v>0.259672011050262</v>
      </c>
      <c r="R101" s="170">
        <v>0.00651959644623557</v>
      </c>
      <c r="S101" s="170">
        <v>0.116459558800874</v>
      </c>
      <c r="T101" s="170">
        <v>0.619729776278338</v>
      </c>
      <c r="U101" s="170">
        <v>0.0156855556308927</v>
      </c>
      <c r="V101" s="170">
        <v>0.0509633711132847</v>
      </c>
      <c r="W101" s="171">
        <v>1.06902986931989</v>
      </c>
      <c r="X101" s="169">
        <v>0.254934244388313</v>
      </c>
      <c r="Y101" s="170">
        <v>0.00306201606736909</v>
      </c>
      <c r="Z101" s="170">
        <v>0.0200946333870064</v>
      </c>
      <c r="AA101" s="170">
        <v>0.0266813601010096</v>
      </c>
      <c r="AB101" s="170">
        <v>0.0509633711132847</v>
      </c>
      <c r="AC101" s="172">
        <v>0.355735625056983</v>
      </c>
      <c r="AD101" s="173">
        <v>-0.713294244262907</v>
      </c>
      <c r="AE101" s="170">
        <v>0.689441111593709</v>
      </c>
      <c r="AF101" s="174">
        <v>3.00512457572572</v>
      </c>
      <c r="AG101" s="87"/>
      <c r="AH101" s="87"/>
      <c r="AI101" s="87"/>
      <c r="AJ101" s="87"/>
      <c r="AK101" s="87"/>
      <c r="AL101" s="87"/>
      <c r="AM101" s="87"/>
      <c r="AN101" s="87"/>
      <c r="AO101" s="87"/>
      <c r="AP101" s="87"/>
      <c r="AQ101" s="175"/>
      <c r="AR101" s="175"/>
      <c r="AS101" s="175"/>
      <c r="AT101" s="175"/>
      <c r="AU101" s="175"/>
      <c r="AV101" s="175"/>
      <c r="AW101" s="175"/>
      <c r="AX101" s="175"/>
      <c r="AY101" s="175"/>
      <c r="AZ101" s="175"/>
    </row>
    <row r="102" ht="15.0" customHeight="1">
      <c r="A102" s="158" t="s">
        <v>197</v>
      </c>
      <c r="B102" s="159" t="s">
        <v>113</v>
      </c>
      <c r="C102" s="160">
        <v>68.4167046451914</v>
      </c>
      <c r="D102" s="161">
        <v>70.518</v>
      </c>
      <c r="E102" s="162">
        <v>0.716</v>
      </c>
      <c r="F102" s="163">
        <v>11976.5</v>
      </c>
      <c r="G102" s="1" t="s">
        <v>100</v>
      </c>
      <c r="H102" s="164" t="s">
        <v>119</v>
      </c>
      <c r="I102" s="176">
        <v>270.626</v>
      </c>
      <c r="J102" s="169">
        <v>0.50147489673124</v>
      </c>
      <c r="K102" s="170">
        <v>0.0173407832558522</v>
      </c>
      <c r="L102" s="170">
        <v>0.270824464052984</v>
      </c>
      <c r="M102" s="170">
        <v>0.742985451405867</v>
      </c>
      <c r="N102" s="170">
        <v>0.232734788950719</v>
      </c>
      <c r="O102" s="170">
        <v>0.0806182729980906</v>
      </c>
      <c r="P102" s="168">
        <v>1.84597865739475</v>
      </c>
      <c r="Q102" s="169">
        <v>0.484740146329063</v>
      </c>
      <c r="R102" s="170">
        <v>0.0474146408011541</v>
      </c>
      <c r="S102" s="170">
        <v>0.170742783629465</v>
      </c>
      <c r="T102" s="170">
        <v>0.698861772878019</v>
      </c>
      <c r="U102" s="170">
        <v>0.201599655658771</v>
      </c>
      <c r="V102" s="170">
        <v>0.0806182729980906</v>
      </c>
      <c r="W102" s="171">
        <v>1.68397727229456</v>
      </c>
      <c r="X102" s="169">
        <v>0.50147489673124</v>
      </c>
      <c r="Y102" s="170">
        <v>0.0523984028731505</v>
      </c>
      <c r="Z102" s="170">
        <v>0.265977693381286</v>
      </c>
      <c r="AA102" s="170">
        <v>0.346432165508871</v>
      </c>
      <c r="AB102" s="170">
        <v>0.0806182729980906</v>
      </c>
      <c r="AC102" s="172">
        <v>1.24690143149264</v>
      </c>
      <c r="AD102" s="173">
        <v>-0.437075840801919</v>
      </c>
      <c r="AE102" s="170">
        <v>1.0860343530419</v>
      </c>
      <c r="AF102" s="174">
        <v>1.35052958458689</v>
      </c>
      <c r="AG102" s="87"/>
      <c r="AH102" s="87"/>
      <c r="AI102" s="87"/>
      <c r="AJ102" s="87"/>
      <c r="AK102" s="87"/>
      <c r="AL102" s="87"/>
      <c r="AM102" s="87"/>
      <c r="AN102" s="87"/>
      <c r="AO102" s="87"/>
      <c r="AP102" s="87"/>
      <c r="AQ102" s="175"/>
      <c r="AR102" s="175"/>
      <c r="AS102" s="175"/>
      <c r="AT102" s="175"/>
      <c r="AU102" s="175"/>
      <c r="AV102" s="175"/>
      <c r="AW102" s="175"/>
      <c r="AX102" s="175"/>
      <c r="AY102" s="175"/>
      <c r="AZ102" s="175"/>
    </row>
    <row r="103" ht="15.0" customHeight="1">
      <c r="A103" s="177" t="s">
        <v>198</v>
      </c>
      <c r="B103" s="178" t="s">
        <v>126</v>
      </c>
      <c r="C103" s="179">
        <v>68.5875756302521</v>
      </c>
      <c r="D103" s="180">
        <v>76.103</v>
      </c>
      <c r="E103" s="181">
        <v>0.783</v>
      </c>
      <c r="F103" s="182">
        <v>14840.7</v>
      </c>
      <c r="G103" s="183" t="s">
        <v>103</v>
      </c>
      <c r="H103" s="184" t="s">
        <v>116</v>
      </c>
      <c r="I103" s="185">
        <v>82.914</v>
      </c>
      <c r="J103" s="186">
        <v>0.392038144918302</v>
      </c>
      <c r="K103" s="187">
        <v>0.0633341536379847</v>
      </c>
      <c r="L103" s="187">
        <v>0.00346233358050376</v>
      </c>
      <c r="M103" s="187">
        <v>2.35457020157237</v>
      </c>
      <c r="N103" s="187">
        <v>0.151428530236946</v>
      </c>
      <c r="O103" s="187">
        <v>0.0677997898271751</v>
      </c>
      <c r="P103" s="168">
        <v>3.03263315377328</v>
      </c>
      <c r="Q103" s="186">
        <v>0.592641940730153</v>
      </c>
      <c r="R103" s="187">
        <v>0.111384785496039</v>
      </c>
      <c r="S103" s="187">
        <v>0.0289227461557041</v>
      </c>
      <c r="T103" s="187">
        <v>2.22679487903276</v>
      </c>
      <c r="U103" s="187">
        <v>0.132750944407738</v>
      </c>
      <c r="V103" s="187">
        <v>0.0677997898271751</v>
      </c>
      <c r="W103" s="171">
        <v>3.16029508564957</v>
      </c>
      <c r="X103" s="186">
        <v>0.392038144918302</v>
      </c>
      <c r="Y103" s="187">
        <v>0.0633341536379847</v>
      </c>
      <c r="Z103" s="187">
        <v>0.0544814998979211</v>
      </c>
      <c r="AA103" s="187">
        <v>0.173469143732471</v>
      </c>
      <c r="AB103" s="187">
        <v>0.0677997898271751</v>
      </c>
      <c r="AC103" s="172">
        <v>0.751122732013854</v>
      </c>
      <c r="AD103" s="188">
        <v>-2.40917235363571</v>
      </c>
      <c r="AE103" s="187">
        <v>2.0381445077868</v>
      </c>
      <c r="AF103" s="189">
        <v>4.20742836150947</v>
      </c>
      <c r="AG103" s="87"/>
      <c r="AH103" s="87"/>
      <c r="AI103" s="87"/>
      <c r="AJ103" s="87"/>
      <c r="AK103" s="87"/>
      <c r="AL103" s="87"/>
      <c r="AM103" s="87"/>
      <c r="AN103" s="87"/>
      <c r="AO103" s="87"/>
      <c r="AP103" s="87"/>
      <c r="AQ103" s="175"/>
      <c r="AR103" s="175"/>
      <c r="AS103" s="175"/>
      <c r="AT103" s="175"/>
      <c r="AU103" s="175"/>
      <c r="AV103" s="175"/>
      <c r="AW103" s="175"/>
      <c r="AX103" s="175"/>
      <c r="AY103" s="175"/>
      <c r="AZ103" s="175"/>
    </row>
    <row r="104" ht="15.0" customHeight="1">
      <c r="A104" s="158" t="s">
        <v>199</v>
      </c>
      <c r="B104" s="159" t="s">
        <v>126</v>
      </c>
      <c r="C104" s="160">
        <v>62.54634831932775</v>
      </c>
      <c r="D104" s="161">
        <v>71.576</v>
      </c>
      <c r="E104" s="162">
        <v>0.696</v>
      </c>
      <c r="F104" s="163">
        <v>11483.1</v>
      </c>
      <c r="G104" s="1" t="s">
        <v>103</v>
      </c>
      <c r="H104" s="164" t="s">
        <v>119</v>
      </c>
      <c r="I104" s="176">
        <v>39.31</v>
      </c>
      <c r="J104" s="169">
        <v>0.239493494756281</v>
      </c>
      <c r="K104" s="170">
        <v>0.0150469902200683</v>
      </c>
      <c r="L104" s="170">
        <v>0.00205386049355467</v>
      </c>
      <c r="M104" s="170">
        <v>1.12828656384092</v>
      </c>
      <c r="N104" s="170">
        <v>0.00324801808018238</v>
      </c>
      <c r="O104" s="170">
        <v>0.0260561908378301</v>
      </c>
      <c r="P104" s="168">
        <v>1.41418511822884</v>
      </c>
      <c r="Q104" s="169">
        <v>0.470066485019817</v>
      </c>
      <c r="R104" s="170">
        <v>0.046611407899752</v>
      </c>
      <c r="S104" s="170">
        <v>0.0272700492355509</v>
      </c>
      <c r="T104" s="170">
        <v>1.23135469201553</v>
      </c>
      <c r="U104" s="170">
        <v>0.0153527548608341</v>
      </c>
      <c r="V104" s="170">
        <v>0.0260561908378301</v>
      </c>
      <c r="W104" s="171">
        <v>1.81671157986931</v>
      </c>
      <c r="X104" s="169">
        <v>0.239493494756281</v>
      </c>
      <c r="Y104" s="170">
        <v>0.0150469902200683</v>
      </c>
      <c r="Z104" s="170">
        <v>0.036562776491832</v>
      </c>
      <c r="AA104" s="170">
        <v>0.00191371842161318</v>
      </c>
      <c r="AB104" s="170">
        <v>0.0260561908378301</v>
      </c>
      <c r="AC104" s="172">
        <v>0.319073170727625</v>
      </c>
      <c r="AD104" s="173">
        <v>-1.49763840914168</v>
      </c>
      <c r="AE104" s="170">
        <v>1.17163765673554</v>
      </c>
      <c r="AF104" s="174">
        <v>5.69371462892483</v>
      </c>
      <c r="AG104" s="87"/>
      <c r="AH104" s="87"/>
      <c r="AI104" s="87"/>
      <c r="AJ104" s="87"/>
      <c r="AK104" s="87"/>
      <c r="AL104" s="87"/>
      <c r="AM104" s="87"/>
      <c r="AN104" s="87"/>
      <c r="AO104" s="87"/>
      <c r="AP104" s="87"/>
      <c r="AQ104" s="175"/>
      <c r="AR104" s="175"/>
      <c r="AS104" s="175"/>
      <c r="AT104" s="175"/>
      <c r="AU104" s="175"/>
      <c r="AV104" s="175"/>
      <c r="AW104" s="175"/>
      <c r="AX104" s="175"/>
      <c r="AY104" s="175"/>
      <c r="AZ104" s="175"/>
    </row>
    <row r="105" ht="15.0" customHeight="1">
      <c r="A105" s="158" t="s">
        <v>200</v>
      </c>
      <c r="B105" s="159" t="s">
        <v>126</v>
      </c>
      <c r="C105" s="160">
        <v>80.65221624649861</v>
      </c>
      <c r="D105" s="161">
        <v>82.70243902439026</v>
      </c>
      <c r="E105" s="162">
        <v>0.942</v>
      </c>
      <c r="F105" s="163">
        <v>86744.3</v>
      </c>
      <c r="G105" s="1" t="s">
        <v>102</v>
      </c>
      <c r="H105" s="164" t="s">
        <v>122</v>
      </c>
      <c r="I105" s="176">
        <v>4.882</v>
      </c>
      <c r="J105" s="169">
        <v>0.508395068110833</v>
      </c>
      <c r="K105" s="170">
        <v>0.756168884032169</v>
      </c>
      <c r="L105" s="170">
        <v>0.542686762425047</v>
      </c>
      <c r="M105" s="170">
        <v>2.37419779274506</v>
      </c>
      <c r="N105" s="170">
        <v>0.286880724928118</v>
      </c>
      <c r="O105" s="170">
        <v>0.123992590351137</v>
      </c>
      <c r="P105" s="168">
        <v>4.59232182259237</v>
      </c>
      <c r="Q105" s="169">
        <v>1.06404371758481</v>
      </c>
      <c r="R105" s="170">
        <v>0.271132159772932</v>
      </c>
      <c r="S105" s="170">
        <v>0.639410897736184</v>
      </c>
      <c r="T105" s="170">
        <v>2.61800272025853</v>
      </c>
      <c r="U105" s="170">
        <v>0.166622160718572</v>
      </c>
      <c r="V105" s="170">
        <v>0.123992590351137</v>
      </c>
      <c r="W105" s="171">
        <v>4.88320424642216</v>
      </c>
      <c r="X105" s="169">
        <v>0.508395068110833</v>
      </c>
      <c r="Y105" s="170">
        <v>0.756168884032169</v>
      </c>
      <c r="Z105" s="170">
        <v>0.481060426596406</v>
      </c>
      <c r="AA105" s="170">
        <v>1.41509479788131</v>
      </c>
      <c r="AB105" s="170">
        <v>0.123992590351137</v>
      </c>
      <c r="AC105" s="172">
        <v>3.28471176697186</v>
      </c>
      <c r="AD105" s="173">
        <v>-1.5984924794503</v>
      </c>
      <c r="AE105" s="170">
        <v>3.14928690059359</v>
      </c>
      <c r="AF105" s="174">
        <v>1.48664619389844</v>
      </c>
      <c r="AG105" s="87"/>
      <c r="AH105" s="87"/>
      <c r="AI105" s="87"/>
      <c r="AJ105" s="87"/>
      <c r="AK105" s="87"/>
      <c r="AL105" s="87"/>
      <c r="AM105" s="87"/>
      <c r="AN105" s="87"/>
      <c r="AO105" s="87"/>
      <c r="AP105" s="87"/>
      <c r="AQ105" s="175"/>
      <c r="AR105" s="175"/>
      <c r="AS105" s="175"/>
      <c r="AT105" s="175"/>
      <c r="AU105" s="175"/>
      <c r="AV105" s="175"/>
      <c r="AW105" s="175"/>
      <c r="AX105" s="175"/>
      <c r="AY105" s="175"/>
      <c r="AZ105" s="175"/>
    </row>
    <row r="106" ht="15.0" customHeight="1">
      <c r="A106" s="158" t="s">
        <v>201</v>
      </c>
      <c r="B106" s="159" t="s">
        <v>113</v>
      </c>
      <c r="C106" s="160">
        <v>73.23019685771746</v>
      </c>
      <c r="D106" s="161">
        <v>82.8048780487805</v>
      </c>
      <c r="E106" s="162">
        <v>0.921</v>
      </c>
      <c r="F106" s="163">
        <v>40710.9</v>
      </c>
      <c r="G106" s="1" t="s">
        <v>103</v>
      </c>
      <c r="H106" s="164" t="s">
        <v>122</v>
      </c>
      <c r="I106" s="176">
        <v>8.519</v>
      </c>
      <c r="J106" s="169">
        <v>0.162422811312155</v>
      </c>
      <c r="K106" s="170">
        <v>0.00684537835062673</v>
      </c>
      <c r="L106" s="170">
        <v>0.00210108119680976</v>
      </c>
      <c r="M106" s="170">
        <v>2.45591700058456</v>
      </c>
      <c r="N106" s="170">
        <v>0.00227529915847884</v>
      </c>
      <c r="O106" s="170">
        <v>0.0610751015687264</v>
      </c>
      <c r="P106" s="168">
        <v>2.69063667217136</v>
      </c>
      <c r="Q106" s="169">
        <v>0.858619525356401</v>
      </c>
      <c r="R106" s="170">
        <v>0.290756864774708</v>
      </c>
      <c r="S106" s="170">
        <v>0.264047711852687</v>
      </c>
      <c r="T106" s="170">
        <v>2.9381782594095</v>
      </c>
      <c r="U106" s="170">
        <v>0.146103389928779</v>
      </c>
      <c r="V106" s="170">
        <v>0.0610751015687264</v>
      </c>
      <c r="W106" s="171">
        <v>4.5587808528908</v>
      </c>
      <c r="X106" s="169">
        <v>0.162422811312155</v>
      </c>
      <c r="Y106" s="170">
        <v>0.00684537835062673</v>
      </c>
      <c r="Z106" s="170">
        <v>0.0249761944888904</v>
      </c>
      <c r="AA106" s="170">
        <v>0.0144300643956553</v>
      </c>
      <c r="AB106" s="170">
        <v>0.0610751015687264</v>
      </c>
      <c r="AC106" s="172">
        <v>0.269749550116054</v>
      </c>
      <c r="AD106" s="173">
        <v>-4.28903130277474</v>
      </c>
      <c r="AE106" s="170">
        <v>2.94005904692701</v>
      </c>
      <c r="AF106" s="174">
        <v>16.900049883047</v>
      </c>
      <c r="AG106" s="87"/>
      <c r="AH106" s="87"/>
      <c r="AI106" s="87"/>
      <c r="AJ106" s="87"/>
      <c r="AK106" s="87"/>
      <c r="AL106" s="87"/>
      <c r="AM106" s="87"/>
      <c r="AN106" s="87"/>
      <c r="AO106" s="87"/>
      <c r="AP106" s="87"/>
      <c r="AQ106" s="175"/>
      <c r="AR106" s="175"/>
      <c r="AS106" s="175"/>
      <c r="AT106" s="175"/>
      <c r="AU106" s="175"/>
      <c r="AV106" s="175"/>
      <c r="AW106" s="175"/>
      <c r="AX106" s="175"/>
      <c r="AY106" s="175"/>
      <c r="AZ106" s="175"/>
    </row>
    <row r="107" ht="15.0" customHeight="1">
      <c r="A107" s="158" t="s">
        <v>202</v>
      </c>
      <c r="B107" s="159" t="s">
        <v>113</v>
      </c>
      <c r="C107" s="160">
        <v>77.94325798319329</v>
      </c>
      <c r="D107" s="161">
        <v>83.49756097560977</v>
      </c>
      <c r="E107" s="162">
        <v>0.897</v>
      </c>
      <c r="F107" s="163">
        <v>42892.6</v>
      </c>
      <c r="G107" s="1" t="s">
        <v>102</v>
      </c>
      <c r="H107" s="164" t="s">
        <v>122</v>
      </c>
      <c r="I107" s="176">
        <v>60.585</v>
      </c>
      <c r="J107" s="169">
        <v>0.360434377122045</v>
      </c>
      <c r="K107" s="170">
        <v>0.0917405054496449</v>
      </c>
      <c r="L107" s="170">
        <v>0.155663214448072</v>
      </c>
      <c r="M107" s="170">
        <v>1.76626824742214</v>
      </c>
      <c r="N107" s="170">
        <v>0.0322074848885601</v>
      </c>
      <c r="O107" s="170">
        <v>0.0872366567727096</v>
      </c>
      <c r="P107" s="168">
        <v>2.49355048610318</v>
      </c>
      <c r="Q107" s="169">
        <v>0.799578311933243</v>
      </c>
      <c r="R107" s="170">
        <v>0.344717450456153</v>
      </c>
      <c r="S107" s="170">
        <v>0.541167197387393</v>
      </c>
      <c r="T107" s="170">
        <v>2.23667958785488</v>
      </c>
      <c r="U107" s="170">
        <v>0.194946173740789</v>
      </c>
      <c r="V107" s="170">
        <v>0.0872366567727096</v>
      </c>
      <c r="W107" s="171">
        <v>4.20432537814517</v>
      </c>
      <c r="X107" s="169">
        <v>0.360434377122046</v>
      </c>
      <c r="Y107" s="170">
        <v>0.0917405054496449</v>
      </c>
      <c r="Z107" s="170">
        <v>0.336943954583896</v>
      </c>
      <c r="AA107" s="170">
        <v>0.0650191556832709</v>
      </c>
      <c r="AB107" s="170">
        <v>0.0872366567727096</v>
      </c>
      <c r="AC107" s="172">
        <v>0.941374649611567</v>
      </c>
      <c r="AD107" s="173">
        <v>-3.2629507285336</v>
      </c>
      <c r="AE107" s="170">
        <v>2.71146283691225</v>
      </c>
      <c r="AF107" s="174">
        <v>4.46615529734093</v>
      </c>
      <c r="AG107" s="87"/>
      <c r="AH107" s="87"/>
      <c r="AI107" s="87"/>
      <c r="AJ107" s="87"/>
      <c r="AK107" s="87"/>
      <c r="AL107" s="87"/>
      <c r="AM107" s="87"/>
      <c r="AN107" s="87"/>
      <c r="AO107" s="87"/>
      <c r="AP107" s="87"/>
      <c r="AQ107" s="175"/>
      <c r="AR107" s="175"/>
      <c r="AS107" s="175"/>
      <c r="AT107" s="175"/>
      <c r="AU107" s="175"/>
      <c r="AV107" s="175"/>
      <c r="AW107" s="175"/>
      <c r="AX107" s="175"/>
      <c r="AY107" s="175"/>
      <c r="AZ107" s="175"/>
    </row>
    <row r="108" ht="15.0" customHeight="1">
      <c r="A108" s="177" t="s">
        <v>203</v>
      </c>
      <c r="B108" s="178" t="s">
        <v>113</v>
      </c>
      <c r="C108" s="179">
        <v>69.17533074229694</v>
      </c>
      <c r="D108" s="180">
        <v>71.767</v>
      </c>
      <c r="E108" s="181">
        <v>0.719</v>
      </c>
      <c r="F108" s="182">
        <v>10544.6</v>
      </c>
      <c r="G108" s="183" t="s">
        <v>101</v>
      </c>
      <c r="H108" s="184" t="s">
        <v>116</v>
      </c>
      <c r="I108" s="185">
        <v>2.948</v>
      </c>
      <c r="J108" s="186">
        <v>0.201545454916056</v>
      </c>
      <c r="K108" s="187">
        <v>0.0</v>
      </c>
      <c r="L108" s="187">
        <v>0.104852324197462</v>
      </c>
      <c r="M108" s="187">
        <v>0.975583228016061</v>
      </c>
      <c r="N108" s="187">
        <v>0.0118260793500763</v>
      </c>
      <c r="O108" s="187">
        <v>0.0794390570637205</v>
      </c>
      <c r="P108" s="168">
        <v>1.37324614354338</v>
      </c>
      <c r="Q108" s="186">
        <v>0.512371501845472</v>
      </c>
      <c r="R108" s="187">
        <v>0.0893240305354651</v>
      </c>
      <c r="S108" s="187">
        <v>0.186149050243874</v>
      </c>
      <c r="T108" s="187">
        <v>1.07263991609733</v>
      </c>
      <c r="U108" s="187">
        <v>0.161051880984481</v>
      </c>
      <c r="V108" s="187">
        <v>0.0794390570637205</v>
      </c>
      <c r="W108" s="171">
        <v>2.10097543677034</v>
      </c>
      <c r="X108" s="186">
        <v>0.201545454916056</v>
      </c>
      <c r="Y108" s="187">
        <v>0.0</v>
      </c>
      <c r="Z108" s="187">
        <v>0.175052132153781</v>
      </c>
      <c r="AA108" s="187">
        <v>0.113356204905429</v>
      </c>
      <c r="AB108" s="187">
        <v>0.0794390570637205</v>
      </c>
      <c r="AC108" s="172">
        <v>0.569392849038986</v>
      </c>
      <c r="AD108" s="188">
        <v>-1.53158258773135</v>
      </c>
      <c r="AE108" s="187">
        <v>1.35496573307118</v>
      </c>
      <c r="AF108" s="189">
        <v>3.68985216501461</v>
      </c>
      <c r="AG108" s="87"/>
      <c r="AH108" s="87"/>
      <c r="AI108" s="87"/>
      <c r="AJ108" s="87"/>
      <c r="AK108" s="87"/>
      <c r="AL108" s="87"/>
      <c r="AM108" s="87"/>
      <c r="AN108" s="87"/>
      <c r="AO108" s="87"/>
      <c r="AP108" s="87"/>
      <c r="AQ108" s="175"/>
      <c r="AR108" s="175"/>
      <c r="AS108" s="175"/>
      <c r="AT108" s="175"/>
      <c r="AU108" s="175"/>
      <c r="AV108" s="175"/>
      <c r="AW108" s="175"/>
      <c r="AX108" s="175"/>
      <c r="AY108" s="175"/>
      <c r="AZ108" s="175"/>
    </row>
    <row r="109" ht="15.0" customHeight="1">
      <c r="A109" s="158" t="s">
        <v>204</v>
      </c>
      <c r="B109" s="159" t="s">
        <v>113</v>
      </c>
      <c r="C109" s="160">
        <v>79.31974243697479</v>
      </c>
      <c r="D109" s="161">
        <v>84.35634146341464</v>
      </c>
      <c r="E109" s="162">
        <v>0.924</v>
      </c>
      <c r="F109" s="163">
        <v>41723.6</v>
      </c>
      <c r="G109" s="1" t="s">
        <v>100</v>
      </c>
      <c r="H109" s="164" t="s">
        <v>122</v>
      </c>
      <c r="I109" s="176">
        <v>126.86</v>
      </c>
      <c r="J109" s="169">
        <v>0.0973653904411499</v>
      </c>
      <c r="K109" s="170">
        <v>0.007565238418793</v>
      </c>
      <c r="L109" s="170">
        <v>0.149824980833564</v>
      </c>
      <c r="M109" s="170">
        <v>2.89056528626242</v>
      </c>
      <c r="N109" s="170">
        <v>0.154720698614404</v>
      </c>
      <c r="O109" s="170">
        <v>0.0810591910579705</v>
      </c>
      <c r="P109" s="168">
        <v>3.38110078562831</v>
      </c>
      <c r="Q109" s="169">
        <v>0.444528582054376</v>
      </c>
      <c r="R109" s="170">
        <v>0.134666420482532</v>
      </c>
      <c r="S109" s="170">
        <v>0.243184979019803</v>
      </c>
      <c r="T109" s="170">
        <v>3.07237205020575</v>
      </c>
      <c r="U109" s="170">
        <v>0.25994768068847</v>
      </c>
      <c r="V109" s="170">
        <v>0.0810591910579705</v>
      </c>
      <c r="W109" s="171">
        <v>4.2357589035089</v>
      </c>
      <c r="X109" s="169">
        <v>0.0973653904411499</v>
      </c>
      <c r="Y109" s="170">
        <v>0.007565238418793</v>
      </c>
      <c r="Z109" s="170">
        <v>0.342913855293688</v>
      </c>
      <c r="AA109" s="170">
        <v>0.102230028425335</v>
      </c>
      <c r="AB109" s="170">
        <v>0.0810591910579705</v>
      </c>
      <c r="AC109" s="172">
        <v>0.631133703636935</v>
      </c>
      <c r="AD109" s="173">
        <v>-3.60462519987196</v>
      </c>
      <c r="AE109" s="170">
        <v>2.73173501572599</v>
      </c>
      <c r="AF109" s="174">
        <v>6.7113495588972</v>
      </c>
      <c r="AG109" s="87"/>
      <c r="AH109" s="87"/>
      <c r="AI109" s="87"/>
      <c r="AJ109" s="87"/>
      <c r="AK109" s="87"/>
      <c r="AL109" s="87"/>
      <c r="AM109" s="87"/>
      <c r="AN109" s="87"/>
      <c r="AO109" s="87"/>
      <c r="AP109" s="87"/>
      <c r="AQ109" s="175"/>
      <c r="AR109" s="175"/>
      <c r="AS109" s="175"/>
      <c r="AT109" s="175"/>
      <c r="AU109" s="175"/>
      <c r="AV109" s="175"/>
      <c r="AW109" s="175"/>
      <c r="AX109" s="175"/>
      <c r="AY109" s="175"/>
      <c r="AZ109" s="175"/>
    </row>
    <row r="110" ht="15.0" customHeight="1">
      <c r="A110" s="158" t="s">
        <v>205</v>
      </c>
      <c r="B110" s="159" t="s">
        <v>126</v>
      </c>
      <c r="C110" s="160">
        <v>69.25746099439776</v>
      </c>
      <c r="D110" s="161">
        <v>76.044</v>
      </c>
      <c r="E110" s="162">
        <v>0.727</v>
      </c>
      <c r="F110" s="163">
        <v>10071.2</v>
      </c>
      <c r="G110" s="1" t="s">
        <v>103</v>
      </c>
      <c r="H110" s="164" t="s">
        <v>116</v>
      </c>
      <c r="I110" s="176">
        <v>10.102</v>
      </c>
      <c r="J110" s="169">
        <v>0.0883924664541996</v>
      </c>
      <c r="K110" s="170">
        <v>0.0116833745889358</v>
      </c>
      <c r="L110" s="170">
        <v>0.0133576446741607</v>
      </c>
      <c r="M110" s="170">
        <v>0.729027465825112</v>
      </c>
      <c r="N110" s="170">
        <v>6.33442630286291E-4</v>
      </c>
      <c r="O110" s="170">
        <v>0.100384220427201</v>
      </c>
      <c r="P110" s="168">
        <v>0.943478614599896</v>
      </c>
      <c r="Q110" s="169">
        <v>0.42648956994883</v>
      </c>
      <c r="R110" s="170">
        <v>0.122673269885897</v>
      </c>
      <c r="S110" s="170">
        <v>0.122680880467375</v>
      </c>
      <c r="T110" s="170">
        <v>0.728483238875877</v>
      </c>
      <c r="U110" s="170">
        <v>0.0261853716358774</v>
      </c>
      <c r="V110" s="170">
        <v>0.100384220427201</v>
      </c>
      <c r="W110" s="171">
        <v>1.52689655124106</v>
      </c>
      <c r="X110" s="169">
        <v>0.0883924664541996</v>
      </c>
      <c r="Y110" s="170">
        <v>0.0116833745889358</v>
      </c>
      <c r="Z110" s="170">
        <v>0.0167869164466719</v>
      </c>
      <c r="AA110" s="170">
        <v>0.00186640386846808</v>
      </c>
      <c r="AB110" s="170">
        <v>0.100384220427201</v>
      </c>
      <c r="AC110" s="172">
        <v>0.219113381785477</v>
      </c>
      <c r="AD110" s="173">
        <v>-1.30778316945558</v>
      </c>
      <c r="AE110" s="170">
        <v>0.984729506431809</v>
      </c>
      <c r="AF110" s="174">
        <v>6.96852259227128</v>
      </c>
      <c r="AG110" s="87"/>
      <c r="AH110" s="87"/>
      <c r="AI110" s="87"/>
      <c r="AJ110" s="87"/>
      <c r="AK110" s="87"/>
      <c r="AL110" s="87"/>
      <c r="AM110" s="87"/>
      <c r="AN110" s="87"/>
      <c r="AO110" s="87"/>
      <c r="AP110" s="87"/>
      <c r="AQ110" s="175"/>
      <c r="AR110" s="175"/>
      <c r="AS110" s="175"/>
      <c r="AT110" s="175"/>
      <c r="AU110" s="175"/>
      <c r="AV110" s="175"/>
      <c r="AW110" s="175"/>
      <c r="AX110" s="175"/>
      <c r="AY110" s="175"/>
      <c r="AZ110" s="175"/>
    </row>
    <row r="111" ht="15.0" customHeight="1">
      <c r="A111" s="158" t="s">
        <v>206</v>
      </c>
      <c r="B111" s="159" t="s">
        <v>126</v>
      </c>
      <c r="C111" s="160">
        <v>71.90296896322631</v>
      </c>
      <c r="D111" s="161">
        <v>73.18</v>
      </c>
      <c r="E111" s="162">
        <v>0.819</v>
      </c>
      <c r="F111" s="163">
        <v>26184.8</v>
      </c>
      <c r="G111" s="1" t="s">
        <v>103</v>
      </c>
      <c r="H111" s="164" t="s">
        <v>116</v>
      </c>
      <c r="I111" s="176">
        <v>18.551</v>
      </c>
      <c r="J111" s="169">
        <v>1.81830643759428</v>
      </c>
      <c r="K111" s="170">
        <v>0.268406596217148</v>
      </c>
      <c r="L111" s="170">
        <v>0.0117049461576033</v>
      </c>
      <c r="M111" s="170">
        <v>3.61604303364472</v>
      </c>
      <c r="N111" s="170">
        <v>0.0153778001955737</v>
      </c>
      <c r="O111" s="170">
        <v>0.0231487909164874</v>
      </c>
      <c r="P111" s="168">
        <v>5.75298760472581</v>
      </c>
      <c r="Q111" s="169">
        <v>0.0</v>
      </c>
      <c r="R111" s="170">
        <v>0.296330028254466</v>
      </c>
      <c r="S111" s="170">
        <v>0.067812977340541</v>
      </c>
      <c r="T111" s="170">
        <v>3.32201829606445</v>
      </c>
      <c r="U111" s="170">
        <v>0.0216546003967608</v>
      </c>
      <c r="V111" s="170">
        <v>0.0231487909164874</v>
      </c>
      <c r="W111" s="171">
        <v>3.7309646929727</v>
      </c>
      <c r="X111" s="169">
        <v>1.81830643759428</v>
      </c>
      <c r="Y111" s="170">
        <v>1.66903533438528</v>
      </c>
      <c r="Z111" s="170">
        <v>0.210755910635481</v>
      </c>
      <c r="AA111" s="170">
        <v>0.0495810985479029</v>
      </c>
      <c r="AB111" s="170">
        <v>0.0231487909164874</v>
      </c>
      <c r="AC111" s="172">
        <v>3.77082757207943</v>
      </c>
      <c r="AD111" s="173">
        <v>0.0398628791067303</v>
      </c>
      <c r="AE111" s="170">
        <v>2.40618201517273</v>
      </c>
      <c r="AF111" s="174">
        <v>0.989428612593721</v>
      </c>
      <c r="AG111" s="87"/>
      <c r="AH111" s="87"/>
      <c r="AI111" s="87"/>
      <c r="AJ111" s="87"/>
      <c r="AK111" s="87"/>
      <c r="AL111" s="87"/>
      <c r="AM111" s="87"/>
      <c r="AN111" s="87"/>
      <c r="AO111" s="87"/>
      <c r="AP111" s="87"/>
      <c r="AQ111" s="175"/>
      <c r="AR111" s="175"/>
      <c r="AS111" s="175"/>
      <c r="AT111" s="175"/>
      <c r="AU111" s="175"/>
      <c r="AV111" s="175"/>
      <c r="AW111" s="175"/>
      <c r="AX111" s="175"/>
      <c r="AY111" s="175"/>
      <c r="AZ111" s="175"/>
    </row>
    <row r="112" ht="15.0" customHeight="1">
      <c r="A112" s="158" t="s">
        <v>207</v>
      </c>
      <c r="B112" s="159" t="s">
        <v>113</v>
      </c>
      <c r="C112" s="160">
        <v>60.67409649859945</v>
      </c>
      <c r="D112" s="161">
        <v>62.943</v>
      </c>
      <c r="E112" s="162">
        <v>0.581</v>
      </c>
      <c r="F112" s="163">
        <v>4918.07</v>
      </c>
      <c r="G112" s="1" t="s">
        <v>99</v>
      </c>
      <c r="H112" s="164" t="s">
        <v>114</v>
      </c>
      <c r="I112" s="176">
        <v>52.574</v>
      </c>
      <c r="J112" s="169">
        <v>0.19138447879505</v>
      </c>
      <c r="K112" s="170">
        <v>0.202591186142015</v>
      </c>
      <c r="L112" s="170">
        <v>0.209272882432025</v>
      </c>
      <c r="M112" s="170">
        <v>0.122870823699984</v>
      </c>
      <c r="N112" s="170">
        <v>0.0198745801504065</v>
      </c>
      <c r="O112" s="170">
        <v>0.038652803806563</v>
      </c>
      <c r="P112" s="168">
        <v>0.784646755026043</v>
      </c>
      <c r="Q112" s="169">
        <v>0.253156055890465</v>
      </c>
      <c r="R112" s="170">
        <v>0.202586076938625</v>
      </c>
      <c r="S112" s="170">
        <v>0.227193180504999</v>
      </c>
      <c r="T112" s="170">
        <v>0.201352563957242</v>
      </c>
      <c r="U112" s="170">
        <v>0.0215564200516685</v>
      </c>
      <c r="V112" s="170">
        <v>0.038652803806563</v>
      </c>
      <c r="W112" s="171">
        <v>0.944497101149563</v>
      </c>
      <c r="X112" s="169">
        <v>0.19138447879505</v>
      </c>
      <c r="Y112" s="170">
        <v>0.202591186142015</v>
      </c>
      <c r="Z112" s="170">
        <v>0.0117422682195933</v>
      </c>
      <c r="AA112" s="170">
        <v>0.0159250199275264</v>
      </c>
      <c r="AB112" s="170">
        <v>0.038652803806563</v>
      </c>
      <c r="AC112" s="172">
        <v>0.460295756890747</v>
      </c>
      <c r="AD112" s="173">
        <v>-0.484201344258816</v>
      </c>
      <c r="AE112" s="170">
        <v>0.609127162862029</v>
      </c>
      <c r="AF112" s="174">
        <v>2.05193527641781</v>
      </c>
      <c r="AG112" s="87"/>
      <c r="AH112" s="87"/>
      <c r="AI112" s="87"/>
      <c r="AJ112" s="87"/>
      <c r="AK112" s="87"/>
      <c r="AL112" s="87"/>
      <c r="AM112" s="87"/>
      <c r="AN112" s="87"/>
      <c r="AO112" s="87"/>
      <c r="AP112" s="87"/>
      <c r="AQ112" s="175"/>
      <c r="AR112" s="175"/>
      <c r="AS112" s="175"/>
      <c r="AT112" s="175"/>
      <c r="AU112" s="175"/>
      <c r="AV112" s="175"/>
      <c r="AW112" s="175"/>
      <c r="AX112" s="175"/>
      <c r="AY112" s="175"/>
      <c r="AZ112" s="175"/>
    </row>
    <row r="113" ht="15.0" customHeight="1">
      <c r="A113" s="177" t="s">
        <v>208</v>
      </c>
      <c r="B113" s="178" t="s">
        <v>113</v>
      </c>
      <c r="C113" s="179"/>
      <c r="D113" s="180">
        <v>73.198</v>
      </c>
      <c r="E113" s="181"/>
      <c r="F113" s="182"/>
      <c r="G113" s="183" t="s">
        <v>100</v>
      </c>
      <c r="H113" s="184" t="s">
        <v>114</v>
      </c>
      <c r="I113" s="185">
        <v>25.666</v>
      </c>
      <c r="J113" s="186">
        <v>0.203870663116918</v>
      </c>
      <c r="K113" s="187">
        <v>0.00144572957076164</v>
      </c>
      <c r="L113" s="187">
        <v>0.132090079693685</v>
      </c>
      <c r="M113" s="187">
        <v>0.727429351538276</v>
      </c>
      <c r="N113" s="187">
        <v>0.0190565084459688</v>
      </c>
      <c r="O113" s="187">
        <v>0.0511227873368415</v>
      </c>
      <c r="P113" s="168">
        <v>1.13501511970245</v>
      </c>
      <c r="Q113" s="186">
        <v>0.259384998516795</v>
      </c>
      <c r="R113" s="187">
        <v>0.00279234772087403</v>
      </c>
      <c r="S113" s="187">
        <v>0.137324474479006</v>
      </c>
      <c r="T113" s="187">
        <v>0.727429351538276</v>
      </c>
      <c r="U113" s="187">
        <v>0.0211983520649851</v>
      </c>
      <c r="V113" s="187">
        <v>0.0511227873368415</v>
      </c>
      <c r="W113" s="171">
        <v>1.19925231165678</v>
      </c>
      <c r="X113" s="186">
        <v>0.203870663116918</v>
      </c>
      <c r="Y113" s="187">
        <v>0.00144572957076164</v>
      </c>
      <c r="Z113" s="187">
        <v>0.220586674056155</v>
      </c>
      <c r="AA113" s="187">
        <v>0.0918285869850753</v>
      </c>
      <c r="AB113" s="187">
        <v>0.0511227873368415</v>
      </c>
      <c r="AC113" s="172">
        <v>0.568854441065752</v>
      </c>
      <c r="AD113" s="188">
        <v>-0.630397870591027</v>
      </c>
      <c r="AE113" s="187">
        <v>0.77342445759349</v>
      </c>
      <c r="AF113" s="189">
        <v>2.1081883608221</v>
      </c>
      <c r="AG113" s="87"/>
      <c r="AH113" s="87"/>
      <c r="AI113" s="87"/>
      <c r="AJ113" s="87"/>
      <c r="AK113" s="87"/>
      <c r="AL113" s="87"/>
      <c r="AM113" s="87"/>
      <c r="AN113" s="87"/>
      <c r="AO113" s="87"/>
      <c r="AP113" s="87"/>
      <c r="AQ113" s="175"/>
      <c r="AR113" s="175"/>
      <c r="AS113" s="175"/>
      <c r="AT113" s="175"/>
      <c r="AU113" s="175"/>
      <c r="AV113" s="175"/>
      <c r="AW113" s="175"/>
      <c r="AX113" s="175"/>
      <c r="AY113" s="175"/>
      <c r="AZ113" s="175"/>
    </row>
    <row r="114" ht="15.0" customHeight="1">
      <c r="A114" s="158" t="s">
        <v>209</v>
      </c>
      <c r="B114" s="159" t="s">
        <v>113</v>
      </c>
      <c r="C114" s="160">
        <v>77.4135127217554</v>
      </c>
      <c r="D114" s="161">
        <v>83.22682926829269</v>
      </c>
      <c r="E114" s="162">
        <v>0.923</v>
      </c>
      <c r="F114" s="163">
        <v>42850.3</v>
      </c>
      <c r="G114" s="1" t="s">
        <v>100</v>
      </c>
      <c r="H114" s="164" t="s">
        <v>122</v>
      </c>
      <c r="I114" s="165">
        <v>51.225</v>
      </c>
      <c r="J114" s="166">
        <v>0.110782617254812</v>
      </c>
      <c r="K114" s="167">
        <v>8.41075544269444E-4</v>
      </c>
      <c r="L114" s="167">
        <v>0.0556768055807555</v>
      </c>
      <c r="M114" s="167">
        <v>3.97551561393669</v>
      </c>
      <c r="N114" s="167">
        <v>0.385584549741893</v>
      </c>
      <c r="O114" s="167">
        <v>0.0738615955559258</v>
      </c>
      <c r="P114" s="168">
        <v>4.60226225761435</v>
      </c>
      <c r="Q114" s="169">
        <v>0.675762780164064</v>
      </c>
      <c r="R114" s="170">
        <v>0.193365599748218</v>
      </c>
      <c r="S114" s="170">
        <v>0.191082616711487</v>
      </c>
      <c r="T114" s="170">
        <v>4.35409975917933</v>
      </c>
      <c r="U114" s="170">
        <v>0.487400651391418</v>
      </c>
      <c r="V114" s="170">
        <v>0.0738615955559258</v>
      </c>
      <c r="W114" s="171">
        <v>5.97557300275045</v>
      </c>
      <c r="X114" s="169">
        <v>0.110782617254812</v>
      </c>
      <c r="Y114" s="170">
        <v>8.41075544269444E-4</v>
      </c>
      <c r="Z114" s="170">
        <v>0.0872697955479669</v>
      </c>
      <c r="AA114" s="170">
        <v>0.383667050350393</v>
      </c>
      <c r="AB114" s="170">
        <v>0.0738615955559258</v>
      </c>
      <c r="AC114" s="172">
        <v>0.656422134253368</v>
      </c>
      <c r="AD114" s="173">
        <v>-5.31915086849708</v>
      </c>
      <c r="AE114" s="170">
        <v>3.85377977890049</v>
      </c>
      <c r="AF114" s="174">
        <v>9.10324727173806</v>
      </c>
      <c r="AG114" s="87"/>
      <c r="AH114" s="87"/>
      <c r="AI114" s="87"/>
      <c r="AJ114" s="87"/>
      <c r="AK114" s="87"/>
      <c r="AL114" s="87"/>
      <c r="AM114" s="87"/>
      <c r="AN114" s="87"/>
      <c r="AO114" s="87"/>
      <c r="AP114" s="87"/>
      <c r="AQ114" s="175"/>
      <c r="AR114" s="175"/>
      <c r="AS114" s="175"/>
      <c r="AT114" s="175"/>
      <c r="AU114" s="175"/>
      <c r="AV114" s="175"/>
      <c r="AW114" s="175"/>
      <c r="AX114" s="175"/>
      <c r="AY114" s="175"/>
      <c r="AZ114" s="175"/>
    </row>
    <row r="115" ht="15.0" customHeight="1">
      <c r="A115" s="158" t="s">
        <v>210</v>
      </c>
      <c r="B115" s="159" t="s">
        <v>113</v>
      </c>
      <c r="C115" s="160">
        <v>64.26506491070735</v>
      </c>
      <c r="D115" s="161">
        <v>79.685</v>
      </c>
      <c r="E115" s="162">
        <v>0.839</v>
      </c>
      <c r="F115" s="163">
        <v>43994.8</v>
      </c>
      <c r="G115" s="1" t="s">
        <v>103</v>
      </c>
      <c r="H115" s="164" t="s">
        <v>122</v>
      </c>
      <c r="I115" s="176">
        <v>4.207</v>
      </c>
      <c r="J115" s="169">
        <v>0.026533124854104</v>
      </c>
      <c r="K115" s="170">
        <v>0.00517371495121958</v>
      </c>
      <c r="L115" s="170">
        <v>0.00175316845724731</v>
      </c>
      <c r="M115" s="170">
        <v>7.06298662401774</v>
      </c>
      <c r="N115" s="170">
        <v>0.0190701451085461</v>
      </c>
      <c r="O115" s="170">
        <v>0.455076094875983</v>
      </c>
      <c r="P115" s="168">
        <v>7.57059287226484</v>
      </c>
      <c r="Q115" s="169">
        <v>0.616963427544099</v>
      </c>
      <c r="R115" s="170">
        <v>0.223902247060386</v>
      </c>
      <c r="S115" s="170">
        <v>0.14226763581956</v>
      </c>
      <c r="T115" s="170">
        <v>5.74478895015667</v>
      </c>
      <c r="U115" s="170">
        <v>0.490461688521426</v>
      </c>
      <c r="V115" s="170">
        <v>0.455076094875983</v>
      </c>
      <c r="W115" s="171">
        <v>7.67346004397813</v>
      </c>
      <c r="X115" s="169">
        <v>0.026533124854104</v>
      </c>
      <c r="Y115" s="170">
        <v>0.00517371495121958</v>
      </c>
      <c r="Z115" s="170">
        <v>0.00259230911141618</v>
      </c>
      <c r="AA115" s="170">
        <v>0.274681353403895</v>
      </c>
      <c r="AB115" s="170">
        <v>0.455076094875983</v>
      </c>
      <c r="AC115" s="172">
        <v>0.764056597196618</v>
      </c>
      <c r="AD115" s="173">
        <v>-6.90940344678151</v>
      </c>
      <c r="AE115" s="170">
        <v>4.94878485093771</v>
      </c>
      <c r="AF115" s="174">
        <v>10.0430518787909</v>
      </c>
      <c r="AG115" s="87"/>
      <c r="AH115" s="87"/>
      <c r="AI115" s="87"/>
      <c r="AJ115" s="87"/>
      <c r="AK115" s="87"/>
      <c r="AL115" s="87"/>
      <c r="AM115" s="87"/>
      <c r="AN115" s="87"/>
      <c r="AO115" s="87"/>
      <c r="AP115" s="87"/>
      <c r="AQ115" s="175"/>
      <c r="AR115" s="175"/>
      <c r="AS115" s="175"/>
      <c r="AT115" s="175"/>
      <c r="AU115" s="175"/>
      <c r="AV115" s="175"/>
      <c r="AW115" s="175"/>
      <c r="AX115" s="175"/>
      <c r="AY115" s="175"/>
      <c r="AZ115" s="175"/>
    </row>
    <row r="116" ht="15.0" customHeight="1">
      <c r="A116" s="158" t="s">
        <v>211</v>
      </c>
      <c r="B116" s="159" t="s">
        <v>126</v>
      </c>
      <c r="C116" s="160">
        <v>74.12423518638225</v>
      </c>
      <c r="D116" s="161">
        <v>71.6</v>
      </c>
      <c r="E116" s="162">
        <v>0.698</v>
      </c>
      <c r="F116" s="163">
        <v>5298.56</v>
      </c>
      <c r="G116" s="1" t="s">
        <v>103</v>
      </c>
      <c r="H116" s="164" t="s">
        <v>114</v>
      </c>
      <c r="I116" s="176">
        <v>6.416</v>
      </c>
      <c r="J116" s="169">
        <v>0.545138308145562</v>
      </c>
      <c r="K116" s="170">
        <v>0.250787924541555</v>
      </c>
      <c r="L116" s="170">
        <v>0.00320259073006363</v>
      </c>
      <c r="M116" s="170">
        <v>0.500674506672497</v>
      </c>
      <c r="N116" s="170">
        <v>7.27885956126473E-5</v>
      </c>
      <c r="O116" s="170">
        <v>0.0766974875918442</v>
      </c>
      <c r="P116" s="168">
        <v>1.37657360627713</v>
      </c>
      <c r="Q116" s="169">
        <v>0.603000796153171</v>
      </c>
      <c r="R116" s="170">
        <v>0.223704654400938</v>
      </c>
      <c r="S116" s="170">
        <v>0.0572074408584489</v>
      </c>
      <c r="T116" s="170">
        <v>0.714064729767597</v>
      </c>
      <c r="U116" s="170">
        <v>0.00409032720885046</v>
      </c>
      <c r="V116" s="170">
        <v>0.0766974875918442</v>
      </c>
      <c r="W116" s="171">
        <v>1.67876543598085</v>
      </c>
      <c r="X116" s="169">
        <v>0.545138308145562</v>
      </c>
      <c r="Y116" s="170">
        <v>0.538117495060803</v>
      </c>
      <c r="Z116" s="170">
        <v>0.103199757617668</v>
      </c>
      <c r="AA116" s="170">
        <v>0.0475465692058924</v>
      </c>
      <c r="AB116" s="170">
        <v>0.0766974875918442</v>
      </c>
      <c r="AC116" s="172">
        <v>1.31069961762177</v>
      </c>
      <c r="AD116" s="173">
        <v>-0.368065818359079</v>
      </c>
      <c r="AE116" s="170">
        <v>1.08267312402044</v>
      </c>
      <c r="AF116" s="174">
        <v>1.28081630101252</v>
      </c>
      <c r="AG116" s="87"/>
      <c r="AH116" s="87"/>
      <c r="AI116" s="87"/>
      <c r="AJ116" s="87"/>
      <c r="AK116" s="87"/>
      <c r="AL116" s="87"/>
      <c r="AM116" s="87"/>
      <c r="AN116" s="87"/>
      <c r="AO116" s="87"/>
      <c r="AP116" s="87"/>
      <c r="AQ116" s="175"/>
      <c r="AR116" s="175"/>
      <c r="AS116" s="175"/>
      <c r="AT116" s="175"/>
      <c r="AU116" s="175"/>
      <c r="AV116" s="175"/>
      <c r="AW116" s="175"/>
      <c r="AX116" s="175"/>
      <c r="AY116" s="175"/>
      <c r="AZ116" s="175"/>
    </row>
    <row r="117" ht="15.0" customHeight="1">
      <c r="A117" s="158" t="s">
        <v>212</v>
      </c>
      <c r="B117" s="159" t="s">
        <v>113</v>
      </c>
      <c r="C117" s="160">
        <v>63.43065827745421</v>
      </c>
      <c r="D117" s="161">
        <v>68.138</v>
      </c>
      <c r="E117" s="162">
        <v>0.61</v>
      </c>
      <c r="F117" s="163">
        <v>7826.57</v>
      </c>
      <c r="G117" s="1" t="s">
        <v>100</v>
      </c>
      <c r="H117" s="164" t="s">
        <v>119</v>
      </c>
      <c r="I117" s="176">
        <v>7.169</v>
      </c>
      <c r="J117" s="169">
        <v>0.701423869915115</v>
      </c>
      <c r="K117" s="170">
        <v>0.112076902219078</v>
      </c>
      <c r="L117" s="170">
        <v>0.437132869719195</v>
      </c>
      <c r="M117" s="170">
        <v>0.77763324271285</v>
      </c>
      <c r="N117" s="170">
        <v>0.0127176933215901</v>
      </c>
      <c r="O117" s="170">
        <v>0.174689721668097</v>
      </c>
      <c r="P117" s="168">
        <v>2.21567429955593</v>
      </c>
      <c r="Q117" s="169">
        <v>0.699774527236375</v>
      </c>
      <c r="R117" s="170">
        <v>0.186555711729221</v>
      </c>
      <c r="S117" s="170">
        <v>0.292162354916012</v>
      </c>
      <c r="T117" s="170">
        <v>0.313272775108983</v>
      </c>
      <c r="U117" s="170">
        <v>0.0175520694358192</v>
      </c>
      <c r="V117" s="170">
        <v>0.174689721668097</v>
      </c>
      <c r="W117" s="171">
        <v>1.68400716009451</v>
      </c>
      <c r="X117" s="169">
        <v>0.701423869915116</v>
      </c>
      <c r="Y117" s="170">
        <v>0.115957977658421</v>
      </c>
      <c r="Z117" s="170">
        <v>0.636725251813498</v>
      </c>
      <c r="AA117" s="170">
        <v>0.0306954884021269</v>
      </c>
      <c r="AB117" s="170">
        <v>0.174689721668097</v>
      </c>
      <c r="AC117" s="172">
        <v>1.65949230945726</v>
      </c>
      <c r="AD117" s="173">
        <v>-0.0245148506372498</v>
      </c>
      <c r="AE117" s="170">
        <v>1.08605362834806</v>
      </c>
      <c r="AF117" s="174">
        <v>1.01477250029876</v>
      </c>
      <c r="AG117" s="87"/>
      <c r="AH117" s="87"/>
      <c r="AI117" s="87"/>
      <c r="AJ117" s="87"/>
      <c r="AK117" s="87"/>
      <c r="AL117" s="87"/>
      <c r="AM117" s="87"/>
      <c r="AN117" s="87"/>
      <c r="AO117" s="87"/>
      <c r="AP117" s="87"/>
      <c r="AQ117" s="175"/>
      <c r="AR117" s="175"/>
      <c r="AS117" s="175"/>
      <c r="AT117" s="175"/>
      <c r="AU117" s="175"/>
      <c r="AV117" s="175"/>
      <c r="AW117" s="175"/>
      <c r="AX117" s="175"/>
      <c r="AY117" s="175"/>
      <c r="AZ117" s="175"/>
    </row>
    <row r="118" ht="15.0" customHeight="1">
      <c r="A118" s="177" t="s">
        <v>213</v>
      </c>
      <c r="B118" s="178" t="s">
        <v>113</v>
      </c>
      <c r="C118" s="179">
        <v>79.85515315126051</v>
      </c>
      <c r="D118" s="180">
        <v>75.3878048780488</v>
      </c>
      <c r="E118" s="181">
        <v>0.871</v>
      </c>
      <c r="F118" s="182">
        <v>30927.6</v>
      </c>
      <c r="G118" s="183" t="s">
        <v>102</v>
      </c>
      <c r="H118" s="184" t="s">
        <v>122</v>
      </c>
      <c r="I118" s="185">
        <v>1.907</v>
      </c>
      <c r="J118" s="186">
        <v>2.49040764957808</v>
      </c>
      <c r="K118" s="187">
        <v>0.177728355696832</v>
      </c>
      <c r="L118" s="187">
        <v>4.93979310093023</v>
      </c>
      <c r="M118" s="187">
        <v>1.32041896238253</v>
      </c>
      <c r="N118" s="187">
        <v>0.107589030365481</v>
      </c>
      <c r="O118" s="187">
        <v>0.0897623266668235</v>
      </c>
      <c r="P118" s="168">
        <v>9.12569942561998</v>
      </c>
      <c r="Q118" s="186">
        <v>1.5298883094917</v>
      </c>
      <c r="R118" s="187">
        <v>0.156574895359904</v>
      </c>
      <c r="S118" s="187">
        <v>3.39539897457901</v>
      </c>
      <c r="T118" s="187">
        <v>1.67272537865343</v>
      </c>
      <c r="U118" s="187">
        <v>0.186697207092984</v>
      </c>
      <c r="V118" s="187">
        <v>0.0897623266668235</v>
      </c>
      <c r="W118" s="171">
        <v>7.03104709184385</v>
      </c>
      <c r="X118" s="186">
        <v>2.49040764957808</v>
      </c>
      <c r="Y118" s="187">
        <v>0.240929990701692</v>
      </c>
      <c r="Z118" s="187">
        <v>4.3951416397994</v>
      </c>
      <c r="AA118" s="187">
        <v>2.12143039218426</v>
      </c>
      <c r="AB118" s="187">
        <v>0.0897623266668235</v>
      </c>
      <c r="AC118" s="172">
        <v>9.33767199893025</v>
      </c>
      <c r="AD118" s="188">
        <v>2.3066249070864</v>
      </c>
      <c r="AE118" s="187">
        <v>4.53447846667978</v>
      </c>
      <c r="AF118" s="189">
        <v>0.752976447732298</v>
      </c>
      <c r="AG118" s="87"/>
      <c r="AH118" s="87"/>
      <c r="AI118" s="87"/>
      <c r="AJ118" s="87"/>
      <c r="AK118" s="87"/>
      <c r="AL118" s="87"/>
      <c r="AM118" s="87"/>
      <c r="AN118" s="87"/>
      <c r="AO118" s="87"/>
      <c r="AP118" s="87"/>
      <c r="AQ118" s="175"/>
      <c r="AR118" s="175"/>
      <c r="AS118" s="175"/>
      <c r="AT118" s="175"/>
      <c r="AU118" s="175"/>
      <c r="AV118" s="175"/>
      <c r="AW118" s="175"/>
      <c r="AX118" s="175"/>
      <c r="AY118" s="175"/>
      <c r="AZ118" s="175"/>
    </row>
    <row r="119" ht="15.0" customHeight="1">
      <c r="A119" s="158" t="s">
        <v>214</v>
      </c>
      <c r="B119" s="159" t="s">
        <v>113</v>
      </c>
      <c r="C119" s="160">
        <v>65.05479753075143</v>
      </c>
      <c r="D119" s="161">
        <v>79.236</v>
      </c>
      <c r="E119" s="162">
        <v>0.745</v>
      </c>
      <c r="F119" s="163">
        <v>14563.7</v>
      </c>
      <c r="G119" s="1" t="s">
        <v>103</v>
      </c>
      <c r="H119" s="164" t="s">
        <v>116</v>
      </c>
      <c r="I119" s="176">
        <v>6.856</v>
      </c>
      <c r="J119" s="169">
        <v>0.133141715247925</v>
      </c>
      <c r="K119" s="170">
        <v>0.0365508504148809</v>
      </c>
      <c r="L119" s="170">
        <v>0.00206794797980404</v>
      </c>
      <c r="M119" s="170">
        <v>1.55557118173755</v>
      </c>
      <c r="N119" s="170">
        <v>0.00780365386665442</v>
      </c>
      <c r="O119" s="170">
        <v>0.0844248726417381</v>
      </c>
      <c r="P119" s="168">
        <v>1.81956022188855</v>
      </c>
      <c r="Q119" s="169">
        <v>0.60473310470994</v>
      </c>
      <c r="R119" s="170">
        <v>0.33199407997395</v>
      </c>
      <c r="S119" s="170">
        <v>0.136909689504064</v>
      </c>
      <c r="T119" s="170">
        <v>1.9527603811294</v>
      </c>
      <c r="U119" s="170">
        <v>0.104892390253852</v>
      </c>
      <c r="V119" s="170">
        <v>0.0844248726417381</v>
      </c>
      <c r="W119" s="171">
        <v>3.21571451821294</v>
      </c>
      <c r="X119" s="169">
        <v>0.133141715247925</v>
      </c>
      <c r="Y119" s="170">
        <v>0.0365508504148809</v>
      </c>
      <c r="Z119" s="170">
        <v>0.0454717069727309</v>
      </c>
      <c r="AA119" s="170">
        <v>0.00592989615320205</v>
      </c>
      <c r="AB119" s="170">
        <v>0.0844248726417381</v>
      </c>
      <c r="AC119" s="172">
        <v>0.305519041430477</v>
      </c>
      <c r="AD119" s="173">
        <v>-2.91019547678246</v>
      </c>
      <c r="AE119" s="170">
        <v>2.07388573100883</v>
      </c>
      <c r="AF119" s="174">
        <v>10.5254144002173</v>
      </c>
      <c r="AG119" s="87"/>
      <c r="AH119" s="87"/>
      <c r="AI119" s="87"/>
      <c r="AJ119" s="87"/>
      <c r="AK119" s="87"/>
      <c r="AL119" s="87"/>
      <c r="AM119" s="87"/>
      <c r="AN119" s="87"/>
      <c r="AO119" s="87"/>
      <c r="AP119" s="87"/>
      <c r="AQ119" s="175"/>
      <c r="AR119" s="175"/>
      <c r="AS119" s="175"/>
      <c r="AT119" s="175"/>
      <c r="AU119" s="175"/>
      <c r="AV119" s="175"/>
      <c r="AW119" s="175"/>
      <c r="AX119" s="175"/>
      <c r="AY119" s="175"/>
      <c r="AZ119" s="175"/>
    </row>
    <row r="120" ht="15.0" customHeight="1">
      <c r="A120" s="158" t="s">
        <v>215</v>
      </c>
      <c r="B120" s="159" t="s">
        <v>121</v>
      </c>
      <c r="C120" s="160">
        <v>55.26980137546454</v>
      </c>
      <c r="D120" s="161">
        <v>54.173</v>
      </c>
      <c r="E120" s="162">
        <v>0.524</v>
      </c>
      <c r="F120" s="163">
        <v>2708.37</v>
      </c>
      <c r="G120" s="1" t="s">
        <v>99</v>
      </c>
      <c r="H120" s="164" t="s">
        <v>119</v>
      </c>
      <c r="I120" s="176">
        <v>2.125</v>
      </c>
      <c r="J120" s="169"/>
      <c r="K120" s="170"/>
      <c r="L120" s="170"/>
      <c r="M120" s="170"/>
      <c r="N120" s="170"/>
      <c r="O120" s="170"/>
      <c r="P120" s="168">
        <v>1.19783139369837</v>
      </c>
      <c r="Q120" s="169"/>
      <c r="R120" s="170"/>
      <c r="S120" s="170"/>
      <c r="T120" s="170"/>
      <c r="U120" s="170"/>
      <c r="V120" s="170"/>
      <c r="W120" s="171">
        <v>1.34108560005103</v>
      </c>
      <c r="X120" s="169"/>
      <c r="Y120" s="170"/>
      <c r="Z120" s="170"/>
      <c r="AA120" s="170"/>
      <c r="AB120" s="170"/>
      <c r="AC120" s="172">
        <v>0.748487068863472</v>
      </c>
      <c r="AD120" s="173">
        <v>-0.592598531187558</v>
      </c>
      <c r="AE120" s="170">
        <v>0.864895896154635</v>
      </c>
      <c r="AF120" s="174">
        <v>1.7917284824805</v>
      </c>
      <c r="AG120" s="87"/>
      <c r="AH120" s="87"/>
      <c r="AI120" s="87"/>
      <c r="AJ120" s="87"/>
      <c r="AK120" s="87"/>
      <c r="AL120" s="87"/>
      <c r="AM120" s="87"/>
      <c r="AN120" s="87"/>
      <c r="AO120" s="87"/>
      <c r="AP120" s="87"/>
      <c r="AQ120" s="175"/>
      <c r="AR120" s="175"/>
      <c r="AS120" s="175"/>
      <c r="AT120" s="175"/>
      <c r="AU120" s="175"/>
      <c r="AV120" s="175"/>
      <c r="AW120" s="175"/>
      <c r="AX120" s="175"/>
      <c r="AY120" s="175"/>
      <c r="AZ120" s="175"/>
    </row>
    <row r="121" ht="15.0" customHeight="1">
      <c r="A121" s="158" t="s">
        <v>216</v>
      </c>
      <c r="B121" s="159" t="s">
        <v>126</v>
      </c>
      <c r="C121" s="160">
        <v>49.97543991596639</v>
      </c>
      <c r="D121" s="161">
        <v>61.104</v>
      </c>
      <c r="E121" s="162">
        <v>0.484</v>
      </c>
      <c r="F121" s="163">
        <v>1553.07</v>
      </c>
      <c r="G121" s="1" t="s">
        <v>99</v>
      </c>
      <c r="H121" s="164" t="s">
        <v>114</v>
      </c>
      <c r="I121" s="176">
        <v>4.937</v>
      </c>
      <c r="J121" s="169">
        <v>0.140742145721959</v>
      </c>
      <c r="K121" s="170">
        <v>0.0200422115491987</v>
      </c>
      <c r="L121" s="170">
        <v>0.779813320959737</v>
      </c>
      <c r="M121" s="170">
        <v>0.072874917763351</v>
      </c>
      <c r="N121" s="170">
        <v>0.0373213894800315</v>
      </c>
      <c r="O121" s="170">
        <v>0.0376279842169145</v>
      </c>
      <c r="P121" s="168">
        <v>1.08842196969119</v>
      </c>
      <c r="Q121" s="169">
        <v>0.243571603178617</v>
      </c>
      <c r="R121" s="170">
        <v>0.0313402067986322</v>
      </c>
      <c r="S121" s="170">
        <v>0.770870093288881</v>
      </c>
      <c r="T121" s="170">
        <v>0.0765023327949412</v>
      </c>
      <c r="U121" s="170">
        <v>0.0486982409716542</v>
      </c>
      <c r="V121" s="170">
        <v>0.0376279842169145</v>
      </c>
      <c r="W121" s="171">
        <v>1.20861046124964</v>
      </c>
      <c r="X121" s="169">
        <v>0.140742145721959</v>
      </c>
      <c r="Y121" s="170">
        <v>0.326382157584394</v>
      </c>
      <c r="Z121" s="170">
        <v>2.11801464887388</v>
      </c>
      <c r="AA121" s="170">
        <v>0.273125317190986</v>
      </c>
      <c r="AB121" s="170">
        <v>0.0376279842169145</v>
      </c>
      <c r="AC121" s="172">
        <v>2.89589225358813</v>
      </c>
      <c r="AD121" s="173">
        <v>1.68728179233849</v>
      </c>
      <c r="AE121" s="170">
        <v>0.779459736160464</v>
      </c>
      <c r="AF121" s="174">
        <v>0.417353394192108</v>
      </c>
      <c r="AG121" s="87"/>
      <c r="AH121" s="87"/>
      <c r="AI121" s="87"/>
      <c r="AJ121" s="87"/>
      <c r="AK121" s="87"/>
      <c r="AL121" s="87"/>
      <c r="AM121" s="87"/>
      <c r="AN121" s="87"/>
      <c r="AO121" s="87"/>
      <c r="AP121" s="87"/>
      <c r="AQ121" s="175"/>
      <c r="AR121" s="175"/>
      <c r="AS121" s="175"/>
      <c r="AT121" s="175"/>
      <c r="AU121" s="175"/>
      <c r="AV121" s="175"/>
      <c r="AW121" s="175"/>
      <c r="AX121" s="175"/>
      <c r="AY121" s="175"/>
      <c r="AZ121" s="175"/>
    </row>
    <row r="122" ht="15.0" customHeight="1">
      <c r="A122" s="158" t="s">
        <v>217</v>
      </c>
      <c r="B122" s="159" t="s">
        <v>113</v>
      </c>
      <c r="C122" s="160"/>
      <c r="D122" s="161">
        <v>76.28292682926829</v>
      </c>
      <c r="E122" s="162">
        <v>0.884</v>
      </c>
      <c r="F122" s="163">
        <v>37237.5</v>
      </c>
      <c r="G122" s="1" t="s">
        <v>102</v>
      </c>
      <c r="H122" s="164" t="s">
        <v>116</v>
      </c>
      <c r="I122" s="176">
        <v>2.76</v>
      </c>
      <c r="J122" s="169">
        <v>2.21323675882544</v>
      </c>
      <c r="K122" s="170">
        <v>0.190469361813348</v>
      </c>
      <c r="L122" s="170">
        <v>1.43071581778335</v>
      </c>
      <c r="M122" s="170">
        <v>1.53561579784487</v>
      </c>
      <c r="N122" s="170">
        <v>0.20726547452724</v>
      </c>
      <c r="O122" s="170">
        <v>0.130078008379833</v>
      </c>
      <c r="P122" s="168">
        <v>5.70738121917408</v>
      </c>
      <c r="Q122" s="169">
        <v>1.30631275919472</v>
      </c>
      <c r="R122" s="170">
        <v>0.302675737041729</v>
      </c>
      <c r="S122" s="170">
        <v>1.34397861692844</v>
      </c>
      <c r="T122" s="170">
        <v>2.60010759112518</v>
      </c>
      <c r="U122" s="170">
        <v>0.254492423184821</v>
      </c>
      <c r="V122" s="170">
        <v>0.130078008379833</v>
      </c>
      <c r="W122" s="171">
        <v>5.93764513585472</v>
      </c>
      <c r="X122" s="169">
        <v>2.21323675882544</v>
      </c>
      <c r="Y122" s="170">
        <v>0.313276199365551</v>
      </c>
      <c r="Z122" s="170">
        <v>2.20370183290915</v>
      </c>
      <c r="AA122" s="170">
        <v>0.337225275077161</v>
      </c>
      <c r="AB122" s="170">
        <v>0.130078008379833</v>
      </c>
      <c r="AC122" s="172">
        <v>5.19751807455713</v>
      </c>
      <c r="AD122" s="173">
        <v>-0.74012706129759</v>
      </c>
      <c r="AE122" s="170">
        <v>3.82931925495872</v>
      </c>
      <c r="AF122" s="174">
        <v>1.14240009379104</v>
      </c>
      <c r="AG122" s="87"/>
      <c r="AH122" s="87"/>
      <c r="AI122" s="87"/>
      <c r="AJ122" s="87"/>
      <c r="AK122" s="87"/>
      <c r="AL122" s="87"/>
      <c r="AM122" s="87"/>
      <c r="AN122" s="87"/>
      <c r="AO122" s="87"/>
      <c r="AP122" s="87"/>
      <c r="AQ122" s="175"/>
      <c r="AR122" s="175"/>
      <c r="AS122" s="175"/>
      <c r="AT122" s="175"/>
      <c r="AU122" s="175"/>
      <c r="AV122" s="175"/>
      <c r="AW122" s="175"/>
      <c r="AX122" s="175"/>
      <c r="AY122" s="175"/>
      <c r="AZ122" s="175"/>
    </row>
    <row r="123" ht="15.0" customHeight="1">
      <c r="A123" s="177" t="s">
        <v>218</v>
      </c>
      <c r="B123" s="178" t="s">
        <v>113</v>
      </c>
      <c r="C123" s="179">
        <v>75.10921424270794</v>
      </c>
      <c r="D123" s="180">
        <v>82.63902439024392</v>
      </c>
      <c r="E123" s="181">
        <v>0.927</v>
      </c>
      <c r="F123" s="182">
        <v>118216.0</v>
      </c>
      <c r="G123" s="183" t="s">
        <v>102</v>
      </c>
      <c r="H123" s="184" t="s">
        <v>122</v>
      </c>
      <c r="I123" s="185">
        <v>0.616</v>
      </c>
      <c r="J123" s="186">
        <v>0.394349751556306</v>
      </c>
      <c r="K123" s="187">
        <v>0.140615418279466</v>
      </c>
      <c r="L123" s="187">
        <v>0.397124255555114</v>
      </c>
      <c r="M123" s="187">
        <v>5.06090648907433</v>
      </c>
      <c r="N123" s="187">
        <v>5.08951051724655E-5</v>
      </c>
      <c r="O123" s="187">
        <v>0.0749106821077422</v>
      </c>
      <c r="P123" s="168">
        <v>6.06795749167813</v>
      </c>
      <c r="Q123" s="186">
        <v>1.04715934875188</v>
      </c>
      <c r="R123" s="187">
        <v>0.605386769743087</v>
      </c>
      <c r="S123" s="187">
        <v>1.19296334156668</v>
      </c>
      <c r="T123" s="187">
        <v>9.23550270697005</v>
      </c>
      <c r="U123" s="187">
        <v>0.108749986179409</v>
      </c>
      <c r="V123" s="187">
        <v>0.0749106821077422</v>
      </c>
      <c r="W123" s="171">
        <v>12.2646728353189</v>
      </c>
      <c r="X123" s="186">
        <v>0.394349751556306</v>
      </c>
      <c r="Y123" s="187">
        <v>0.140615418279466</v>
      </c>
      <c r="Z123" s="187">
        <v>0.686384278725479</v>
      </c>
      <c r="AA123" s="187">
        <v>9.24826439648307E-4</v>
      </c>
      <c r="AB123" s="187">
        <v>0.0749106821077422</v>
      </c>
      <c r="AC123" s="172">
        <v>1.29718495710864</v>
      </c>
      <c r="AD123" s="188">
        <v>-10.9674878782102</v>
      </c>
      <c r="AE123" s="187">
        <v>7.90975997545787</v>
      </c>
      <c r="AF123" s="189">
        <v>9.45483739084998</v>
      </c>
      <c r="AG123" s="87"/>
      <c r="AH123" s="87"/>
      <c r="AI123" s="87"/>
      <c r="AJ123" s="87"/>
      <c r="AK123" s="87"/>
      <c r="AL123" s="87"/>
      <c r="AM123" s="87"/>
      <c r="AN123" s="87"/>
      <c r="AO123" s="87"/>
      <c r="AP123" s="87"/>
      <c r="AQ123" s="175"/>
      <c r="AR123" s="175"/>
      <c r="AS123" s="175"/>
      <c r="AT123" s="175"/>
      <c r="AU123" s="175"/>
      <c r="AV123" s="175"/>
      <c r="AW123" s="175"/>
      <c r="AX123" s="175"/>
      <c r="AY123" s="175"/>
      <c r="AZ123" s="175"/>
    </row>
    <row r="124" ht="15.0" customHeight="1">
      <c r="A124" s="158" t="s">
        <v>219</v>
      </c>
      <c r="B124" s="159" t="s">
        <v>113</v>
      </c>
      <c r="C124" s="160">
        <v>49.92294145658263</v>
      </c>
      <c r="D124" s="161">
        <v>65.882</v>
      </c>
      <c r="E124" s="162">
        <v>0.51</v>
      </c>
      <c r="F124" s="163">
        <v>1585.15</v>
      </c>
      <c r="G124" s="1" t="s">
        <v>99</v>
      </c>
      <c r="H124" s="164" t="s">
        <v>114</v>
      </c>
      <c r="I124" s="176">
        <v>26.969</v>
      </c>
      <c r="J124" s="169">
        <v>0.201536737007081</v>
      </c>
      <c r="K124" s="170">
        <v>0.257362309542417</v>
      </c>
      <c r="L124" s="170">
        <v>0.208915593309225</v>
      </c>
      <c r="M124" s="170">
        <v>0.0460042344153983</v>
      </c>
      <c r="N124" s="170">
        <v>0.0222220550711757</v>
      </c>
      <c r="O124" s="170">
        <v>0.0646027483832224</v>
      </c>
      <c r="P124" s="168">
        <v>0.800643677728519</v>
      </c>
      <c r="Q124" s="169">
        <v>0.223693306642757</v>
      </c>
      <c r="R124" s="170">
        <v>0.25581956509035</v>
      </c>
      <c r="S124" s="170">
        <v>0.212503597470845</v>
      </c>
      <c r="T124" s="170">
        <v>0.0856001718093592</v>
      </c>
      <c r="U124" s="170">
        <v>0.0238858320732654</v>
      </c>
      <c r="V124" s="170">
        <v>0.0646027483832224</v>
      </c>
      <c r="W124" s="171">
        <v>0.866105221469798</v>
      </c>
      <c r="X124" s="169">
        <v>0.201536737007081</v>
      </c>
      <c r="Y124" s="170">
        <v>1.0659561167989</v>
      </c>
      <c r="Z124" s="170">
        <v>0.62396407916799</v>
      </c>
      <c r="AA124" s="170">
        <v>0.174324759074158</v>
      </c>
      <c r="AB124" s="170">
        <v>0.0646027483832224</v>
      </c>
      <c r="AC124" s="172">
        <v>2.13038444043135</v>
      </c>
      <c r="AD124" s="173">
        <v>1.26427921896155</v>
      </c>
      <c r="AE124" s="170">
        <v>0.558570498153753</v>
      </c>
      <c r="AF124" s="174">
        <v>0.406548792336482</v>
      </c>
      <c r="AG124" s="87"/>
      <c r="AH124" s="87"/>
      <c r="AI124" s="87"/>
      <c r="AJ124" s="87"/>
      <c r="AK124" s="87"/>
      <c r="AL124" s="87"/>
      <c r="AM124" s="87"/>
      <c r="AN124" s="87"/>
      <c r="AO124" s="87"/>
      <c r="AP124" s="87"/>
      <c r="AQ124" s="175"/>
      <c r="AR124" s="175"/>
      <c r="AS124" s="175"/>
      <c r="AT124" s="175"/>
      <c r="AU124" s="175"/>
      <c r="AV124" s="175"/>
      <c r="AW124" s="175"/>
      <c r="AX124" s="175"/>
      <c r="AY124" s="175"/>
      <c r="AZ124" s="175"/>
    </row>
    <row r="125" ht="15.0" customHeight="1">
      <c r="A125" s="158" t="s">
        <v>220</v>
      </c>
      <c r="B125" s="159" t="s">
        <v>113</v>
      </c>
      <c r="C125" s="160">
        <v>53.36768592261674</v>
      </c>
      <c r="D125" s="161">
        <v>64.119</v>
      </c>
      <c r="E125" s="162">
        <v>0.519</v>
      </c>
      <c r="F125" s="163">
        <v>1411.37</v>
      </c>
      <c r="G125" s="1" t="s">
        <v>99</v>
      </c>
      <c r="H125" s="164" t="s">
        <v>114</v>
      </c>
      <c r="I125" s="176">
        <v>18.629</v>
      </c>
      <c r="J125" s="169">
        <v>0.387568641097838</v>
      </c>
      <c r="K125" s="170">
        <v>0.0639387190478002</v>
      </c>
      <c r="L125" s="170">
        <v>0.171922078633288</v>
      </c>
      <c r="M125" s="170">
        <v>0.0234171971493913</v>
      </c>
      <c r="N125" s="170">
        <v>0.0106722794515881</v>
      </c>
      <c r="O125" s="170">
        <v>0.0815746315602616</v>
      </c>
      <c r="P125" s="168">
        <v>0.739093546940167</v>
      </c>
      <c r="Q125" s="169">
        <v>0.357809319451192</v>
      </c>
      <c r="R125" s="170">
        <v>0.0643659056264853</v>
      </c>
      <c r="S125" s="170">
        <v>0.173339760025037</v>
      </c>
      <c r="T125" s="170">
        <v>0.0642393329475247</v>
      </c>
      <c r="U125" s="170">
        <v>0.0122572068912236</v>
      </c>
      <c r="V125" s="170">
        <v>0.0815746315602616</v>
      </c>
      <c r="W125" s="171">
        <v>0.753586156501724</v>
      </c>
      <c r="X125" s="169">
        <v>0.387568641097838</v>
      </c>
      <c r="Y125" s="170">
        <v>0.0639387190478002</v>
      </c>
      <c r="Z125" s="170">
        <v>0.0133692736275298</v>
      </c>
      <c r="AA125" s="170">
        <v>0.0473246714654543</v>
      </c>
      <c r="AB125" s="170">
        <v>0.0815746315602616</v>
      </c>
      <c r="AC125" s="172">
        <v>0.593775936798884</v>
      </c>
      <c r="AD125" s="173">
        <v>-0.15981021970284</v>
      </c>
      <c r="AE125" s="170">
        <v>0.48600445350579</v>
      </c>
      <c r="AF125" s="174">
        <v>1.26914229728539</v>
      </c>
      <c r="AG125" s="87"/>
      <c r="AH125" s="87"/>
      <c r="AI125" s="87"/>
      <c r="AJ125" s="87"/>
      <c r="AK125" s="87"/>
      <c r="AL125" s="87"/>
      <c r="AM125" s="87"/>
      <c r="AN125" s="87"/>
      <c r="AO125" s="87"/>
      <c r="AP125" s="87"/>
      <c r="AQ125" s="175"/>
      <c r="AR125" s="175"/>
      <c r="AS125" s="175"/>
      <c r="AT125" s="175"/>
      <c r="AU125" s="175"/>
      <c r="AV125" s="175"/>
      <c r="AW125" s="175"/>
      <c r="AX125" s="175"/>
      <c r="AY125" s="175"/>
      <c r="AZ125" s="175"/>
    </row>
    <row r="126" ht="15.0" customHeight="1">
      <c r="A126" s="158" t="s">
        <v>221</v>
      </c>
      <c r="B126" s="159" t="s">
        <v>113</v>
      </c>
      <c r="C126" s="160">
        <v>70.15801190476189</v>
      </c>
      <c r="D126" s="161">
        <v>75.76</v>
      </c>
      <c r="E126" s="162">
        <v>0.81</v>
      </c>
      <c r="F126" s="163">
        <v>27920.6</v>
      </c>
      <c r="G126" s="1" t="s">
        <v>100</v>
      </c>
      <c r="H126" s="164" t="s">
        <v>116</v>
      </c>
      <c r="I126" s="176">
        <v>31.95</v>
      </c>
      <c r="J126" s="169">
        <v>0.69434830135212</v>
      </c>
      <c r="K126" s="170">
        <v>0.00193725299018881</v>
      </c>
      <c r="L126" s="170">
        <v>0.340361521772815</v>
      </c>
      <c r="M126" s="170">
        <v>2.47586987509161</v>
      </c>
      <c r="N126" s="170">
        <v>0.543908282019547</v>
      </c>
      <c r="O126" s="170">
        <v>0.131012736460362</v>
      </c>
      <c r="P126" s="168">
        <v>4.18743796968664</v>
      </c>
      <c r="Q126" s="169">
        <v>0.73137809504859</v>
      </c>
      <c r="R126" s="170">
        <v>0.124785875353531</v>
      </c>
      <c r="S126" s="170">
        <v>0.36885981411325</v>
      </c>
      <c r="T126" s="170">
        <v>2.33904010068064</v>
      </c>
      <c r="U126" s="170">
        <v>0.56926736479252</v>
      </c>
      <c r="V126" s="170">
        <v>0.131012736460362</v>
      </c>
      <c r="W126" s="171">
        <v>4.26434398644889</v>
      </c>
      <c r="X126" s="169">
        <v>0.69434830135212</v>
      </c>
      <c r="Y126" s="170">
        <v>0.0165039395207431</v>
      </c>
      <c r="Z126" s="170">
        <v>0.548480413821714</v>
      </c>
      <c r="AA126" s="170">
        <v>0.758177286698687</v>
      </c>
      <c r="AB126" s="170">
        <v>0.131012736460362</v>
      </c>
      <c r="AC126" s="172">
        <v>2.14852267785363</v>
      </c>
      <c r="AD126" s="173">
        <v>-2.11582130859526</v>
      </c>
      <c r="AE126" s="170">
        <v>2.75017017074152</v>
      </c>
      <c r="AF126" s="174">
        <v>1.98477960247036</v>
      </c>
      <c r="AG126" s="87"/>
      <c r="AH126" s="87"/>
      <c r="AI126" s="87"/>
      <c r="AJ126" s="87"/>
      <c r="AK126" s="87"/>
      <c r="AL126" s="87"/>
      <c r="AM126" s="87"/>
      <c r="AN126" s="87"/>
      <c r="AO126" s="87"/>
      <c r="AP126" s="87"/>
      <c r="AQ126" s="175"/>
      <c r="AR126" s="175"/>
      <c r="AS126" s="175"/>
      <c r="AT126" s="175"/>
      <c r="AU126" s="175"/>
      <c r="AV126" s="175"/>
      <c r="AW126" s="175"/>
      <c r="AX126" s="175"/>
      <c r="AY126" s="175"/>
      <c r="AZ126" s="175"/>
    </row>
    <row r="127" ht="15.0" customHeight="1">
      <c r="A127" s="158" t="s">
        <v>222</v>
      </c>
      <c r="B127" s="159" t="s">
        <v>113</v>
      </c>
      <c r="C127" s="160">
        <v>53.752560992644746</v>
      </c>
      <c r="D127" s="161">
        <v>59.664</v>
      </c>
      <c r="E127" s="162">
        <v>0.433</v>
      </c>
      <c r="F127" s="163">
        <v>2321.85</v>
      </c>
      <c r="G127" s="1" t="s">
        <v>99</v>
      </c>
      <c r="H127" s="164" t="s">
        <v>114</v>
      </c>
      <c r="I127" s="176">
        <v>19.658</v>
      </c>
      <c r="J127" s="169">
        <v>0.422611349824209</v>
      </c>
      <c r="K127" s="170">
        <v>0.519538300934661</v>
      </c>
      <c r="L127" s="170">
        <v>0.134443968704333</v>
      </c>
      <c r="M127" s="170">
        <v>0.0303993776663168</v>
      </c>
      <c r="N127" s="170">
        <v>0.0135911733388934</v>
      </c>
      <c r="O127" s="170">
        <v>0.0522755992853614</v>
      </c>
      <c r="P127" s="168">
        <v>1.17285976975377</v>
      </c>
      <c r="Q127" s="169">
        <v>0.396352433089517</v>
      </c>
      <c r="R127" s="170">
        <v>0.43524909680602</v>
      </c>
      <c r="S127" s="170">
        <v>0.133165466439979</v>
      </c>
      <c r="T127" s="170">
        <v>0.0762781396200491</v>
      </c>
      <c r="U127" s="170">
        <v>0.0308543692042524</v>
      </c>
      <c r="V127" s="170">
        <v>0.0522755992853614</v>
      </c>
      <c r="W127" s="171">
        <v>1.12417510444518</v>
      </c>
      <c r="X127" s="169">
        <v>0.422611349824209</v>
      </c>
      <c r="Y127" s="170">
        <v>0.519538300934661</v>
      </c>
      <c r="Z127" s="170">
        <v>0.476648492701684</v>
      </c>
      <c r="AA127" s="170">
        <v>0.0358783620245066</v>
      </c>
      <c r="AB127" s="170">
        <v>0.0522755992853614</v>
      </c>
      <c r="AC127" s="172">
        <v>1.50695210477042</v>
      </c>
      <c r="AD127" s="173">
        <v>0.38277700032524</v>
      </c>
      <c r="AE127" s="170">
        <v>0.725005498796532</v>
      </c>
      <c r="AF127" s="174">
        <v>0.745992590531896</v>
      </c>
      <c r="AG127" s="87"/>
      <c r="AH127" s="87"/>
      <c r="AI127" s="87"/>
      <c r="AJ127" s="87"/>
      <c r="AK127" s="87"/>
      <c r="AL127" s="87"/>
      <c r="AM127" s="87"/>
      <c r="AN127" s="87"/>
      <c r="AO127" s="87"/>
      <c r="AP127" s="87"/>
      <c r="AQ127" s="175"/>
      <c r="AR127" s="175"/>
      <c r="AS127" s="175"/>
      <c r="AT127" s="175"/>
      <c r="AU127" s="175"/>
      <c r="AV127" s="175"/>
      <c r="AW127" s="175"/>
      <c r="AX127" s="175"/>
      <c r="AY127" s="175"/>
      <c r="AZ127" s="175"/>
    </row>
    <row r="128" ht="15.0" customHeight="1">
      <c r="A128" s="177" t="s">
        <v>223</v>
      </c>
      <c r="B128" s="178" t="s">
        <v>121</v>
      </c>
      <c r="C128" s="179">
        <v>76.36276654995332</v>
      </c>
      <c r="D128" s="180">
        <v>82.85853658536587</v>
      </c>
      <c r="E128" s="181">
        <v>0.915</v>
      </c>
      <c r="F128" s="182">
        <v>47040.9</v>
      </c>
      <c r="G128" s="183" t="s">
        <v>102</v>
      </c>
      <c r="H128" s="184" t="s">
        <v>122</v>
      </c>
      <c r="I128" s="185">
        <v>0.44</v>
      </c>
      <c r="J128" s="186"/>
      <c r="K128" s="187"/>
      <c r="L128" s="187"/>
      <c r="M128" s="187"/>
      <c r="N128" s="187"/>
      <c r="O128" s="187"/>
      <c r="P128" s="168">
        <v>1.28988664479313</v>
      </c>
      <c r="Q128" s="186"/>
      <c r="R128" s="187"/>
      <c r="S128" s="187"/>
      <c r="T128" s="187"/>
      <c r="U128" s="187"/>
      <c r="V128" s="187"/>
      <c r="W128" s="171">
        <v>4.36377909221562</v>
      </c>
      <c r="X128" s="186"/>
      <c r="Y128" s="187"/>
      <c r="Z128" s="187"/>
      <c r="AA128" s="187"/>
      <c r="AB128" s="187"/>
      <c r="AC128" s="172">
        <v>0.497141340806896</v>
      </c>
      <c r="AD128" s="188">
        <v>-3.86663775140872</v>
      </c>
      <c r="AE128" s="187">
        <v>2.81429807943585</v>
      </c>
      <c r="AF128" s="189">
        <v>8.77774333780589</v>
      </c>
      <c r="AG128" s="87"/>
      <c r="AH128" s="87"/>
      <c r="AI128" s="87"/>
      <c r="AJ128" s="87"/>
      <c r="AK128" s="87"/>
      <c r="AL128" s="87"/>
      <c r="AM128" s="87"/>
      <c r="AN128" s="87"/>
      <c r="AO128" s="87"/>
      <c r="AP128" s="87"/>
      <c r="AQ128" s="175"/>
      <c r="AR128" s="175"/>
      <c r="AS128" s="175"/>
      <c r="AT128" s="175"/>
      <c r="AU128" s="175"/>
      <c r="AV128" s="175"/>
      <c r="AW128" s="175"/>
      <c r="AX128" s="175"/>
      <c r="AY128" s="175"/>
      <c r="AZ128" s="175"/>
    </row>
    <row r="129" ht="15.0" customHeight="1">
      <c r="A129" s="158" t="s">
        <v>224</v>
      </c>
      <c r="B129" s="159" t="s">
        <v>121</v>
      </c>
      <c r="C129" s="160" t="s">
        <v>68</v>
      </c>
      <c r="D129" s="161" t="s">
        <v>68</v>
      </c>
      <c r="E129" s="162" t="s">
        <v>68</v>
      </c>
      <c r="F129" s="163" t="s">
        <v>68</v>
      </c>
      <c r="G129" s="1" t="s">
        <v>101</v>
      </c>
      <c r="H129" s="164"/>
      <c r="I129" s="165">
        <v>0.376</v>
      </c>
      <c r="J129" s="166"/>
      <c r="K129" s="167"/>
      <c r="L129" s="167"/>
      <c r="M129" s="167"/>
      <c r="N129" s="167"/>
      <c r="O129" s="167"/>
      <c r="P129" s="168">
        <v>2.22611369468589</v>
      </c>
      <c r="Q129" s="169"/>
      <c r="R129" s="170"/>
      <c r="S129" s="170"/>
      <c r="T129" s="170"/>
      <c r="U129" s="170"/>
      <c r="V129" s="170"/>
      <c r="W129" s="171">
        <v>3.94090911686528</v>
      </c>
      <c r="X129" s="169"/>
      <c r="Y129" s="170"/>
      <c r="Z129" s="170"/>
      <c r="AA129" s="170"/>
      <c r="AB129" s="170"/>
      <c r="AC129" s="172">
        <v>0.505352286385665</v>
      </c>
      <c r="AD129" s="173">
        <v>-3.43555683047961</v>
      </c>
      <c r="AE129" s="170">
        <v>2.54157983812925</v>
      </c>
      <c r="AF129" s="174">
        <v>7.79834033214946</v>
      </c>
      <c r="AG129" s="87"/>
      <c r="AH129" s="87"/>
      <c r="AI129" s="87"/>
      <c r="AJ129" s="87"/>
      <c r="AK129" s="87"/>
      <c r="AL129" s="87"/>
      <c r="AM129" s="87"/>
      <c r="AN129" s="87"/>
      <c r="AO129" s="87"/>
      <c r="AP129" s="87"/>
      <c r="AQ129" s="175"/>
      <c r="AR129" s="175"/>
      <c r="AS129" s="175"/>
      <c r="AT129" s="175"/>
      <c r="AU129" s="175"/>
      <c r="AV129" s="175"/>
      <c r="AW129" s="175"/>
      <c r="AX129" s="175"/>
      <c r="AY129" s="175"/>
      <c r="AZ129" s="175"/>
    </row>
    <row r="130" ht="15.0" customHeight="1">
      <c r="A130" s="158" t="s">
        <v>225</v>
      </c>
      <c r="B130" s="159" t="s">
        <v>126</v>
      </c>
      <c r="C130" s="160"/>
      <c r="D130" s="161"/>
      <c r="E130" s="162"/>
      <c r="F130" s="163"/>
      <c r="G130" s="1" t="s">
        <v>99</v>
      </c>
      <c r="H130" s="164" t="s">
        <v>119</v>
      </c>
      <c r="I130" s="176">
        <v>4.526</v>
      </c>
      <c r="J130" s="169">
        <v>0.111750768568087</v>
      </c>
      <c r="K130" s="170">
        <v>1.47918618755747</v>
      </c>
      <c r="L130" s="170">
        <v>0.194964752141116</v>
      </c>
      <c r="M130" s="170">
        <v>0.219457498530955</v>
      </c>
      <c r="N130" s="170">
        <v>0.327224617723476</v>
      </c>
      <c r="O130" s="170">
        <v>0.0293280712452994</v>
      </c>
      <c r="P130" s="168">
        <v>2.3619118957664</v>
      </c>
      <c r="Q130" s="169">
        <v>0.439144519091701</v>
      </c>
      <c r="R130" s="170">
        <v>1.34525789334502</v>
      </c>
      <c r="S130" s="170">
        <v>0.202307229613382</v>
      </c>
      <c r="T130" s="170">
        <v>0.381559170691112</v>
      </c>
      <c r="U130" s="170">
        <v>0.0</v>
      </c>
      <c r="V130" s="170">
        <v>0.0293280712452994</v>
      </c>
      <c r="W130" s="171">
        <v>2.39759688398652</v>
      </c>
      <c r="X130" s="169">
        <v>0.111750768568087</v>
      </c>
      <c r="Y130" s="170">
        <v>2.55425351090866</v>
      </c>
      <c r="Z130" s="170">
        <v>0.0535349699795068</v>
      </c>
      <c r="AA130" s="170">
        <v>1.20676280869986</v>
      </c>
      <c r="AB130" s="170">
        <v>0.0293280712452994</v>
      </c>
      <c r="AC130" s="172">
        <v>3.95563012940141</v>
      </c>
      <c r="AD130" s="173">
        <v>1.55803324541488</v>
      </c>
      <c r="AE130" s="170">
        <v>1.54626349392922</v>
      </c>
      <c r="AF130" s="174">
        <v>0.606122616512009</v>
      </c>
      <c r="AG130" s="87"/>
      <c r="AH130" s="87"/>
      <c r="AI130" s="87"/>
      <c r="AJ130" s="87"/>
      <c r="AK130" s="87"/>
      <c r="AL130" s="87"/>
      <c r="AM130" s="87"/>
      <c r="AN130" s="87"/>
      <c r="AO130" s="87"/>
      <c r="AP130" s="87"/>
      <c r="AQ130" s="175"/>
      <c r="AR130" s="175"/>
      <c r="AS130" s="175"/>
      <c r="AT130" s="175"/>
      <c r="AU130" s="175"/>
      <c r="AV130" s="175"/>
      <c r="AW130" s="175"/>
      <c r="AX130" s="175"/>
      <c r="AY130" s="175"/>
      <c r="AZ130" s="175"/>
    </row>
    <row r="131" ht="15.0" customHeight="1">
      <c r="A131" s="158" t="s">
        <v>226</v>
      </c>
      <c r="B131" s="159" t="s">
        <v>121</v>
      </c>
      <c r="C131" s="160">
        <v>68.29326274509805</v>
      </c>
      <c r="D131" s="161">
        <v>74.23585365853658</v>
      </c>
      <c r="E131" s="162">
        <v>0.817</v>
      </c>
      <c r="F131" s="163">
        <v>22851.6</v>
      </c>
      <c r="G131" s="1" t="s">
        <v>99</v>
      </c>
      <c r="H131" s="164" t="s">
        <v>116</v>
      </c>
      <c r="I131" s="176">
        <v>1.27</v>
      </c>
      <c r="J131" s="169"/>
      <c r="K131" s="170"/>
      <c r="L131" s="170"/>
      <c r="M131" s="170"/>
      <c r="N131" s="170"/>
      <c r="O131" s="170"/>
      <c r="P131" s="168">
        <v>1.75166737601567</v>
      </c>
      <c r="Q131" s="169"/>
      <c r="R131" s="170"/>
      <c r="S131" s="170"/>
      <c r="T131" s="170"/>
      <c r="U131" s="170"/>
      <c r="V131" s="170"/>
      <c r="W131" s="171">
        <v>3.18826822781954</v>
      </c>
      <c r="X131" s="169"/>
      <c r="Y131" s="170"/>
      <c r="Z131" s="170"/>
      <c r="AA131" s="170"/>
      <c r="AB131" s="170"/>
      <c r="AC131" s="172">
        <v>0.702461248738758</v>
      </c>
      <c r="AD131" s="173">
        <v>-2.48580697908078</v>
      </c>
      <c r="AE131" s="170">
        <v>2.05618500860527</v>
      </c>
      <c r="AF131" s="174">
        <v>4.53871047483964</v>
      </c>
      <c r="AG131" s="87"/>
      <c r="AH131" s="87"/>
      <c r="AI131" s="87"/>
      <c r="AJ131" s="87"/>
      <c r="AK131" s="87"/>
      <c r="AL131" s="87"/>
      <c r="AM131" s="87"/>
      <c r="AN131" s="87"/>
      <c r="AO131" s="87"/>
      <c r="AP131" s="87"/>
      <c r="AQ131" s="175"/>
      <c r="AR131" s="175"/>
      <c r="AS131" s="175"/>
      <c r="AT131" s="175"/>
      <c r="AU131" s="175"/>
      <c r="AV131" s="175"/>
      <c r="AW131" s="175"/>
      <c r="AX131" s="175"/>
      <c r="AY131" s="175"/>
      <c r="AZ131" s="175"/>
    </row>
    <row r="132" ht="15.0" customHeight="1">
      <c r="A132" s="158" t="s">
        <v>227</v>
      </c>
      <c r="B132" s="159" t="s">
        <v>113</v>
      </c>
      <c r="C132" s="160">
        <v>70.33785658263307</v>
      </c>
      <c r="D132" s="161">
        <v>74.202</v>
      </c>
      <c r="E132" s="162">
        <v>0.779</v>
      </c>
      <c r="F132" s="163">
        <v>19925.8</v>
      </c>
      <c r="G132" s="1" t="s">
        <v>104</v>
      </c>
      <c r="H132" s="164" t="s">
        <v>116</v>
      </c>
      <c r="I132" s="176">
        <v>127.576</v>
      </c>
      <c r="J132" s="169">
        <v>0.36704730809798</v>
      </c>
      <c r="K132" s="170">
        <v>0.220620275408261</v>
      </c>
      <c r="L132" s="170">
        <v>0.158445472081709</v>
      </c>
      <c r="M132" s="170">
        <v>1.17905528726757</v>
      </c>
      <c r="N132" s="170">
        <v>0.105006602742472</v>
      </c>
      <c r="O132" s="170">
        <v>0.0843706287254209</v>
      </c>
      <c r="P132" s="168">
        <v>2.11454557432341</v>
      </c>
      <c r="Q132" s="169">
        <v>0.560660759884935</v>
      </c>
      <c r="R132" s="170">
        <v>0.217989023828891</v>
      </c>
      <c r="S132" s="170">
        <v>0.264351688141465</v>
      </c>
      <c r="T132" s="170">
        <v>1.28630084494473</v>
      </c>
      <c r="U132" s="170">
        <v>0.106937971754411</v>
      </c>
      <c r="V132" s="170">
        <v>0.0843706287254209</v>
      </c>
      <c r="W132" s="171">
        <v>2.52061091727985</v>
      </c>
      <c r="X132" s="169">
        <v>0.36704730809798</v>
      </c>
      <c r="Y132" s="170">
        <v>0.220620275408261</v>
      </c>
      <c r="Z132" s="170">
        <v>0.435904599816083</v>
      </c>
      <c r="AA132" s="170">
        <v>0.135489098898007</v>
      </c>
      <c r="AB132" s="170">
        <v>0.0843706287254209</v>
      </c>
      <c r="AC132" s="172">
        <v>1.24343191094575</v>
      </c>
      <c r="AD132" s="173">
        <v>-1.2771790063341</v>
      </c>
      <c r="AE132" s="170">
        <v>1.62559797679951</v>
      </c>
      <c r="AF132" s="174">
        <v>2.0271402841533</v>
      </c>
      <c r="AG132" s="87"/>
      <c r="AH132" s="87"/>
      <c r="AI132" s="87"/>
      <c r="AJ132" s="87"/>
      <c r="AK132" s="87"/>
      <c r="AL132" s="87"/>
      <c r="AM132" s="87"/>
      <c r="AN132" s="87"/>
      <c r="AO132" s="87"/>
      <c r="AP132" s="87"/>
      <c r="AQ132" s="175"/>
      <c r="AR132" s="175"/>
      <c r="AS132" s="175"/>
      <c r="AT132" s="175"/>
      <c r="AU132" s="175"/>
      <c r="AV132" s="175"/>
      <c r="AW132" s="175"/>
      <c r="AX132" s="175"/>
      <c r="AY132" s="175"/>
      <c r="AZ132" s="175"/>
    </row>
    <row r="133" ht="15.0" customHeight="1">
      <c r="A133" s="177" t="s">
        <v>228</v>
      </c>
      <c r="B133" s="178" t="s">
        <v>113</v>
      </c>
      <c r="C133" s="179">
        <v>63.64477403375674</v>
      </c>
      <c r="D133" s="180">
        <v>71.822</v>
      </c>
      <c r="E133" s="181">
        <v>0.746</v>
      </c>
      <c r="F133" s="182">
        <v>12214.5</v>
      </c>
      <c r="G133" s="183" t="s">
        <v>100</v>
      </c>
      <c r="H133" s="184" t="s">
        <v>119</v>
      </c>
      <c r="I133" s="185">
        <v>3.225</v>
      </c>
      <c r="J133" s="186">
        <v>0.424392950658209</v>
      </c>
      <c r="K133" s="187">
        <v>5.80152859957013</v>
      </c>
      <c r="L133" s="187">
        <v>0.104685304886449</v>
      </c>
      <c r="M133" s="187">
        <v>2.33134080674229</v>
      </c>
      <c r="N133" s="187">
        <v>2.09381373456517E-5</v>
      </c>
      <c r="O133" s="187">
        <v>0.0147428611836785</v>
      </c>
      <c r="P133" s="168">
        <v>8.6767114611781</v>
      </c>
      <c r="Q133" s="186">
        <v>0.419776807621443</v>
      </c>
      <c r="R133" s="187">
        <v>4.70236326389816</v>
      </c>
      <c r="S133" s="187">
        <v>0.154000061562714</v>
      </c>
      <c r="T133" s="187">
        <v>2.40245454444945</v>
      </c>
      <c r="U133" s="187">
        <v>0.00401266980248153</v>
      </c>
      <c r="V133" s="187">
        <v>0.0147428611836785</v>
      </c>
      <c r="W133" s="171">
        <v>7.69735020851792</v>
      </c>
      <c r="X133" s="186">
        <v>0.424392950658209</v>
      </c>
      <c r="Y133" s="187">
        <v>7.16582709376266</v>
      </c>
      <c r="Z133" s="187">
        <v>6.51542154638345</v>
      </c>
      <c r="AA133" s="187">
        <v>0.0782799204990883</v>
      </c>
      <c r="AB133" s="187">
        <v>0.0147428611836785</v>
      </c>
      <c r="AC133" s="172">
        <v>14.1986643724871</v>
      </c>
      <c r="AD133" s="188">
        <v>6.50131416396917</v>
      </c>
      <c r="AE133" s="187">
        <v>4.96419214877771</v>
      </c>
      <c r="AF133" s="189">
        <v>0.54211790676827</v>
      </c>
      <c r="AG133" s="87"/>
      <c r="AH133" s="87"/>
      <c r="AI133" s="87"/>
      <c r="AJ133" s="87"/>
      <c r="AK133" s="87"/>
      <c r="AL133" s="87"/>
      <c r="AM133" s="87"/>
      <c r="AN133" s="87"/>
      <c r="AO133" s="87"/>
      <c r="AP133" s="87"/>
      <c r="AQ133" s="175"/>
      <c r="AR133" s="175"/>
      <c r="AS133" s="175"/>
      <c r="AT133" s="175"/>
      <c r="AU133" s="175"/>
      <c r="AV133" s="175"/>
      <c r="AW133" s="175"/>
      <c r="AX133" s="175"/>
      <c r="AY133" s="175"/>
      <c r="AZ133" s="175"/>
    </row>
    <row r="134" ht="15.0" customHeight="1">
      <c r="A134" s="158" t="s">
        <v>229</v>
      </c>
      <c r="B134" s="159" t="s">
        <v>113</v>
      </c>
      <c r="C134" s="160">
        <v>68.83068459383753</v>
      </c>
      <c r="D134" s="161">
        <v>76.6829268292683</v>
      </c>
      <c r="E134" s="162">
        <v>0.837</v>
      </c>
      <c r="F134" s="163">
        <v>21559.0</v>
      </c>
      <c r="G134" s="1" t="s">
        <v>105</v>
      </c>
      <c r="H134" s="164" t="s">
        <v>116</v>
      </c>
      <c r="I134" s="176">
        <v>0.628</v>
      </c>
      <c r="J134" s="169">
        <v>0.0313592243736973</v>
      </c>
      <c r="K134" s="170">
        <v>0.20285102991397</v>
      </c>
      <c r="L134" s="170">
        <v>1.11871142298089</v>
      </c>
      <c r="M134" s="170">
        <v>1.34659245585849</v>
      </c>
      <c r="N134" s="170">
        <v>0.016894988583406</v>
      </c>
      <c r="O134" s="170">
        <v>0.297490923400608</v>
      </c>
      <c r="P134" s="168">
        <v>3.01390004511106</v>
      </c>
      <c r="Q134" s="169">
        <v>0.57859824276415</v>
      </c>
      <c r="R134" s="170">
        <v>0.436263087079211</v>
      </c>
      <c r="S134" s="170">
        <v>1.0546984304541</v>
      </c>
      <c r="T134" s="170">
        <v>2.04053526650666</v>
      </c>
      <c r="U134" s="170">
        <v>0.102157846357204</v>
      </c>
      <c r="V134" s="170">
        <v>0.297490923400608</v>
      </c>
      <c r="W134" s="171">
        <v>4.50974379656193</v>
      </c>
      <c r="X134" s="169">
        <v>0.0313592243736973</v>
      </c>
      <c r="Y134" s="170">
        <v>0.341769365801201</v>
      </c>
      <c r="Z134" s="170">
        <v>1.91561323374738</v>
      </c>
      <c r="AA134" s="170">
        <v>0.247310637347275</v>
      </c>
      <c r="AB134" s="170">
        <v>0.297490923400608</v>
      </c>
      <c r="AC134" s="172">
        <v>2.83354338467016</v>
      </c>
      <c r="AD134" s="173">
        <v>-1.67620041189176</v>
      </c>
      <c r="AE134" s="170">
        <v>2.90843395992531</v>
      </c>
      <c r="AF134" s="174">
        <v>1.59155628989491</v>
      </c>
      <c r="AG134" s="87"/>
      <c r="AH134" s="87"/>
      <c r="AI134" s="87"/>
      <c r="AJ134" s="87"/>
      <c r="AK134" s="87"/>
      <c r="AL134" s="87"/>
      <c r="AM134" s="87"/>
      <c r="AN134" s="87"/>
      <c r="AO134" s="87"/>
      <c r="AP134" s="87"/>
      <c r="AQ134" s="175"/>
      <c r="AR134" s="175"/>
      <c r="AS134" s="175"/>
      <c r="AT134" s="175"/>
      <c r="AU134" s="175"/>
      <c r="AV134" s="175"/>
      <c r="AW134" s="175"/>
      <c r="AX134" s="175"/>
      <c r="AY134" s="175"/>
      <c r="AZ134" s="175"/>
    </row>
    <row r="135" ht="15.0" customHeight="1">
      <c r="A135" s="158" t="s">
        <v>230</v>
      </c>
      <c r="B135" s="159" t="s">
        <v>126</v>
      </c>
      <c r="C135" s="160">
        <v>68.48649390756303</v>
      </c>
      <c r="D135" s="161">
        <v>74.27</v>
      </c>
      <c r="E135" s="162">
        <v>0.682</v>
      </c>
      <c r="F135" s="163">
        <v>7857.9</v>
      </c>
      <c r="G135" s="1" t="s">
        <v>99</v>
      </c>
      <c r="H135" s="164" t="s">
        <v>119</v>
      </c>
      <c r="I135" s="176">
        <v>36.472</v>
      </c>
      <c r="J135" s="169">
        <v>0.362152491190522</v>
      </c>
      <c r="K135" s="170">
        <v>0.158167913578728</v>
      </c>
      <c r="L135" s="170">
        <v>0.0738984287780987</v>
      </c>
      <c r="M135" s="170">
        <v>0.649239546803823</v>
      </c>
      <c r="N135" s="170">
        <v>0.138643643737896</v>
      </c>
      <c r="O135" s="170">
        <v>0.0364783063360205</v>
      </c>
      <c r="P135" s="168">
        <v>1.41858033042509</v>
      </c>
      <c r="Q135" s="169">
        <v>0.588482772118196</v>
      </c>
      <c r="R135" s="170">
        <v>0.166933318844054</v>
      </c>
      <c r="S135" s="170">
        <v>0.144038549470317</v>
      </c>
      <c r="T135" s="170">
        <v>0.686905327416651</v>
      </c>
      <c r="U135" s="170">
        <v>0.0806537917998866</v>
      </c>
      <c r="V135" s="170">
        <v>0.0364783063360205</v>
      </c>
      <c r="W135" s="171">
        <v>1.70349206598512</v>
      </c>
      <c r="X135" s="169">
        <v>0.362152491190522</v>
      </c>
      <c r="Y135" s="170">
        <v>0.158167913578728</v>
      </c>
      <c r="Z135" s="170">
        <v>0.0871971505616477</v>
      </c>
      <c r="AA135" s="170">
        <v>0.0673842398716527</v>
      </c>
      <c r="AB135" s="170">
        <v>0.0364783063360205</v>
      </c>
      <c r="AC135" s="172">
        <v>0.711380101538571</v>
      </c>
      <c r="AD135" s="173">
        <v>-0.992111964446549</v>
      </c>
      <c r="AE135" s="170">
        <v>1.09861987702086</v>
      </c>
      <c r="AF135" s="174">
        <v>2.39462990643231</v>
      </c>
      <c r="AG135" s="87"/>
      <c r="AH135" s="87"/>
      <c r="AI135" s="87"/>
      <c r="AJ135" s="87"/>
      <c r="AK135" s="87"/>
      <c r="AL135" s="87"/>
      <c r="AM135" s="87"/>
      <c r="AN135" s="87"/>
      <c r="AO135" s="87"/>
      <c r="AP135" s="87"/>
      <c r="AQ135" s="175"/>
      <c r="AR135" s="175"/>
      <c r="AS135" s="175"/>
      <c r="AT135" s="175"/>
      <c r="AU135" s="175"/>
      <c r="AV135" s="175"/>
      <c r="AW135" s="175"/>
      <c r="AX135" s="175"/>
      <c r="AY135" s="175"/>
      <c r="AZ135" s="175"/>
    </row>
    <row r="136" ht="15.0" customHeight="1">
      <c r="A136" s="158" t="s">
        <v>231</v>
      </c>
      <c r="B136" s="159" t="s">
        <v>113</v>
      </c>
      <c r="C136" s="160">
        <v>53.46432815126051</v>
      </c>
      <c r="D136" s="161">
        <v>61.166</v>
      </c>
      <c r="E136" s="162">
        <v>0.456</v>
      </c>
      <c r="F136" s="163">
        <v>1281.78</v>
      </c>
      <c r="G136" s="1" t="s">
        <v>99</v>
      </c>
      <c r="H136" s="164" t="s">
        <v>114</v>
      </c>
      <c r="I136" s="176">
        <v>30.366</v>
      </c>
      <c r="J136" s="169">
        <v>0.214809936814288</v>
      </c>
      <c r="K136" s="170">
        <v>0.0563814519300101</v>
      </c>
      <c r="L136" s="170">
        <v>0.253484774790549</v>
      </c>
      <c r="M136" s="170">
        <v>0.0910296226005012</v>
      </c>
      <c r="N136" s="170">
        <v>0.0313606126037028</v>
      </c>
      <c r="O136" s="170">
        <v>0.0533464524819382</v>
      </c>
      <c r="P136" s="168">
        <v>0.70041285122099</v>
      </c>
      <c r="Q136" s="169">
        <v>0.246741632068372</v>
      </c>
      <c r="R136" s="170">
        <v>0.0603818920447521</v>
      </c>
      <c r="S136" s="170">
        <v>0.245447019290184</v>
      </c>
      <c r="T136" s="170">
        <v>0.149921148529856</v>
      </c>
      <c r="U136" s="170">
        <v>0.0380671491284327</v>
      </c>
      <c r="V136" s="170">
        <v>0.0533464524819382</v>
      </c>
      <c r="W136" s="171">
        <v>0.793905293543536</v>
      </c>
      <c r="X136" s="169">
        <v>0.214809936814288</v>
      </c>
      <c r="Y136" s="170">
        <v>0.649906089086037</v>
      </c>
      <c r="Z136" s="170">
        <v>0.471861074735159</v>
      </c>
      <c r="AA136" s="170">
        <v>0.140134430950109</v>
      </c>
      <c r="AB136" s="170">
        <v>0.0533464524819382</v>
      </c>
      <c r="AC136" s="172">
        <v>1.53005798406753</v>
      </c>
      <c r="AD136" s="173">
        <v>0.736152690523993</v>
      </c>
      <c r="AE136" s="170">
        <v>0.512007160687667</v>
      </c>
      <c r="AF136" s="174">
        <v>0.51887268444102</v>
      </c>
      <c r="AG136" s="87"/>
      <c r="AH136" s="87"/>
      <c r="AI136" s="87"/>
      <c r="AJ136" s="87"/>
      <c r="AK136" s="87"/>
      <c r="AL136" s="87"/>
      <c r="AM136" s="87"/>
      <c r="AN136" s="87"/>
      <c r="AO136" s="87"/>
      <c r="AP136" s="87"/>
      <c r="AQ136" s="175"/>
      <c r="AR136" s="175"/>
      <c r="AS136" s="175"/>
      <c r="AT136" s="175"/>
      <c r="AU136" s="175"/>
      <c r="AV136" s="175"/>
      <c r="AW136" s="175"/>
      <c r="AX136" s="175"/>
      <c r="AY136" s="175"/>
      <c r="AZ136" s="175"/>
    </row>
    <row r="137" ht="15.0" customHeight="1">
      <c r="A137" s="158" t="s">
        <v>232</v>
      </c>
      <c r="B137" s="159" t="s">
        <v>113</v>
      </c>
      <c r="C137" s="160">
        <v>65.58391757703082</v>
      </c>
      <c r="D137" s="161">
        <v>66.61</v>
      </c>
      <c r="E137" s="162">
        <v>0.598</v>
      </c>
      <c r="F137" s="163">
        <v>4848.56</v>
      </c>
      <c r="G137" s="1" t="s">
        <v>100</v>
      </c>
      <c r="H137" s="164" t="s">
        <v>114</v>
      </c>
      <c r="I137" s="176">
        <v>54.045</v>
      </c>
      <c r="J137" s="169">
        <v>0.535742296440345</v>
      </c>
      <c r="K137" s="170">
        <v>0.00470028685245778</v>
      </c>
      <c r="L137" s="170">
        <v>0.328980676344628</v>
      </c>
      <c r="M137" s="170">
        <v>0.194611508711687</v>
      </c>
      <c r="N137" s="170">
        <v>0.0606497678714463</v>
      </c>
      <c r="O137" s="170">
        <v>0.0580269381144042</v>
      </c>
      <c r="P137" s="168">
        <v>1.18271147433497</v>
      </c>
      <c r="Q137" s="169">
        <v>0.450604512464186</v>
      </c>
      <c r="R137" s="170">
        <v>0.0099035219378483</v>
      </c>
      <c r="S137" s="170">
        <v>0.339680490566024</v>
      </c>
      <c r="T137" s="170">
        <v>0.277218889384472</v>
      </c>
      <c r="U137" s="170">
        <v>0.0442382929319058</v>
      </c>
      <c r="V137" s="170">
        <v>0.0580269381144042</v>
      </c>
      <c r="W137" s="171">
        <v>1.17967264539884</v>
      </c>
      <c r="X137" s="169">
        <v>0.535742296440345</v>
      </c>
      <c r="Y137" s="170">
        <v>0.00470028685245778</v>
      </c>
      <c r="Z137" s="170">
        <v>0.510377101983176</v>
      </c>
      <c r="AA137" s="170">
        <v>0.287480599900565</v>
      </c>
      <c r="AB137" s="170">
        <v>0.0580269381144042</v>
      </c>
      <c r="AC137" s="172">
        <v>1.39632722329095</v>
      </c>
      <c r="AD137" s="173">
        <v>0.21665457789211</v>
      </c>
      <c r="AE137" s="170">
        <v>0.760797095854668</v>
      </c>
      <c r="AF137" s="174">
        <v>0.84483968064342</v>
      </c>
      <c r="AG137" s="87"/>
      <c r="AH137" s="87"/>
      <c r="AI137" s="87"/>
      <c r="AJ137" s="87"/>
      <c r="AK137" s="87"/>
      <c r="AL137" s="87"/>
      <c r="AM137" s="87"/>
      <c r="AN137" s="87"/>
      <c r="AO137" s="87"/>
      <c r="AP137" s="87"/>
      <c r="AQ137" s="175"/>
      <c r="AR137" s="175"/>
      <c r="AS137" s="175"/>
      <c r="AT137" s="175"/>
      <c r="AU137" s="175"/>
      <c r="AV137" s="175"/>
      <c r="AW137" s="175"/>
      <c r="AX137" s="175"/>
      <c r="AY137" s="175"/>
      <c r="AZ137" s="175"/>
    </row>
    <row r="138" ht="15.0" customHeight="1">
      <c r="A138" s="177" t="s">
        <v>233</v>
      </c>
      <c r="B138" s="178" t="s">
        <v>126</v>
      </c>
      <c r="C138" s="179">
        <v>63.183512114845946</v>
      </c>
      <c r="D138" s="180">
        <v>63.075</v>
      </c>
      <c r="E138" s="181">
        <v>0.639</v>
      </c>
      <c r="F138" s="182">
        <v>9954.63</v>
      </c>
      <c r="G138" s="183" t="s">
        <v>99</v>
      </c>
      <c r="H138" s="184" t="s">
        <v>116</v>
      </c>
      <c r="I138" s="185">
        <v>2.495</v>
      </c>
      <c r="J138" s="186">
        <v>0.358595368318127</v>
      </c>
      <c r="K138" s="187">
        <v>1.29583223629925</v>
      </c>
      <c r="L138" s="187">
        <v>0.283627706011977</v>
      </c>
      <c r="M138" s="187">
        <v>0.533508460080941</v>
      </c>
      <c r="N138" s="187">
        <v>1.84198193699442</v>
      </c>
      <c r="O138" s="187">
        <v>0.0159978266218632</v>
      </c>
      <c r="P138" s="168">
        <v>4.32954353432658</v>
      </c>
      <c r="Q138" s="186">
        <v>0.569231240219757</v>
      </c>
      <c r="R138" s="187">
        <v>0.257938378402918</v>
      </c>
      <c r="S138" s="187">
        <v>0.294330660919703</v>
      </c>
      <c r="T138" s="187">
        <v>1.18309823390403</v>
      </c>
      <c r="U138" s="187">
        <v>0.375618840724173</v>
      </c>
      <c r="V138" s="187">
        <v>0.0159978266218632</v>
      </c>
      <c r="W138" s="171">
        <v>2.69621518079244</v>
      </c>
      <c r="X138" s="186">
        <v>0.358595368318127</v>
      </c>
      <c r="Y138" s="187">
        <v>1.4961536625535</v>
      </c>
      <c r="Z138" s="187">
        <v>0.303729300217897</v>
      </c>
      <c r="AA138" s="187">
        <v>4.44882667640804</v>
      </c>
      <c r="AB138" s="187">
        <v>0.0159978266218632</v>
      </c>
      <c r="AC138" s="172">
        <v>6.62330283411943</v>
      </c>
      <c r="AD138" s="188">
        <v>3.92708765332699</v>
      </c>
      <c r="AE138" s="187">
        <v>1.73884906744839</v>
      </c>
      <c r="AF138" s="189">
        <v>0.407080160505887</v>
      </c>
      <c r="AG138" s="87"/>
      <c r="AH138" s="87"/>
      <c r="AI138" s="87"/>
      <c r="AJ138" s="87"/>
      <c r="AK138" s="87"/>
      <c r="AL138" s="87"/>
      <c r="AM138" s="87"/>
      <c r="AN138" s="87"/>
      <c r="AO138" s="87"/>
      <c r="AP138" s="87"/>
      <c r="AQ138" s="175"/>
      <c r="AR138" s="175"/>
      <c r="AS138" s="175"/>
      <c r="AT138" s="175"/>
      <c r="AU138" s="175"/>
      <c r="AV138" s="175"/>
      <c r="AW138" s="175"/>
      <c r="AX138" s="175"/>
      <c r="AY138" s="175"/>
      <c r="AZ138" s="175"/>
    </row>
    <row r="139" ht="15.0" customHeight="1">
      <c r="A139" s="158" t="s">
        <v>234</v>
      </c>
      <c r="B139" s="159" t="s">
        <v>113</v>
      </c>
      <c r="C139" s="160">
        <v>65.94016254916289</v>
      </c>
      <c r="D139" s="161">
        <v>69.558</v>
      </c>
      <c r="E139" s="162">
        <v>0.611</v>
      </c>
      <c r="F139" s="163">
        <v>3952.76</v>
      </c>
      <c r="G139" s="1" t="s">
        <v>100</v>
      </c>
      <c r="H139" s="164" t="s">
        <v>114</v>
      </c>
      <c r="I139" s="176">
        <v>28.609</v>
      </c>
      <c r="J139" s="169">
        <v>0.161548441865134</v>
      </c>
      <c r="K139" s="170">
        <v>0.0462337766157755</v>
      </c>
      <c r="L139" s="170">
        <v>0.184960204540749</v>
      </c>
      <c r="M139" s="170">
        <v>0.133466641076129</v>
      </c>
      <c r="N139" s="170">
        <v>0.00127169403652895</v>
      </c>
      <c r="O139" s="170">
        <v>0.100316111878834</v>
      </c>
      <c r="P139" s="168">
        <v>0.62779687001315</v>
      </c>
      <c r="Q139" s="169">
        <v>0.285974467139866</v>
      </c>
      <c r="R139" s="170">
        <v>0.0563959962257436</v>
      </c>
      <c r="S139" s="170">
        <v>0.192783916626774</v>
      </c>
      <c r="T139" s="170">
        <v>0.243255268061126</v>
      </c>
      <c r="U139" s="170">
        <v>0.00383324002650133</v>
      </c>
      <c r="V139" s="170">
        <v>0.100316111878834</v>
      </c>
      <c r="W139" s="171">
        <v>0.882558999958844</v>
      </c>
      <c r="X139" s="169">
        <v>0.161548441865134</v>
      </c>
      <c r="Y139" s="170">
        <v>0.0462337766157755</v>
      </c>
      <c r="Z139" s="170">
        <v>0.0913587988017351</v>
      </c>
      <c r="AA139" s="170">
        <v>0.00490115557124991</v>
      </c>
      <c r="AB139" s="170">
        <v>0.100316111878834</v>
      </c>
      <c r="AC139" s="172">
        <v>0.404358284732729</v>
      </c>
      <c r="AD139" s="173">
        <v>-0.478200715226115</v>
      </c>
      <c r="AE139" s="170">
        <v>0.569181905427735</v>
      </c>
      <c r="AF139" s="174">
        <v>2.18261634120392</v>
      </c>
      <c r="AG139" s="87"/>
      <c r="AH139" s="87"/>
      <c r="AI139" s="87"/>
      <c r="AJ139" s="87"/>
      <c r="AK139" s="87"/>
      <c r="AL139" s="87"/>
      <c r="AM139" s="87"/>
      <c r="AN139" s="87"/>
      <c r="AO139" s="87"/>
      <c r="AP139" s="87"/>
      <c r="AQ139" s="175"/>
      <c r="AR139" s="175"/>
      <c r="AS139" s="175"/>
      <c r="AT139" s="175"/>
      <c r="AU139" s="175"/>
      <c r="AV139" s="175"/>
      <c r="AW139" s="175"/>
      <c r="AX139" s="175"/>
      <c r="AY139" s="175"/>
      <c r="AZ139" s="175"/>
    </row>
    <row r="140" ht="15.0" customHeight="1">
      <c r="A140" s="158" t="s">
        <v>235</v>
      </c>
      <c r="B140" s="159" t="s">
        <v>121</v>
      </c>
      <c r="C140" s="160">
        <v>79.68232177871148</v>
      </c>
      <c r="D140" s="161">
        <v>82.11219512195122</v>
      </c>
      <c r="E140" s="162">
        <v>0.943</v>
      </c>
      <c r="F140" s="163">
        <v>57258.3</v>
      </c>
      <c r="G140" s="1" t="s">
        <v>102</v>
      </c>
      <c r="H140" s="164" t="s">
        <v>122</v>
      </c>
      <c r="I140" s="176">
        <v>17.123</v>
      </c>
      <c r="J140" s="169"/>
      <c r="K140" s="170"/>
      <c r="L140" s="170"/>
      <c r="M140" s="170"/>
      <c r="N140" s="170"/>
      <c r="O140" s="170"/>
      <c r="P140" s="168">
        <v>3.63927169818944</v>
      </c>
      <c r="Q140" s="169"/>
      <c r="R140" s="170"/>
      <c r="S140" s="170"/>
      <c r="T140" s="170"/>
      <c r="U140" s="170"/>
      <c r="V140" s="170"/>
      <c r="W140" s="171">
        <v>6.36474936192183</v>
      </c>
      <c r="X140" s="169"/>
      <c r="Y140" s="170"/>
      <c r="Z140" s="170"/>
      <c r="AA140" s="170"/>
      <c r="AB140" s="170"/>
      <c r="AC140" s="172">
        <v>1.13922983564279</v>
      </c>
      <c r="AD140" s="173">
        <v>-5.22551952627904</v>
      </c>
      <c r="AE140" s="170">
        <v>4.10476825861791</v>
      </c>
      <c r="AF140" s="174">
        <v>5.58688788055716</v>
      </c>
      <c r="AG140" s="87"/>
      <c r="AH140" s="87"/>
      <c r="AI140" s="87"/>
      <c r="AJ140" s="87"/>
      <c r="AK140" s="87"/>
      <c r="AL140" s="87"/>
      <c r="AM140" s="87"/>
      <c r="AN140" s="87"/>
      <c r="AO140" s="87"/>
      <c r="AP140" s="87"/>
      <c r="AQ140" s="175"/>
      <c r="AR140" s="175"/>
      <c r="AS140" s="175"/>
      <c r="AT140" s="175"/>
      <c r="AU140" s="175"/>
      <c r="AV140" s="175"/>
      <c r="AW140" s="175"/>
      <c r="AX140" s="175"/>
      <c r="AY140" s="175"/>
      <c r="AZ140" s="175"/>
    </row>
    <row r="141" ht="15.0" customHeight="1">
      <c r="A141" s="158" t="s">
        <v>236</v>
      </c>
      <c r="B141" s="159" t="s">
        <v>121</v>
      </c>
      <c r="C141" s="160">
        <v>77.81115854341738</v>
      </c>
      <c r="D141" s="161">
        <v>82.05609756097562</v>
      </c>
      <c r="E141" s="162">
        <v>0.937</v>
      </c>
      <c r="F141" s="163">
        <v>42056.7</v>
      </c>
      <c r="G141" s="1" t="s">
        <v>100</v>
      </c>
      <c r="H141" s="164" t="s">
        <v>122</v>
      </c>
      <c r="I141" s="176">
        <v>4.783</v>
      </c>
      <c r="J141" s="169"/>
      <c r="K141" s="170"/>
      <c r="L141" s="170"/>
      <c r="M141" s="170"/>
      <c r="N141" s="170"/>
      <c r="O141" s="170"/>
      <c r="P141" s="168">
        <v>11.7792957321374</v>
      </c>
      <c r="Q141" s="169"/>
      <c r="R141" s="170"/>
      <c r="S141" s="170"/>
      <c r="T141" s="170"/>
      <c r="U141" s="170"/>
      <c r="V141" s="170"/>
      <c r="W141" s="171">
        <v>5.75340295269476</v>
      </c>
      <c r="X141" s="169"/>
      <c r="Y141" s="170"/>
      <c r="Z141" s="170"/>
      <c r="AA141" s="170"/>
      <c r="AB141" s="170"/>
      <c r="AC141" s="172">
        <v>8.79083136006822</v>
      </c>
      <c r="AD141" s="173">
        <v>3.03742840737345</v>
      </c>
      <c r="AE141" s="170">
        <v>3.71049737803486</v>
      </c>
      <c r="AF141" s="174">
        <v>0.65447768442348</v>
      </c>
      <c r="AG141" s="87"/>
      <c r="AH141" s="87"/>
      <c r="AI141" s="87"/>
      <c r="AJ141" s="87"/>
      <c r="AK141" s="87"/>
      <c r="AL141" s="87"/>
      <c r="AM141" s="87"/>
      <c r="AN141" s="87"/>
      <c r="AO141" s="87"/>
      <c r="AP141" s="87"/>
      <c r="AQ141" s="175"/>
      <c r="AR141" s="175"/>
      <c r="AS141" s="175"/>
      <c r="AT141" s="175"/>
      <c r="AU141" s="175"/>
      <c r="AV141" s="175"/>
      <c r="AW141" s="175"/>
      <c r="AX141" s="175"/>
      <c r="AY141" s="175"/>
      <c r="AZ141" s="175"/>
    </row>
    <row r="142" ht="15.0" customHeight="1">
      <c r="A142" s="158" t="s">
        <v>237</v>
      </c>
      <c r="B142" s="159" t="s">
        <v>113</v>
      </c>
      <c r="C142" s="160">
        <v>67.14793566760038</v>
      </c>
      <c r="D142" s="161">
        <v>74.054</v>
      </c>
      <c r="E142" s="162">
        <v>0.664</v>
      </c>
      <c r="F142" s="163">
        <v>5466.61</v>
      </c>
      <c r="G142" s="1" t="s">
        <v>101</v>
      </c>
      <c r="H142" s="164" t="s">
        <v>119</v>
      </c>
      <c r="I142" s="176">
        <v>6.546</v>
      </c>
      <c r="J142" s="169">
        <v>0.608877176137796</v>
      </c>
      <c r="K142" s="170">
        <v>0.532412460492738</v>
      </c>
      <c r="L142" s="170">
        <v>0.361132823525889</v>
      </c>
      <c r="M142" s="170">
        <v>0.255643034357603</v>
      </c>
      <c r="N142" s="170">
        <v>0.0977706089421499</v>
      </c>
      <c r="O142" s="170">
        <v>0.0891686108546782</v>
      </c>
      <c r="P142" s="168">
        <v>1.94500471431085</v>
      </c>
      <c r="Q142" s="169">
        <v>0.469964493033584</v>
      </c>
      <c r="R142" s="170">
        <v>0.188728121096306</v>
      </c>
      <c r="S142" s="170">
        <v>0.373198654638845</v>
      </c>
      <c r="T142" s="170">
        <v>0.445072716375123</v>
      </c>
      <c r="U142" s="170">
        <v>0.0160844486418954</v>
      </c>
      <c r="V142" s="170">
        <v>0.0891686108546782</v>
      </c>
      <c r="W142" s="171">
        <v>1.58221704464043</v>
      </c>
      <c r="X142" s="169">
        <v>0.608877176137796</v>
      </c>
      <c r="Y142" s="170">
        <v>0.532412460492738</v>
      </c>
      <c r="Z142" s="170">
        <v>0.726708384509377</v>
      </c>
      <c r="AA142" s="170">
        <v>0.444275003210651</v>
      </c>
      <c r="AB142" s="170">
        <v>0.0891686108546782</v>
      </c>
      <c r="AC142" s="172">
        <v>2.40144163520524</v>
      </c>
      <c r="AD142" s="173">
        <v>0.81922459056481</v>
      </c>
      <c r="AE142" s="170">
        <v>1.02040692158901</v>
      </c>
      <c r="AF142" s="174">
        <v>0.658861336226147</v>
      </c>
      <c r="AG142" s="87"/>
      <c r="AH142" s="87"/>
      <c r="AI142" s="87"/>
      <c r="AJ142" s="87"/>
      <c r="AK142" s="87"/>
      <c r="AL142" s="87"/>
      <c r="AM142" s="87"/>
      <c r="AN142" s="87"/>
      <c r="AO142" s="87"/>
      <c r="AP142" s="87"/>
      <c r="AQ142" s="175"/>
      <c r="AR142" s="175"/>
      <c r="AS142" s="175"/>
      <c r="AT142" s="175"/>
      <c r="AU142" s="175"/>
      <c r="AV142" s="175"/>
      <c r="AW142" s="175"/>
      <c r="AX142" s="175"/>
      <c r="AY142" s="175"/>
      <c r="AZ142" s="175"/>
    </row>
    <row r="143" ht="15.0" customHeight="1">
      <c r="A143" s="177" t="s">
        <v>238</v>
      </c>
      <c r="B143" s="178" t="s">
        <v>113</v>
      </c>
      <c r="C143" s="179">
        <v>51.99000791141225</v>
      </c>
      <c r="D143" s="180">
        <v>62.897</v>
      </c>
      <c r="E143" s="181">
        <v>0.406</v>
      </c>
      <c r="F143" s="182">
        <v>1224.34</v>
      </c>
      <c r="G143" s="183" t="s">
        <v>99</v>
      </c>
      <c r="H143" s="184" t="s">
        <v>114</v>
      </c>
      <c r="I143" s="185">
        <v>23.311</v>
      </c>
      <c r="J143" s="186">
        <v>0.692717553822536</v>
      </c>
      <c r="K143" s="187">
        <v>0.381183146507277</v>
      </c>
      <c r="L143" s="187">
        <v>0.211583404764849</v>
      </c>
      <c r="M143" s="187">
        <v>0.0287898366289819</v>
      </c>
      <c r="N143" s="187">
        <v>0.0077925450497231</v>
      </c>
      <c r="O143" s="187">
        <v>0.0117709199788162</v>
      </c>
      <c r="P143" s="168">
        <v>1.33383740675218</v>
      </c>
      <c r="Q143" s="186">
        <v>0.739244509746012</v>
      </c>
      <c r="R143" s="187">
        <v>0.36609577911685</v>
      </c>
      <c r="S143" s="187">
        <v>0.212311604019257</v>
      </c>
      <c r="T143" s="187">
        <v>0.0688517087832149</v>
      </c>
      <c r="U143" s="187">
        <v>0.00994039260453684</v>
      </c>
      <c r="V143" s="187">
        <v>0.0117709199788162</v>
      </c>
      <c r="W143" s="171">
        <v>1.40821491424869</v>
      </c>
      <c r="X143" s="186">
        <v>0.692717553822536</v>
      </c>
      <c r="Y143" s="187">
        <v>0.381183146507277</v>
      </c>
      <c r="Z143" s="187">
        <v>0.0343483892367138</v>
      </c>
      <c r="AA143" s="187">
        <v>4.7215290326201E-4</v>
      </c>
      <c r="AB143" s="187">
        <v>0.0117709199788162</v>
      </c>
      <c r="AC143" s="172">
        <v>1.12049216244861</v>
      </c>
      <c r="AD143" s="188">
        <v>-0.28772275180008</v>
      </c>
      <c r="AE143" s="187">
        <v>0.908189082181703</v>
      </c>
      <c r="AF143" s="189">
        <v>1.25678247598922</v>
      </c>
      <c r="AG143" s="87"/>
      <c r="AH143" s="87"/>
      <c r="AI143" s="87"/>
      <c r="AJ143" s="87"/>
      <c r="AK143" s="87"/>
      <c r="AL143" s="87"/>
      <c r="AM143" s="87"/>
      <c r="AN143" s="87"/>
      <c r="AO143" s="87"/>
      <c r="AP143" s="87"/>
      <c r="AQ143" s="175"/>
      <c r="AR143" s="175"/>
      <c r="AS143" s="175"/>
      <c r="AT143" s="175"/>
      <c r="AU143" s="175"/>
      <c r="AV143" s="175"/>
      <c r="AW143" s="175"/>
      <c r="AX143" s="175"/>
      <c r="AY143" s="175"/>
      <c r="AZ143" s="175"/>
    </row>
    <row r="144" ht="15.0" customHeight="1">
      <c r="A144" s="158" t="s">
        <v>239</v>
      </c>
      <c r="B144" s="159" t="s">
        <v>113</v>
      </c>
      <c r="C144" s="160">
        <v>54.06644528478057</v>
      </c>
      <c r="D144" s="161">
        <v>52.91</v>
      </c>
      <c r="E144" s="162">
        <v>0.538</v>
      </c>
      <c r="F144" s="163">
        <v>5135.49</v>
      </c>
      <c r="G144" s="1" t="s">
        <v>99</v>
      </c>
      <c r="H144" s="164" t="s">
        <v>119</v>
      </c>
      <c r="I144" s="165">
        <v>200.964</v>
      </c>
      <c r="J144" s="166">
        <v>0.288048793054529</v>
      </c>
      <c r="K144" s="167">
        <v>0.0902252074889148</v>
      </c>
      <c r="L144" s="167">
        <v>0.157498582931939</v>
      </c>
      <c r="M144" s="167">
        <v>0.166852501030617</v>
      </c>
      <c r="N144" s="167">
        <v>0.0181155219539813</v>
      </c>
      <c r="O144" s="167">
        <v>0.0473624311196901</v>
      </c>
      <c r="P144" s="168">
        <v>0.768103037579671</v>
      </c>
      <c r="Q144" s="169">
        <v>0.312006030225913</v>
      </c>
      <c r="R144" s="170">
        <v>0.096988451710246</v>
      </c>
      <c r="S144" s="170">
        <v>0.163773587430634</v>
      </c>
      <c r="T144" s="170">
        <v>0.192546081674952</v>
      </c>
      <c r="U144" s="170">
        <v>0.038172828917496</v>
      </c>
      <c r="V144" s="170">
        <v>0.0473624311196901</v>
      </c>
      <c r="W144" s="171">
        <v>0.850849411078932</v>
      </c>
      <c r="X144" s="169">
        <v>0.288048793054529</v>
      </c>
      <c r="Y144" s="170">
        <v>0.0939983325465669</v>
      </c>
      <c r="Z144" s="170">
        <v>0.0355153482335673</v>
      </c>
      <c r="AA144" s="170">
        <v>0.0155967161265243</v>
      </c>
      <c r="AB144" s="170">
        <v>0.0473624311196901</v>
      </c>
      <c r="AC144" s="172">
        <v>0.480521621080877</v>
      </c>
      <c r="AD144" s="173">
        <v>-0.370327789998055</v>
      </c>
      <c r="AE144" s="170">
        <v>0.548731687119565</v>
      </c>
      <c r="AF144" s="174">
        <v>1.77067872443501</v>
      </c>
      <c r="AG144" s="87"/>
      <c r="AH144" s="87"/>
      <c r="AI144" s="87"/>
      <c r="AJ144" s="87"/>
      <c r="AK144" s="87"/>
      <c r="AL144" s="87"/>
      <c r="AM144" s="87"/>
      <c r="AN144" s="87"/>
      <c r="AO144" s="87"/>
      <c r="AP144" s="87"/>
      <c r="AQ144" s="175"/>
      <c r="AR144" s="175"/>
      <c r="AS144" s="175"/>
      <c r="AT144" s="175"/>
      <c r="AU144" s="175"/>
      <c r="AV144" s="175"/>
      <c r="AW144" s="175"/>
      <c r="AX144" s="175"/>
      <c r="AY144" s="175"/>
      <c r="AZ144" s="175"/>
    </row>
    <row r="145" ht="15.0" customHeight="1">
      <c r="A145" s="158" t="s">
        <v>240</v>
      </c>
      <c r="B145" s="159" t="s">
        <v>113</v>
      </c>
      <c r="C145" s="160">
        <v>82.2487299019608</v>
      </c>
      <c r="D145" s="161">
        <v>82.95853658536586</v>
      </c>
      <c r="E145" s="162">
        <v>0.961</v>
      </c>
      <c r="F145" s="163">
        <v>63164.0</v>
      </c>
      <c r="G145" s="1" t="s">
        <v>105</v>
      </c>
      <c r="H145" s="164" t="s">
        <v>122</v>
      </c>
      <c r="I145" s="176">
        <v>5.379</v>
      </c>
      <c r="J145" s="169">
        <v>0.243907867514278</v>
      </c>
      <c r="K145" s="170">
        <v>0.081007731210311</v>
      </c>
      <c r="L145" s="170">
        <v>1.53871073776956</v>
      </c>
      <c r="M145" s="170">
        <v>2.62054517238822</v>
      </c>
      <c r="N145" s="170">
        <v>4.11299420172333</v>
      </c>
      <c r="O145" s="170">
        <v>0.142175178749593</v>
      </c>
      <c r="P145" s="168">
        <v>8.73934088935529</v>
      </c>
      <c r="Q145" s="169">
        <v>0.885775816529717</v>
      </c>
      <c r="R145" s="170">
        <v>0.115118504505754</v>
      </c>
      <c r="S145" s="170">
        <v>0.899139066545292</v>
      </c>
      <c r="T145" s="170">
        <v>2.55500091943872</v>
      </c>
      <c r="U145" s="170">
        <v>0.726974018702384</v>
      </c>
      <c r="V145" s="170">
        <v>0.142175178749593</v>
      </c>
      <c r="W145" s="171">
        <v>5.32418350447146</v>
      </c>
      <c r="X145" s="169">
        <v>0.243907867514278</v>
      </c>
      <c r="Y145" s="170">
        <v>0.081007731210311</v>
      </c>
      <c r="Z145" s="170">
        <v>3.49441644443837</v>
      </c>
      <c r="AA145" s="170">
        <v>2.92550191551744</v>
      </c>
      <c r="AB145" s="170">
        <v>0.142175178749593</v>
      </c>
      <c r="AC145" s="172">
        <v>6.88700913743</v>
      </c>
      <c r="AD145" s="173">
        <v>1.56282563295854</v>
      </c>
      <c r="AE145" s="170">
        <v>3.43368422061675</v>
      </c>
      <c r="AF145" s="174">
        <v>0.773076294546382</v>
      </c>
      <c r="AG145" s="87"/>
      <c r="AH145" s="87"/>
      <c r="AI145" s="87"/>
      <c r="AJ145" s="87"/>
      <c r="AK145" s="87"/>
      <c r="AL145" s="87"/>
      <c r="AM145" s="87"/>
      <c r="AN145" s="87"/>
      <c r="AO145" s="87"/>
      <c r="AP145" s="87"/>
      <c r="AQ145" s="175"/>
      <c r="AR145" s="175"/>
      <c r="AS145" s="175"/>
      <c r="AT145" s="175"/>
      <c r="AU145" s="175"/>
      <c r="AV145" s="175"/>
      <c r="AW145" s="175"/>
      <c r="AX145" s="175"/>
      <c r="AY145" s="175"/>
      <c r="AZ145" s="175"/>
    </row>
    <row r="146" ht="15.0" customHeight="1">
      <c r="A146" s="158" t="s">
        <v>241</v>
      </c>
      <c r="B146" s="159" t="s">
        <v>113</v>
      </c>
      <c r="C146" s="160">
        <v>68.89714691350848</v>
      </c>
      <c r="D146" s="161">
        <v>78.002</v>
      </c>
      <c r="E146" s="162">
        <v>0.839</v>
      </c>
      <c r="F146" s="163">
        <v>29410.2</v>
      </c>
      <c r="G146" s="1" t="s">
        <v>103</v>
      </c>
      <c r="H146" s="164" t="s">
        <v>122</v>
      </c>
      <c r="I146" s="176">
        <v>4.975</v>
      </c>
      <c r="J146" s="169">
        <v>0.0562124999508791</v>
      </c>
      <c r="K146" s="170">
        <v>0.031359616536632</v>
      </c>
      <c r="L146" s="170">
        <v>0.00410249703655903</v>
      </c>
      <c r="M146" s="170">
        <v>5.41619577634061</v>
      </c>
      <c r="N146" s="170">
        <v>0.751831510877671</v>
      </c>
      <c r="O146" s="170">
        <v>0.386609914293971</v>
      </c>
      <c r="P146" s="168">
        <v>6.64631181503633</v>
      </c>
      <c r="Q146" s="169">
        <v>0.64359718440846</v>
      </c>
      <c r="R146" s="170">
        <v>0.316052663032043</v>
      </c>
      <c r="S146" s="170">
        <v>0.0995045439506311</v>
      </c>
      <c r="T146" s="170">
        <v>4.45672640026376</v>
      </c>
      <c r="U146" s="170">
        <v>0.499165506517168</v>
      </c>
      <c r="V146" s="170">
        <v>0.386609914293971</v>
      </c>
      <c r="W146" s="171">
        <v>6.40165621246604</v>
      </c>
      <c r="X146" s="169">
        <v>0.0562124999508791</v>
      </c>
      <c r="Y146" s="170">
        <v>0.031359616536632</v>
      </c>
      <c r="Z146" s="170">
        <v>0.00100050223661082</v>
      </c>
      <c r="AA146" s="170">
        <v>1.17462110481762</v>
      </c>
      <c r="AB146" s="170">
        <v>0.386609914293971</v>
      </c>
      <c r="AC146" s="172">
        <v>1.64980363783571</v>
      </c>
      <c r="AD146" s="173">
        <v>-4.75185257463033</v>
      </c>
      <c r="AE146" s="170">
        <v>4.12857030643235</v>
      </c>
      <c r="AF146" s="174">
        <v>3.88025342268249</v>
      </c>
      <c r="AG146" s="87"/>
      <c r="AH146" s="87"/>
      <c r="AI146" s="87"/>
      <c r="AJ146" s="87"/>
      <c r="AK146" s="87"/>
      <c r="AL146" s="87"/>
      <c r="AM146" s="87"/>
      <c r="AN146" s="87"/>
      <c r="AO146" s="87"/>
      <c r="AP146" s="87"/>
      <c r="AQ146" s="175"/>
      <c r="AR146" s="175"/>
      <c r="AS146" s="175"/>
      <c r="AT146" s="175"/>
      <c r="AU146" s="175"/>
      <c r="AV146" s="175"/>
      <c r="AW146" s="175"/>
      <c r="AX146" s="175"/>
      <c r="AY146" s="175"/>
      <c r="AZ146" s="175"/>
    </row>
    <row r="147" ht="15.0" customHeight="1">
      <c r="A147" s="158" t="s">
        <v>242</v>
      </c>
      <c r="B147" s="159" t="s">
        <v>113</v>
      </c>
      <c r="C147" s="160">
        <v>59.151852240896375</v>
      </c>
      <c r="D147" s="161">
        <v>66.756</v>
      </c>
      <c r="E147" s="162">
        <v>0.546</v>
      </c>
      <c r="F147" s="163">
        <v>5412.61</v>
      </c>
      <c r="G147" s="1" t="s">
        <v>100</v>
      </c>
      <c r="H147" s="164" t="s">
        <v>119</v>
      </c>
      <c r="I147" s="176">
        <v>216.565</v>
      </c>
      <c r="J147" s="169">
        <v>0.277302895987996</v>
      </c>
      <c r="K147" s="170">
        <v>0.00315259222724459</v>
      </c>
      <c r="L147" s="170">
        <v>0.0624410014307153</v>
      </c>
      <c r="M147" s="170">
        <v>0.274716930614538</v>
      </c>
      <c r="N147" s="170">
        <v>0.033271711572805</v>
      </c>
      <c r="O147" s="170">
        <v>0.0392076113387237</v>
      </c>
      <c r="P147" s="168">
        <v>0.690092743172023</v>
      </c>
      <c r="Q147" s="169">
        <v>0.244256992839433</v>
      </c>
      <c r="R147" s="170">
        <v>0.00428477085164957</v>
      </c>
      <c r="S147" s="170">
        <v>0.0722308119777667</v>
      </c>
      <c r="T147" s="170">
        <v>0.328553025544119</v>
      </c>
      <c r="U147" s="170">
        <v>0.0167671921807365</v>
      </c>
      <c r="V147" s="170">
        <v>0.0392076113387237</v>
      </c>
      <c r="W147" s="171">
        <v>0.705300404732428</v>
      </c>
      <c r="X147" s="169">
        <v>0.277302895987996</v>
      </c>
      <c r="Y147" s="170">
        <v>0.00315259222724459</v>
      </c>
      <c r="Z147" s="170">
        <v>0.0177031405989887</v>
      </c>
      <c r="AA147" s="170">
        <v>0.0290251829777978</v>
      </c>
      <c r="AB147" s="170">
        <v>0.0392076113387237</v>
      </c>
      <c r="AC147" s="172">
        <v>0.366391423130751</v>
      </c>
      <c r="AD147" s="173">
        <v>-0.338908981601677</v>
      </c>
      <c r="AE147" s="170">
        <v>0.454863899505049</v>
      </c>
      <c r="AF147" s="174">
        <v>1.92499158060458</v>
      </c>
      <c r="AG147" s="87"/>
      <c r="AH147" s="87"/>
      <c r="AI147" s="87"/>
      <c r="AJ147" s="87"/>
      <c r="AK147" s="87"/>
      <c r="AL147" s="87"/>
      <c r="AM147" s="87"/>
      <c r="AN147" s="87"/>
      <c r="AO147" s="87"/>
      <c r="AP147" s="87"/>
      <c r="AQ147" s="175"/>
      <c r="AR147" s="175"/>
      <c r="AS147" s="175"/>
      <c r="AT147" s="175"/>
      <c r="AU147" s="175"/>
      <c r="AV147" s="175"/>
      <c r="AW147" s="175"/>
      <c r="AX147" s="175"/>
      <c r="AY147" s="175"/>
      <c r="AZ147" s="175"/>
    </row>
    <row r="148" ht="15.0" customHeight="1">
      <c r="A148" s="177" t="s">
        <v>243</v>
      </c>
      <c r="B148" s="178" t="s">
        <v>113</v>
      </c>
      <c r="C148" s="179">
        <v>65.45706981792716</v>
      </c>
      <c r="D148" s="180">
        <v>77.81</v>
      </c>
      <c r="E148" s="181">
        <v>0.817</v>
      </c>
      <c r="F148" s="182">
        <v>31646.2</v>
      </c>
      <c r="G148" s="183" t="s">
        <v>101</v>
      </c>
      <c r="H148" s="184" t="s">
        <v>116</v>
      </c>
      <c r="I148" s="185">
        <v>4.246</v>
      </c>
      <c r="J148" s="186">
        <v>0.325150387682938</v>
      </c>
      <c r="K148" s="187">
        <v>0.392315229896501</v>
      </c>
      <c r="L148" s="187">
        <v>0.15483105050249</v>
      </c>
      <c r="M148" s="187">
        <v>1.02087267301769</v>
      </c>
      <c r="N148" s="187">
        <v>0.571788098402612</v>
      </c>
      <c r="O148" s="187">
        <v>0.0796185573466288</v>
      </c>
      <c r="P148" s="168">
        <v>2.54457599684886</v>
      </c>
      <c r="Q148" s="186">
        <v>0.553498987930559</v>
      </c>
      <c r="R148" s="187">
        <v>0.3994022645731</v>
      </c>
      <c r="S148" s="187">
        <v>0.176076887814433</v>
      </c>
      <c r="T148" s="187">
        <v>1.12676012873651</v>
      </c>
      <c r="U148" s="187">
        <v>0.403321404433744</v>
      </c>
      <c r="V148" s="187">
        <v>0.0796185573466288</v>
      </c>
      <c r="W148" s="171">
        <v>2.73867823083497</v>
      </c>
      <c r="X148" s="186">
        <v>0.325150387682938</v>
      </c>
      <c r="Y148" s="187">
        <v>0.392315229896501</v>
      </c>
      <c r="Z148" s="187">
        <v>1.37829104281227</v>
      </c>
      <c r="AA148" s="187">
        <v>0.550563282339291</v>
      </c>
      <c r="AB148" s="187">
        <v>0.0796185573466288</v>
      </c>
      <c r="AC148" s="172">
        <v>2.72593850007762</v>
      </c>
      <c r="AD148" s="188">
        <v>-0.01273973075735</v>
      </c>
      <c r="AE148" s="187">
        <v>1.7662344317522</v>
      </c>
      <c r="AF148" s="189">
        <v>1.00467352097524</v>
      </c>
      <c r="AG148" s="87"/>
      <c r="AH148" s="87"/>
      <c r="AI148" s="87"/>
      <c r="AJ148" s="87"/>
      <c r="AK148" s="87"/>
      <c r="AL148" s="87"/>
      <c r="AM148" s="87"/>
      <c r="AN148" s="87"/>
      <c r="AO148" s="87"/>
      <c r="AP148" s="87"/>
      <c r="AQ148" s="175"/>
      <c r="AR148" s="175"/>
      <c r="AS148" s="175"/>
      <c r="AT148" s="175"/>
      <c r="AU148" s="175"/>
      <c r="AV148" s="175"/>
      <c r="AW148" s="175"/>
      <c r="AX148" s="175"/>
      <c r="AY148" s="175"/>
      <c r="AZ148" s="175"/>
    </row>
    <row r="149" ht="15.0" customHeight="1">
      <c r="A149" s="158" t="s">
        <v>244</v>
      </c>
      <c r="B149" s="159" t="s">
        <v>126</v>
      </c>
      <c r="C149" s="160">
        <v>53.58985203619909</v>
      </c>
      <c r="D149" s="161">
        <v>65.474</v>
      </c>
      <c r="E149" s="162">
        <v>0.56</v>
      </c>
      <c r="F149" s="163">
        <v>3808.51</v>
      </c>
      <c r="G149" s="1" t="s">
        <v>100</v>
      </c>
      <c r="H149" s="164" t="s">
        <v>119</v>
      </c>
      <c r="I149" s="176">
        <v>8.776</v>
      </c>
      <c r="J149" s="169">
        <v>0.246017981459735</v>
      </c>
      <c r="K149" s="170">
        <v>1.44267407120833E-4</v>
      </c>
      <c r="L149" s="170">
        <v>0.514318124604672</v>
      </c>
      <c r="M149" s="170">
        <v>0.237735467516573</v>
      </c>
      <c r="N149" s="170">
        <v>0.6919841881582</v>
      </c>
      <c r="O149" s="170">
        <v>0.167722362803739</v>
      </c>
      <c r="P149" s="168">
        <v>1.85792239195004</v>
      </c>
      <c r="Q149" s="169">
        <v>0.239719293034844</v>
      </c>
      <c r="R149" s="170">
        <v>0.0216238316885408</v>
      </c>
      <c r="S149" s="170">
        <v>0.236771616719744</v>
      </c>
      <c r="T149" s="170">
        <v>0.234972825082095</v>
      </c>
      <c r="U149" s="170">
        <v>0.421635941989223</v>
      </c>
      <c r="V149" s="170">
        <v>0.167722362803739</v>
      </c>
      <c r="W149" s="171">
        <v>1.32244587131819</v>
      </c>
      <c r="X149" s="169">
        <v>0.246017981459735</v>
      </c>
      <c r="Y149" s="170">
        <v>0.0284162956976061</v>
      </c>
      <c r="Z149" s="170">
        <v>2.07707261596981</v>
      </c>
      <c r="AA149" s="170">
        <v>0.551811666059858</v>
      </c>
      <c r="AB149" s="170">
        <v>0.167722362803739</v>
      </c>
      <c r="AC149" s="172">
        <v>3.07104092199075</v>
      </c>
      <c r="AD149" s="173">
        <v>1.74859505067256</v>
      </c>
      <c r="AE149" s="170">
        <v>0.852874721006788</v>
      </c>
      <c r="AF149" s="174">
        <v>0.430618120992323</v>
      </c>
      <c r="AG149" s="87"/>
      <c r="AH149" s="87"/>
      <c r="AI149" s="87"/>
      <c r="AJ149" s="87"/>
      <c r="AK149" s="87"/>
      <c r="AL149" s="87"/>
      <c r="AM149" s="87"/>
      <c r="AN149" s="87"/>
      <c r="AO149" s="87"/>
      <c r="AP149" s="87"/>
      <c r="AQ149" s="175"/>
      <c r="AR149" s="175"/>
      <c r="AS149" s="175"/>
      <c r="AT149" s="175"/>
      <c r="AU149" s="175"/>
      <c r="AV149" s="175"/>
      <c r="AW149" s="175"/>
      <c r="AX149" s="175"/>
      <c r="AY149" s="175"/>
      <c r="AZ149" s="175"/>
    </row>
    <row r="150" ht="15.0" customHeight="1">
      <c r="A150" s="158" t="s">
        <v>245</v>
      </c>
      <c r="B150" s="159" t="s">
        <v>126</v>
      </c>
      <c r="C150" s="160">
        <v>67.5889381821811</v>
      </c>
      <c r="D150" s="161">
        <v>73.621</v>
      </c>
      <c r="E150" s="162">
        <v>0.732</v>
      </c>
      <c r="F150" s="163">
        <v>12424.9</v>
      </c>
      <c r="G150" s="1" t="s">
        <v>106</v>
      </c>
      <c r="H150" s="164" t="s">
        <v>119</v>
      </c>
      <c r="I150" s="176">
        <v>7.045</v>
      </c>
      <c r="J150" s="169">
        <v>1.67810899076792</v>
      </c>
      <c r="K150" s="170">
        <v>1.98808912889721</v>
      </c>
      <c r="L150" s="170">
        <v>0.866943993484871</v>
      </c>
      <c r="M150" s="170">
        <v>0.423811112798092</v>
      </c>
      <c r="N150" s="170">
        <v>0.00532581073422317</v>
      </c>
      <c r="O150" s="170">
        <v>0.094528769812949</v>
      </c>
      <c r="P150" s="168">
        <v>5.05680780649527</v>
      </c>
      <c r="Q150" s="169">
        <v>0.263351847442308</v>
      </c>
      <c r="R150" s="170">
        <v>0.956830781733274</v>
      </c>
      <c r="S150" s="170">
        <v>0.879505108338162</v>
      </c>
      <c r="T150" s="170">
        <v>0.696211580555382</v>
      </c>
      <c r="U150" s="170">
        <v>0.00774643051747117</v>
      </c>
      <c r="V150" s="170">
        <v>0.094528769812949</v>
      </c>
      <c r="W150" s="171">
        <v>2.89817451839955</v>
      </c>
      <c r="X150" s="169">
        <v>1.67810899076792</v>
      </c>
      <c r="Y150" s="170">
        <v>2.36313836901793</v>
      </c>
      <c r="Z150" s="170">
        <v>5.54178514293165</v>
      </c>
      <c r="AA150" s="170">
        <v>0.0534060632149993</v>
      </c>
      <c r="AB150" s="170">
        <v>0.094528769812949</v>
      </c>
      <c r="AC150" s="172">
        <v>9.73096733574545</v>
      </c>
      <c r="AD150" s="173">
        <v>6.8327928173459</v>
      </c>
      <c r="AE150" s="170">
        <v>1.86909713086795</v>
      </c>
      <c r="AF150" s="174">
        <v>0.297830053108233</v>
      </c>
      <c r="AG150" s="87"/>
      <c r="AH150" s="87"/>
      <c r="AI150" s="87"/>
      <c r="AJ150" s="87"/>
      <c r="AK150" s="87"/>
      <c r="AL150" s="87"/>
      <c r="AM150" s="87"/>
      <c r="AN150" s="87"/>
      <c r="AO150" s="87"/>
      <c r="AP150" s="87"/>
      <c r="AQ150" s="175"/>
      <c r="AR150" s="175"/>
      <c r="AS150" s="175"/>
      <c r="AT150" s="175"/>
      <c r="AU150" s="175"/>
      <c r="AV150" s="175"/>
      <c r="AW150" s="175"/>
      <c r="AX150" s="175"/>
      <c r="AY150" s="175"/>
      <c r="AZ150" s="175"/>
    </row>
    <row r="151" ht="15.0" customHeight="1">
      <c r="A151" s="158" t="s">
        <v>246</v>
      </c>
      <c r="B151" s="159" t="s">
        <v>113</v>
      </c>
      <c r="C151" s="160">
        <v>72.12679166666668</v>
      </c>
      <c r="D151" s="161">
        <v>76.156</v>
      </c>
      <c r="E151" s="162">
        <v>0.78</v>
      </c>
      <c r="F151" s="163">
        <v>12783.1</v>
      </c>
      <c r="G151" s="1" t="s">
        <v>106</v>
      </c>
      <c r="H151" s="164" t="s">
        <v>116</v>
      </c>
      <c r="I151" s="176">
        <v>32.51</v>
      </c>
      <c r="J151" s="169">
        <v>0.457508086605907</v>
      </c>
      <c r="K151" s="170">
        <v>0.476175031221809</v>
      </c>
      <c r="L151" s="170">
        <v>0.110804247985072</v>
      </c>
      <c r="M151" s="170">
        <v>0.559522819766629</v>
      </c>
      <c r="N151" s="170">
        <v>0.523114133332097</v>
      </c>
      <c r="O151" s="170">
        <v>0.0942194652463419</v>
      </c>
      <c r="P151" s="168">
        <v>2.22134378415786</v>
      </c>
      <c r="Q151" s="169">
        <v>0.617949780676664</v>
      </c>
      <c r="R151" s="170">
        <v>0.467549499912162</v>
      </c>
      <c r="S151" s="170">
        <v>0.173855850022961</v>
      </c>
      <c r="T151" s="170">
        <v>0.646050542916897</v>
      </c>
      <c r="U151" s="170">
        <v>0.347347763082057</v>
      </c>
      <c r="V151" s="170">
        <v>0.0942194652463419</v>
      </c>
      <c r="W151" s="171">
        <v>2.34697290185708</v>
      </c>
      <c r="X151" s="169">
        <v>0.457508086605907</v>
      </c>
      <c r="Y151" s="170">
        <v>0.476175031221809</v>
      </c>
      <c r="Z151" s="170">
        <v>2.43967691693425</v>
      </c>
      <c r="AA151" s="170">
        <v>0.187677881019582</v>
      </c>
      <c r="AB151" s="170">
        <v>0.0942194652463419</v>
      </c>
      <c r="AC151" s="172">
        <v>3.65525738102789</v>
      </c>
      <c r="AD151" s="173">
        <v>1.3082844791708</v>
      </c>
      <c r="AE151" s="170">
        <v>1.51361496322463</v>
      </c>
      <c r="AF151" s="174">
        <v>0.64208143427566</v>
      </c>
      <c r="AG151" s="87"/>
      <c r="AH151" s="87"/>
      <c r="AI151" s="87"/>
      <c r="AJ151" s="87"/>
      <c r="AK151" s="87"/>
      <c r="AL151" s="87"/>
      <c r="AM151" s="87"/>
      <c r="AN151" s="87"/>
      <c r="AO151" s="87"/>
      <c r="AP151" s="87"/>
      <c r="AQ151" s="175"/>
      <c r="AR151" s="175"/>
      <c r="AS151" s="175"/>
      <c r="AT151" s="175"/>
      <c r="AU151" s="175"/>
      <c r="AV151" s="175"/>
      <c r="AW151" s="175"/>
      <c r="AX151" s="175"/>
      <c r="AY151" s="175"/>
      <c r="AZ151" s="175"/>
    </row>
    <row r="152" ht="15.0" customHeight="1">
      <c r="A152" s="158" t="s">
        <v>247</v>
      </c>
      <c r="B152" s="159" t="s">
        <v>113</v>
      </c>
      <c r="C152" s="160">
        <v>66.66352040149391</v>
      </c>
      <c r="D152" s="161">
        <v>71.865</v>
      </c>
      <c r="E152" s="162">
        <v>0.718</v>
      </c>
      <c r="F152" s="163">
        <v>8983.41</v>
      </c>
      <c r="G152" s="1" t="s">
        <v>100</v>
      </c>
      <c r="H152" s="164" t="s">
        <v>119</v>
      </c>
      <c r="I152" s="176">
        <v>108.117</v>
      </c>
      <c r="J152" s="169">
        <v>0.201708325866551</v>
      </c>
      <c r="K152" s="170">
        <v>0.00441738643690532</v>
      </c>
      <c r="L152" s="170">
        <v>0.0638571521136742</v>
      </c>
      <c r="M152" s="170">
        <v>0.433845223958451</v>
      </c>
      <c r="N152" s="170">
        <v>0.178387430206397</v>
      </c>
      <c r="O152" s="170">
        <v>0.0647098927233617</v>
      </c>
      <c r="P152" s="168">
        <v>0.946925411305341</v>
      </c>
      <c r="Q152" s="169">
        <v>0.338121019194516</v>
      </c>
      <c r="R152" s="170">
        <v>0.0393478802527466</v>
      </c>
      <c r="S152" s="170">
        <v>0.1018877322681</v>
      </c>
      <c r="T152" s="170">
        <v>0.542671918074159</v>
      </c>
      <c r="U152" s="170">
        <v>0.197026352583019</v>
      </c>
      <c r="V152" s="170">
        <v>0.0647098927233617</v>
      </c>
      <c r="W152" s="171">
        <v>1.2837647950959</v>
      </c>
      <c r="X152" s="169">
        <v>0.201708325866551</v>
      </c>
      <c r="Y152" s="170">
        <v>0.0141244065008008</v>
      </c>
      <c r="Z152" s="170">
        <v>0.075163021729627</v>
      </c>
      <c r="AA152" s="170">
        <v>0.0598808571011884</v>
      </c>
      <c r="AB152" s="170">
        <v>0.0647098927233617</v>
      </c>
      <c r="AC152" s="172">
        <v>0.415586503921529</v>
      </c>
      <c r="AD152" s="173">
        <v>-0.868178291174371</v>
      </c>
      <c r="AE152" s="170">
        <v>0.827928435637509</v>
      </c>
      <c r="AF152" s="174">
        <v>3.08904351556685</v>
      </c>
      <c r="AG152" s="87"/>
      <c r="AH152" s="87"/>
      <c r="AI152" s="87"/>
      <c r="AJ152" s="87"/>
      <c r="AK152" s="87"/>
      <c r="AL152" s="87"/>
      <c r="AM152" s="87"/>
      <c r="AN152" s="87"/>
      <c r="AO152" s="87"/>
      <c r="AP152" s="87"/>
      <c r="AQ152" s="175"/>
      <c r="AR152" s="175"/>
      <c r="AS152" s="175"/>
      <c r="AT152" s="175"/>
      <c r="AU152" s="175"/>
      <c r="AV152" s="175"/>
      <c r="AW152" s="175"/>
      <c r="AX152" s="175"/>
      <c r="AY152" s="175"/>
      <c r="AZ152" s="175"/>
    </row>
    <row r="153" ht="15.0" customHeight="1">
      <c r="A153" s="177" t="s">
        <v>248</v>
      </c>
      <c r="B153" s="178" t="s">
        <v>113</v>
      </c>
      <c r="C153" s="179">
        <v>80.56857773109243</v>
      </c>
      <c r="D153" s="180">
        <v>77.90487804878049</v>
      </c>
      <c r="E153" s="181">
        <v>0.881</v>
      </c>
      <c r="F153" s="182">
        <v>33284.2</v>
      </c>
      <c r="G153" s="183" t="s">
        <v>102</v>
      </c>
      <c r="H153" s="184" t="s">
        <v>122</v>
      </c>
      <c r="I153" s="185">
        <v>37.888</v>
      </c>
      <c r="J153" s="186">
        <v>0.831293353560785</v>
      </c>
      <c r="K153" s="187">
        <v>0.0785792741998039</v>
      </c>
      <c r="L153" s="187">
        <v>0.737604725165148</v>
      </c>
      <c r="M153" s="187">
        <v>2.56498046279995</v>
      </c>
      <c r="N153" s="187">
        <v>0.0441968896258462</v>
      </c>
      <c r="O153" s="187">
        <v>0.110996936148827</v>
      </c>
      <c r="P153" s="168">
        <v>4.36765164150036</v>
      </c>
      <c r="Q153" s="186">
        <v>0.774581459168521</v>
      </c>
      <c r="R153" s="187">
        <v>0.0370830588892565</v>
      </c>
      <c r="S153" s="187">
        <v>0.854170484625302</v>
      </c>
      <c r="T153" s="187">
        <v>2.64940492882938</v>
      </c>
      <c r="U153" s="187">
        <v>0.104136081153743</v>
      </c>
      <c r="V153" s="187">
        <v>0.110996936148827</v>
      </c>
      <c r="W153" s="171">
        <v>4.53037294881503</v>
      </c>
      <c r="X153" s="186">
        <v>0.831293353560785</v>
      </c>
      <c r="Y153" s="187">
        <v>0.0785792741998039</v>
      </c>
      <c r="Z153" s="187">
        <v>0.709055338775469</v>
      </c>
      <c r="AA153" s="187">
        <v>0.109689678086003</v>
      </c>
      <c r="AB153" s="187">
        <v>0.110996936148827</v>
      </c>
      <c r="AC153" s="172">
        <v>1.83961458077089</v>
      </c>
      <c r="AD153" s="188">
        <v>-2.69075836804414</v>
      </c>
      <c r="AE153" s="187">
        <v>2.92173815849711</v>
      </c>
      <c r="AF153" s="189">
        <v>2.46267506040128</v>
      </c>
      <c r="AG153" s="87"/>
      <c r="AH153" s="87"/>
      <c r="AI153" s="87"/>
      <c r="AJ153" s="87"/>
      <c r="AK153" s="87"/>
      <c r="AL153" s="87"/>
      <c r="AM153" s="87"/>
      <c r="AN153" s="87"/>
      <c r="AO153" s="87"/>
      <c r="AP153" s="87"/>
      <c r="AQ153" s="175"/>
      <c r="AR153" s="175"/>
      <c r="AS153" s="175"/>
      <c r="AT153" s="175"/>
      <c r="AU153" s="175"/>
      <c r="AV153" s="175"/>
      <c r="AW153" s="175"/>
      <c r="AX153" s="175"/>
      <c r="AY153" s="175"/>
      <c r="AZ153" s="175"/>
    </row>
    <row r="154" ht="15.0" customHeight="1">
      <c r="A154" s="158" t="s">
        <v>249</v>
      </c>
      <c r="B154" s="159" t="s">
        <v>113</v>
      </c>
      <c r="C154" s="160">
        <v>78.68972591036413</v>
      </c>
      <c r="D154" s="161">
        <v>81.67560975609757</v>
      </c>
      <c r="E154" s="162">
        <v>0.867</v>
      </c>
      <c r="F154" s="163">
        <v>34989.2</v>
      </c>
      <c r="G154" s="1" t="s">
        <v>102</v>
      </c>
      <c r="H154" s="164" t="s">
        <v>122</v>
      </c>
      <c r="I154" s="176">
        <v>10.226</v>
      </c>
      <c r="J154" s="169">
        <v>0.384584578994716</v>
      </c>
      <c r="K154" s="170">
        <v>0.165461993931292</v>
      </c>
      <c r="L154" s="170">
        <v>0.872530416627028</v>
      </c>
      <c r="M154" s="170">
        <v>1.45462853885091</v>
      </c>
      <c r="N154" s="170">
        <v>0.272093488550299</v>
      </c>
      <c r="O154" s="170">
        <v>0.0655631211321151</v>
      </c>
      <c r="P154" s="168">
        <v>3.21486213808635</v>
      </c>
      <c r="Q154" s="169">
        <v>0.956802148512411</v>
      </c>
      <c r="R154" s="170">
        <v>0.421180050072032</v>
      </c>
      <c r="S154" s="170">
        <v>0.328528142110793</v>
      </c>
      <c r="T154" s="170">
        <v>1.98319879241161</v>
      </c>
      <c r="U154" s="170">
        <v>0.429671847615182</v>
      </c>
      <c r="V154" s="170">
        <v>0.0655631211321151</v>
      </c>
      <c r="W154" s="171">
        <v>4.18494410185414</v>
      </c>
      <c r="X154" s="169">
        <v>0.384584578994716</v>
      </c>
      <c r="Y154" s="170">
        <v>0.165461993931292</v>
      </c>
      <c r="Z154" s="170">
        <v>0.833531463583149</v>
      </c>
      <c r="AA154" s="170">
        <v>0.0749675565416685</v>
      </c>
      <c r="AB154" s="170">
        <v>0.0655631211321151</v>
      </c>
      <c r="AC154" s="172">
        <v>1.52410871418294</v>
      </c>
      <c r="AD154" s="173">
        <v>-2.6608353876712</v>
      </c>
      <c r="AE154" s="170">
        <v>2.69896342127039</v>
      </c>
      <c r="AF154" s="174">
        <v>2.74583044038144</v>
      </c>
      <c r="AG154" s="87"/>
      <c r="AH154" s="87"/>
      <c r="AI154" s="87"/>
      <c r="AJ154" s="87"/>
      <c r="AK154" s="87"/>
      <c r="AL154" s="87"/>
      <c r="AM154" s="87"/>
      <c r="AN154" s="87"/>
      <c r="AO154" s="87"/>
      <c r="AP154" s="87"/>
      <c r="AQ154" s="175"/>
      <c r="AR154" s="175"/>
      <c r="AS154" s="175"/>
      <c r="AT154" s="175"/>
      <c r="AU154" s="175"/>
      <c r="AV154" s="175"/>
      <c r="AW154" s="175"/>
      <c r="AX154" s="175"/>
      <c r="AY154" s="175"/>
      <c r="AZ154" s="175"/>
    </row>
    <row r="155" ht="15.0" customHeight="1">
      <c r="A155" s="158" t="s">
        <v>250</v>
      </c>
      <c r="B155" s="159" t="s">
        <v>113</v>
      </c>
      <c r="C155" s="160">
        <v>66.52641407037123</v>
      </c>
      <c r="D155" s="161">
        <v>80.99</v>
      </c>
      <c r="E155" s="162">
        <v>0.859</v>
      </c>
      <c r="F155" s="163">
        <v>91022.9</v>
      </c>
      <c r="G155" s="1" t="s">
        <v>103</v>
      </c>
      <c r="H155" s="164" t="s">
        <v>122</v>
      </c>
      <c r="I155" s="176">
        <v>2.832</v>
      </c>
      <c r="J155" s="169">
        <v>0.0190163531985803</v>
      </c>
      <c r="K155" s="170">
        <v>6.59902495208802E-5</v>
      </c>
      <c r="L155" s="170">
        <v>6.86405885541059E-4</v>
      </c>
      <c r="M155" s="170">
        <v>11.6332218599631</v>
      </c>
      <c r="N155" s="170">
        <v>0.0747914363179579</v>
      </c>
      <c r="O155" s="170">
        <v>0.0957813199253563</v>
      </c>
      <c r="P155" s="168">
        <v>11.82356336554</v>
      </c>
      <c r="Q155" s="169">
        <v>0.752626594467957</v>
      </c>
      <c r="R155" s="170">
        <v>0.33642558133767</v>
      </c>
      <c r="S155" s="170">
        <v>0.179110603756353</v>
      </c>
      <c r="T155" s="170">
        <v>10.4697104218927</v>
      </c>
      <c r="U155" s="170">
        <v>0.156184584575018</v>
      </c>
      <c r="V155" s="170">
        <v>0.0957813199253563</v>
      </c>
      <c r="W155" s="171">
        <v>11.989839105955</v>
      </c>
      <c r="X155" s="169">
        <v>0.0190163531985803</v>
      </c>
      <c r="Y155" s="170">
        <v>6.59902495208802E-5</v>
      </c>
      <c r="Z155" s="170">
        <v>0.0</v>
      </c>
      <c r="AA155" s="170">
        <v>0.866686546429443</v>
      </c>
      <c r="AB155" s="170">
        <v>0.0957813199253563</v>
      </c>
      <c r="AC155" s="172">
        <v>0.9815502098029</v>
      </c>
      <c r="AD155" s="173">
        <v>-11.008288896152</v>
      </c>
      <c r="AE155" s="170">
        <v>7.73251359786448</v>
      </c>
      <c r="AF155" s="174">
        <v>12.2152071144303</v>
      </c>
      <c r="AG155" s="87"/>
      <c r="AH155" s="87"/>
      <c r="AI155" s="87"/>
      <c r="AJ155" s="87"/>
      <c r="AK155" s="87"/>
      <c r="AL155" s="87"/>
      <c r="AM155" s="87"/>
      <c r="AN155" s="87"/>
      <c r="AO155" s="87"/>
      <c r="AP155" s="87"/>
      <c r="AQ155" s="175"/>
      <c r="AR155" s="175"/>
      <c r="AS155" s="175"/>
      <c r="AT155" s="175"/>
      <c r="AU155" s="175"/>
      <c r="AV155" s="175"/>
      <c r="AW155" s="175"/>
      <c r="AX155" s="175"/>
      <c r="AY155" s="175"/>
      <c r="AZ155" s="175"/>
    </row>
    <row r="156" ht="15.0" customHeight="1">
      <c r="A156" s="158" t="s">
        <v>251</v>
      </c>
      <c r="B156" s="159" t="s">
        <v>121</v>
      </c>
      <c r="C156" s="160">
        <v>73.48786221719456</v>
      </c>
      <c r="D156" s="161">
        <v>70.935</v>
      </c>
      <c r="E156" s="162">
        <v>0.774</v>
      </c>
      <c r="F156" s="163">
        <v>12947.0</v>
      </c>
      <c r="G156" s="1" t="s">
        <v>105</v>
      </c>
      <c r="H156" s="164" t="s">
        <v>119</v>
      </c>
      <c r="I156" s="176">
        <v>4.043</v>
      </c>
      <c r="J156" s="169"/>
      <c r="K156" s="170"/>
      <c r="L156" s="170"/>
      <c r="M156" s="170"/>
      <c r="N156" s="170"/>
      <c r="O156" s="170"/>
      <c r="P156" s="168">
        <v>2.56456333003419</v>
      </c>
      <c r="Q156" s="169"/>
      <c r="R156" s="170"/>
      <c r="S156" s="170"/>
      <c r="T156" s="170"/>
      <c r="U156" s="170"/>
      <c r="V156" s="170"/>
      <c r="W156" s="171">
        <v>2.20430379599532</v>
      </c>
      <c r="X156" s="169"/>
      <c r="Y156" s="170"/>
      <c r="Z156" s="170"/>
      <c r="AA156" s="170"/>
      <c r="AB156" s="170"/>
      <c r="AC156" s="172">
        <v>1.61542426915946</v>
      </c>
      <c r="AD156" s="173">
        <v>-0.588879526835859</v>
      </c>
      <c r="AE156" s="170">
        <v>1.42160448741071</v>
      </c>
      <c r="AF156" s="174">
        <v>1.36453552053063</v>
      </c>
      <c r="AG156" s="87"/>
      <c r="AH156" s="87"/>
      <c r="AI156" s="87"/>
      <c r="AJ156" s="87"/>
      <c r="AK156" s="87"/>
      <c r="AL156" s="87"/>
      <c r="AM156" s="87"/>
      <c r="AN156" s="87"/>
      <c r="AO156" s="87"/>
      <c r="AP156" s="87"/>
      <c r="AQ156" s="175"/>
      <c r="AR156" s="175"/>
      <c r="AS156" s="175"/>
      <c r="AT156" s="175"/>
      <c r="AU156" s="175"/>
      <c r="AV156" s="175"/>
      <c r="AW156" s="175"/>
      <c r="AX156" s="175"/>
      <c r="AY156" s="175"/>
      <c r="AZ156" s="175"/>
    </row>
    <row r="157" ht="15.0" customHeight="1">
      <c r="A157" s="158" t="s">
        <v>252</v>
      </c>
      <c r="B157" s="159" t="s">
        <v>113</v>
      </c>
      <c r="C157" s="160">
        <v>72.05641081663435</v>
      </c>
      <c r="D157" s="161">
        <v>76.60243902439025</v>
      </c>
      <c r="E157" s="162">
        <v>0.784</v>
      </c>
      <c r="F157" s="163">
        <v>16712.3</v>
      </c>
      <c r="G157" s="1" t="s">
        <v>105</v>
      </c>
      <c r="H157" s="164" t="s">
        <v>116</v>
      </c>
      <c r="I157" s="176">
        <v>2.083</v>
      </c>
      <c r="J157" s="169">
        <v>0.488433919571248</v>
      </c>
      <c r="K157" s="170">
        <v>0.162666009160843</v>
      </c>
      <c r="L157" s="170">
        <v>0.151737008160635</v>
      </c>
      <c r="M157" s="170">
        <v>1.36071067856587</v>
      </c>
      <c r="N157" s="170">
        <v>0.00292400081925855</v>
      </c>
      <c r="O157" s="170">
        <v>0.0412252746741933</v>
      </c>
      <c r="P157" s="168">
        <v>2.20769689095205</v>
      </c>
      <c r="Q157" s="169">
        <v>0.711566716943432</v>
      </c>
      <c r="R157" s="170">
        <v>0.28112720562825</v>
      </c>
      <c r="S157" s="170">
        <v>0.281471271392518</v>
      </c>
      <c r="T157" s="170">
        <v>1.64125903228678</v>
      </c>
      <c r="U157" s="170">
        <v>0.028029584047739</v>
      </c>
      <c r="V157" s="170">
        <v>0.0412252746741933</v>
      </c>
      <c r="W157" s="171">
        <v>2.98467908497291</v>
      </c>
      <c r="X157" s="169">
        <v>0.488433919571248</v>
      </c>
      <c r="Y157" s="170">
        <v>0.282709862656094</v>
      </c>
      <c r="Z157" s="170">
        <v>0.691704237569655</v>
      </c>
      <c r="AA157" s="170">
        <v>0.00855137887689486</v>
      </c>
      <c r="AB157" s="170">
        <v>0.0412252746741933</v>
      </c>
      <c r="AC157" s="172">
        <v>1.51262467334809</v>
      </c>
      <c r="AD157" s="173">
        <v>-1.47205441162482</v>
      </c>
      <c r="AE157" s="170">
        <v>1.92488584758006</v>
      </c>
      <c r="AF157" s="174">
        <v>1.9731788972915</v>
      </c>
      <c r="AG157" s="87"/>
      <c r="AH157" s="87"/>
      <c r="AI157" s="87"/>
      <c r="AJ157" s="87"/>
      <c r="AK157" s="87"/>
      <c r="AL157" s="87"/>
      <c r="AM157" s="87"/>
      <c r="AN157" s="87"/>
      <c r="AO157" s="87"/>
      <c r="AP157" s="87"/>
      <c r="AQ157" s="175"/>
      <c r="AR157" s="175"/>
      <c r="AS157" s="175"/>
      <c r="AT157" s="175"/>
      <c r="AU157" s="175"/>
      <c r="AV157" s="175"/>
      <c r="AW157" s="175"/>
      <c r="AX157" s="175"/>
      <c r="AY157" s="175"/>
      <c r="AZ157" s="175"/>
    </row>
    <row r="158" ht="15.0" customHeight="1">
      <c r="A158" s="177" t="s">
        <v>253</v>
      </c>
      <c r="B158" s="178" t="s">
        <v>121</v>
      </c>
      <c r="C158" s="179"/>
      <c r="D158" s="180"/>
      <c r="E158" s="181"/>
      <c r="F158" s="182"/>
      <c r="G158" s="183" t="s">
        <v>99</v>
      </c>
      <c r="H158" s="184"/>
      <c r="I158" s="185">
        <v>0.889</v>
      </c>
      <c r="J158" s="186"/>
      <c r="K158" s="187"/>
      <c r="L158" s="187"/>
      <c r="M158" s="187"/>
      <c r="N158" s="187"/>
      <c r="O158" s="187"/>
      <c r="P158" s="168">
        <v>1.84605953276194</v>
      </c>
      <c r="Q158" s="186"/>
      <c r="R158" s="187"/>
      <c r="S158" s="187"/>
      <c r="T158" s="187"/>
      <c r="U158" s="187"/>
      <c r="V158" s="187"/>
      <c r="W158" s="171">
        <v>4.20827099783578</v>
      </c>
      <c r="X158" s="186"/>
      <c r="Y158" s="187"/>
      <c r="Z158" s="187"/>
      <c r="AA158" s="187"/>
      <c r="AB158" s="187"/>
      <c r="AC158" s="172">
        <v>0.125806722614328</v>
      </c>
      <c r="AD158" s="188">
        <v>-4.08246427522145</v>
      </c>
      <c r="AE158" s="187">
        <v>2.71400745470404</v>
      </c>
      <c r="AF158" s="189">
        <v>33.4502871578383</v>
      </c>
      <c r="AG158" s="87"/>
      <c r="AH158" s="87"/>
      <c r="AI158" s="87"/>
      <c r="AJ158" s="87"/>
      <c r="AK158" s="87"/>
      <c r="AL158" s="87"/>
      <c r="AM158" s="87"/>
      <c r="AN158" s="87"/>
      <c r="AO158" s="87"/>
      <c r="AP158" s="87"/>
      <c r="AQ158" s="175"/>
      <c r="AR158" s="175"/>
      <c r="AS158" s="175"/>
      <c r="AT158" s="175"/>
      <c r="AU158" s="175"/>
      <c r="AV158" s="175"/>
      <c r="AW158" s="175"/>
      <c r="AX158" s="175"/>
      <c r="AY158" s="175"/>
      <c r="AZ158" s="175"/>
    </row>
    <row r="159" ht="15.0" customHeight="1">
      <c r="A159" s="158" t="s">
        <v>254</v>
      </c>
      <c r="B159" s="159" t="s">
        <v>113</v>
      </c>
      <c r="C159" s="160"/>
      <c r="D159" s="161"/>
      <c r="E159" s="162"/>
      <c r="F159" s="163"/>
      <c r="G159" s="1" t="s">
        <v>102</v>
      </c>
      <c r="H159" s="164" t="s">
        <v>116</v>
      </c>
      <c r="I159" s="165">
        <v>19.365</v>
      </c>
      <c r="J159" s="166">
        <v>1.3762943467214</v>
      </c>
      <c r="K159" s="167">
        <v>0.15892104204917</v>
      </c>
      <c r="L159" s="167">
        <v>0.470566253240311</v>
      </c>
      <c r="M159" s="167">
        <v>1.28058620421324</v>
      </c>
      <c r="N159" s="167">
        <v>0.00145196170775324</v>
      </c>
      <c r="O159" s="167">
        <v>0.147163819551126</v>
      </c>
      <c r="P159" s="168">
        <v>3.43498362748299</v>
      </c>
      <c r="Q159" s="169">
        <v>1.07246841593089</v>
      </c>
      <c r="R159" s="170">
        <v>0.128359045390432</v>
      </c>
      <c r="S159" s="170">
        <v>0.515637743970495</v>
      </c>
      <c r="T159" s="170">
        <v>1.42265613598159</v>
      </c>
      <c r="U159" s="170">
        <v>0.0430118546364557</v>
      </c>
      <c r="V159" s="170">
        <v>0.147163819551126</v>
      </c>
      <c r="W159" s="171">
        <v>3.329297015461</v>
      </c>
      <c r="X159" s="169">
        <v>1.3762943467214</v>
      </c>
      <c r="Y159" s="170">
        <v>0.223514648213247</v>
      </c>
      <c r="Z159" s="170">
        <v>1.08598783691849</v>
      </c>
      <c r="AA159" s="170">
        <v>0.102254388959151</v>
      </c>
      <c r="AB159" s="170">
        <v>0.147163819551126</v>
      </c>
      <c r="AC159" s="172">
        <v>2.93521504036341</v>
      </c>
      <c r="AD159" s="173">
        <v>-0.39408197509759</v>
      </c>
      <c r="AE159" s="170">
        <v>2.14713760675867</v>
      </c>
      <c r="AF159" s="174">
        <v>1.13426000128726</v>
      </c>
      <c r="AG159" s="87"/>
      <c r="AH159" s="87"/>
      <c r="AI159" s="87"/>
      <c r="AJ159" s="87"/>
      <c r="AK159" s="87"/>
      <c r="AL159" s="87"/>
      <c r="AM159" s="87"/>
      <c r="AN159" s="87"/>
      <c r="AO159" s="87"/>
      <c r="AP159" s="87"/>
      <c r="AQ159" s="175"/>
      <c r="AR159" s="175"/>
      <c r="AS159" s="175"/>
      <c r="AT159" s="175"/>
      <c r="AU159" s="175"/>
      <c r="AV159" s="175"/>
      <c r="AW159" s="175"/>
      <c r="AX159" s="175"/>
      <c r="AY159" s="175"/>
      <c r="AZ159" s="175"/>
    </row>
    <row r="160" ht="15.0" customHeight="1">
      <c r="A160" s="158" t="s">
        <v>255</v>
      </c>
      <c r="B160" s="159" t="s">
        <v>113</v>
      </c>
      <c r="C160" s="160">
        <v>73.6964515873016</v>
      </c>
      <c r="D160" s="161">
        <v>73.0839024390244</v>
      </c>
      <c r="E160" s="162">
        <v>0.845</v>
      </c>
      <c r="F160" s="163">
        <v>27341.1</v>
      </c>
      <c r="G160" s="1" t="s">
        <v>105</v>
      </c>
      <c r="H160" s="164" t="s">
        <v>116</v>
      </c>
      <c r="I160" s="176">
        <v>145.872</v>
      </c>
      <c r="J160" s="169">
        <v>1.82128510440822</v>
      </c>
      <c r="K160" s="170">
        <v>0.0204395174144039</v>
      </c>
      <c r="L160" s="170">
        <v>1.00590603730387</v>
      </c>
      <c r="M160" s="170">
        <v>3.90278893064039</v>
      </c>
      <c r="N160" s="170">
        <v>0.366909395916223</v>
      </c>
      <c r="O160" s="170">
        <v>0.0274190643209502</v>
      </c>
      <c r="P160" s="168">
        <v>7.14474805000406</v>
      </c>
      <c r="Q160" s="169">
        <v>1.16568978185255</v>
      </c>
      <c r="R160" s="170">
        <v>0.0901272901222275</v>
      </c>
      <c r="S160" s="170">
        <v>0.675443842534673</v>
      </c>
      <c r="T160" s="170">
        <v>3.6073803578465</v>
      </c>
      <c r="U160" s="170">
        <v>0.250476644232493</v>
      </c>
      <c r="V160" s="170">
        <v>0.0274190643209502</v>
      </c>
      <c r="W160" s="171">
        <v>5.81653698090939</v>
      </c>
      <c r="X160" s="169">
        <v>1.82128510440822</v>
      </c>
      <c r="Y160" s="170">
        <v>0.33650901081119</v>
      </c>
      <c r="Z160" s="170">
        <v>4.18109856947394</v>
      </c>
      <c r="AA160" s="170">
        <v>1.17939956888613</v>
      </c>
      <c r="AB160" s="170">
        <v>0.0274190643209502</v>
      </c>
      <c r="AC160" s="172">
        <v>7.54571131790043</v>
      </c>
      <c r="AD160" s="173">
        <v>1.72917433699104</v>
      </c>
      <c r="AE160" s="170">
        <v>3.75121391537481</v>
      </c>
      <c r="AF160" s="174">
        <v>0.770840115114266</v>
      </c>
      <c r="AG160" s="87"/>
      <c r="AH160" s="87"/>
      <c r="AI160" s="87"/>
      <c r="AJ160" s="87"/>
      <c r="AK160" s="87"/>
      <c r="AL160" s="87"/>
      <c r="AM160" s="87"/>
      <c r="AN160" s="87"/>
      <c r="AO160" s="87"/>
      <c r="AP160" s="87"/>
      <c r="AQ160" s="175"/>
      <c r="AR160" s="175"/>
      <c r="AS160" s="175"/>
      <c r="AT160" s="175"/>
      <c r="AU160" s="175"/>
      <c r="AV160" s="175"/>
      <c r="AW160" s="175"/>
      <c r="AX160" s="175"/>
      <c r="AY160" s="175"/>
      <c r="AZ160" s="175"/>
    </row>
    <row r="161" ht="15.0" customHeight="1">
      <c r="A161" s="158" t="s">
        <v>256</v>
      </c>
      <c r="B161" s="159" t="s">
        <v>113</v>
      </c>
      <c r="C161" s="160">
        <v>59.45557513830302</v>
      </c>
      <c r="D161" s="161">
        <v>66.437</v>
      </c>
      <c r="E161" s="162">
        <v>0.534</v>
      </c>
      <c r="F161" s="163">
        <v>2268.35</v>
      </c>
      <c r="G161" s="1" t="s">
        <v>99</v>
      </c>
      <c r="H161" s="164" t="s">
        <v>114</v>
      </c>
      <c r="I161" s="176">
        <v>12.627</v>
      </c>
      <c r="J161" s="169">
        <v>0.174288297996204</v>
      </c>
      <c r="K161" s="170">
        <v>0.0460864481894228</v>
      </c>
      <c r="L161" s="170">
        <v>0.212245900119636</v>
      </c>
      <c r="M161" s="170">
        <v>0.0331073471124963</v>
      </c>
      <c r="N161" s="170">
        <v>0.00153908124471326</v>
      </c>
      <c r="O161" s="170">
        <v>0.0381009912486104</v>
      </c>
      <c r="P161" s="168">
        <v>0.505368065911083</v>
      </c>
      <c r="Q161" s="169">
        <v>0.207987571728748</v>
      </c>
      <c r="R161" s="170">
        <v>0.0429841306341107</v>
      </c>
      <c r="S161" s="170">
        <v>0.218320025074654</v>
      </c>
      <c r="T161" s="170">
        <v>0.0856523741082851</v>
      </c>
      <c r="U161" s="170">
        <v>0.0122058737969195</v>
      </c>
      <c r="V161" s="170">
        <v>0.0381009912486104</v>
      </c>
      <c r="W161" s="171">
        <v>0.605250966591327</v>
      </c>
      <c r="X161" s="169">
        <v>0.174288297996204</v>
      </c>
      <c r="Y161" s="170">
        <v>0.0460864481894228</v>
      </c>
      <c r="Z161" s="170">
        <v>0.00722601066689573</v>
      </c>
      <c r="AA161" s="170">
        <v>0.00480067839496207</v>
      </c>
      <c r="AB161" s="170">
        <v>0.0381009912486104</v>
      </c>
      <c r="AC161" s="172">
        <v>0.270502426496095</v>
      </c>
      <c r="AD161" s="173">
        <v>-0.334748540095232</v>
      </c>
      <c r="AE161" s="170">
        <v>0.390339794214885</v>
      </c>
      <c r="AF161" s="174">
        <v>2.23750660735778</v>
      </c>
      <c r="AG161" s="87"/>
      <c r="AH161" s="87"/>
      <c r="AI161" s="87"/>
      <c r="AJ161" s="87"/>
      <c r="AK161" s="87"/>
      <c r="AL161" s="87"/>
      <c r="AM161" s="87"/>
      <c r="AN161" s="87"/>
      <c r="AO161" s="87"/>
      <c r="AP161" s="87"/>
      <c r="AQ161" s="175"/>
      <c r="AR161" s="175"/>
      <c r="AS161" s="175"/>
      <c r="AT161" s="175"/>
      <c r="AU161" s="175"/>
      <c r="AV161" s="175"/>
      <c r="AW161" s="175"/>
      <c r="AX161" s="175"/>
      <c r="AY161" s="175"/>
      <c r="AZ161" s="175"/>
    </row>
    <row r="162" ht="15.0" customHeight="1">
      <c r="A162" s="158" t="s">
        <v>257</v>
      </c>
      <c r="B162" s="159" t="s">
        <v>113</v>
      </c>
      <c r="C162" s="160" t="s">
        <v>68</v>
      </c>
      <c r="D162" s="161">
        <v>73.445</v>
      </c>
      <c r="E162" s="162">
        <v>0.735</v>
      </c>
      <c r="F162" s="163">
        <v>15452.2</v>
      </c>
      <c r="G162" s="1" t="s">
        <v>101</v>
      </c>
      <c r="H162" s="164" t="s">
        <v>116</v>
      </c>
      <c r="I162" s="176">
        <v>0.183</v>
      </c>
      <c r="J162" s="169">
        <v>0.138164818014342</v>
      </c>
      <c r="K162" s="170">
        <v>0.00154106553185467</v>
      </c>
      <c r="L162" s="170">
        <v>0.019752785946621</v>
      </c>
      <c r="M162" s="170">
        <v>0.551704599316577</v>
      </c>
      <c r="N162" s="170">
        <v>0.129943269798254</v>
      </c>
      <c r="O162" s="170">
        <v>0.00251477932367456</v>
      </c>
      <c r="P162" s="168">
        <v>0.843621317931324</v>
      </c>
      <c r="Q162" s="169">
        <v>0.496723693170651</v>
      </c>
      <c r="R162" s="170">
        <v>0.177240674636099</v>
      </c>
      <c r="S162" s="170">
        <v>0.143107814669426</v>
      </c>
      <c r="T162" s="170">
        <v>0.927008455864665</v>
      </c>
      <c r="U162" s="170">
        <v>0.193523041891483</v>
      </c>
      <c r="V162" s="170">
        <v>0.00251477932367456</v>
      </c>
      <c r="W162" s="171">
        <v>1.940118459556</v>
      </c>
      <c r="X162" s="169">
        <v>0.138164818014342</v>
      </c>
      <c r="Y162" s="170">
        <v>0.00154106553185467</v>
      </c>
      <c r="Z162" s="170">
        <v>0.0966045784556499</v>
      </c>
      <c r="AA162" s="170">
        <v>0.145067959386229</v>
      </c>
      <c r="AB162" s="170">
        <v>0.00251477932367456</v>
      </c>
      <c r="AC162" s="172">
        <v>0.38389320071175</v>
      </c>
      <c r="AD162" s="173">
        <v>-1.55622525884425</v>
      </c>
      <c r="AE162" s="170">
        <v>1.25122549497212</v>
      </c>
      <c r="AF162" s="174">
        <v>5.05379739979494</v>
      </c>
      <c r="AG162" s="87"/>
      <c r="AH162" s="87"/>
      <c r="AI162" s="87"/>
      <c r="AJ162" s="87"/>
      <c r="AK162" s="87"/>
      <c r="AL162" s="87"/>
      <c r="AM162" s="87"/>
      <c r="AN162" s="87"/>
      <c r="AO162" s="87"/>
      <c r="AP162" s="87"/>
      <c r="AQ162" s="175"/>
      <c r="AR162" s="175"/>
      <c r="AS162" s="175"/>
      <c r="AT162" s="175"/>
      <c r="AU162" s="175"/>
      <c r="AV162" s="175"/>
      <c r="AW162" s="175"/>
      <c r="AX162" s="175"/>
      <c r="AY162" s="175"/>
      <c r="AZ162" s="175"/>
    </row>
    <row r="163" ht="15.0" customHeight="1">
      <c r="A163" s="177" t="s">
        <v>258</v>
      </c>
      <c r="B163" s="178" t="s">
        <v>259</v>
      </c>
      <c r="C163" s="179"/>
      <c r="D163" s="180">
        <v>72.835</v>
      </c>
      <c r="E163" s="181">
        <v>0.769</v>
      </c>
      <c r="F163" s="182">
        <v>13460.8</v>
      </c>
      <c r="G163" s="183" t="s">
        <v>101</v>
      </c>
      <c r="H163" s="184" t="s">
        <v>116</v>
      </c>
      <c r="I163" s="185">
        <v>0.111</v>
      </c>
      <c r="J163" s="186"/>
      <c r="K163" s="187"/>
      <c r="L163" s="187"/>
      <c r="M163" s="187"/>
      <c r="N163" s="187"/>
      <c r="O163" s="187"/>
      <c r="P163" s="168">
        <v>0.863358594293817</v>
      </c>
      <c r="Q163" s="186"/>
      <c r="R163" s="187"/>
      <c r="S163" s="187"/>
      <c r="T163" s="187"/>
      <c r="U163" s="187"/>
      <c r="V163" s="187"/>
      <c r="W163" s="171">
        <v>2.19317849907134</v>
      </c>
      <c r="X163" s="186"/>
      <c r="Y163" s="187"/>
      <c r="Z163" s="187"/>
      <c r="AA163" s="187"/>
      <c r="AB163" s="187"/>
      <c r="AC163" s="172">
        <v>1.14712789742618</v>
      </c>
      <c r="AD163" s="188">
        <v>-1.04605060164515</v>
      </c>
      <c r="AE163" s="187">
        <v>1.41442953627211</v>
      </c>
      <c r="AF163" s="189">
        <v>1.91188663791735</v>
      </c>
      <c r="AG163" s="87"/>
      <c r="AH163" s="87"/>
      <c r="AI163" s="87"/>
      <c r="AJ163" s="87"/>
      <c r="AK163" s="87"/>
      <c r="AL163" s="87"/>
      <c r="AM163" s="87"/>
      <c r="AN163" s="87"/>
      <c r="AO163" s="87"/>
      <c r="AP163" s="87"/>
      <c r="AQ163" s="175"/>
      <c r="AR163" s="175"/>
      <c r="AS163" s="175"/>
      <c r="AT163" s="175"/>
      <c r="AU163" s="175"/>
      <c r="AV163" s="175"/>
      <c r="AW163" s="175"/>
      <c r="AX163" s="175"/>
      <c r="AY163" s="175"/>
      <c r="AZ163" s="175"/>
    </row>
    <row r="164" ht="15.0" customHeight="1">
      <c r="A164" s="158" t="s">
        <v>260</v>
      </c>
      <c r="B164" s="159" t="s">
        <v>121</v>
      </c>
      <c r="C164" s="160"/>
      <c r="D164" s="161">
        <v>72.157</v>
      </c>
      <c r="E164" s="162">
        <v>0.715</v>
      </c>
      <c r="F164" s="163">
        <v>5791.78</v>
      </c>
      <c r="G164" s="1" t="s">
        <v>100</v>
      </c>
      <c r="H164" s="164" t="s">
        <v>119</v>
      </c>
      <c r="I164" s="176">
        <v>0.197</v>
      </c>
      <c r="J164" s="169"/>
      <c r="K164" s="170"/>
      <c r="L164" s="170"/>
      <c r="M164" s="170"/>
      <c r="N164" s="170"/>
      <c r="O164" s="170"/>
      <c r="P164" s="168">
        <v>1.82383921777444</v>
      </c>
      <c r="Q164" s="169"/>
      <c r="R164" s="170"/>
      <c r="S164" s="170"/>
      <c r="T164" s="170"/>
      <c r="U164" s="170"/>
      <c r="V164" s="170"/>
      <c r="W164" s="171">
        <v>2.7132859735789</v>
      </c>
      <c r="X164" s="169"/>
      <c r="Y164" s="170"/>
      <c r="Z164" s="170"/>
      <c r="AA164" s="170"/>
      <c r="AB164" s="170"/>
      <c r="AC164" s="172">
        <v>1.76597019186244</v>
      </c>
      <c r="AD164" s="173">
        <v>-0.94731578171646</v>
      </c>
      <c r="AE164" s="170">
        <v>1.74985840094996</v>
      </c>
      <c r="AF164" s="174">
        <v>1.53642795675808</v>
      </c>
      <c r="AG164" s="87"/>
      <c r="AH164" s="87"/>
      <c r="AI164" s="87"/>
      <c r="AJ164" s="87"/>
      <c r="AK164" s="87"/>
      <c r="AL164" s="87"/>
      <c r="AM164" s="87"/>
      <c r="AN164" s="87"/>
      <c r="AO164" s="87"/>
      <c r="AP164" s="87"/>
      <c r="AQ164" s="175"/>
      <c r="AR164" s="175"/>
      <c r="AS164" s="175"/>
      <c r="AT164" s="175"/>
      <c r="AU164" s="175"/>
      <c r="AV164" s="175"/>
      <c r="AW164" s="175"/>
      <c r="AX164" s="175"/>
      <c r="AY164" s="175"/>
      <c r="AZ164" s="175"/>
    </row>
    <row r="165" ht="15.0" customHeight="1">
      <c r="A165" s="158" t="s">
        <v>261</v>
      </c>
      <c r="B165" s="159" t="s">
        <v>121</v>
      </c>
      <c r="C165" s="160">
        <v>59.18877413273001</v>
      </c>
      <c r="D165" s="161">
        <v>68.523</v>
      </c>
      <c r="E165" s="162">
        <v>0.622</v>
      </c>
      <c r="F165" s="163">
        <v>4009.05</v>
      </c>
      <c r="G165" s="1" t="s">
        <v>99</v>
      </c>
      <c r="H165" s="164" t="s">
        <v>119</v>
      </c>
      <c r="I165" s="176">
        <v>0.215</v>
      </c>
      <c r="J165" s="169"/>
      <c r="K165" s="170"/>
      <c r="L165" s="170"/>
      <c r="M165" s="170"/>
      <c r="N165" s="170"/>
      <c r="O165" s="170"/>
      <c r="P165" s="168">
        <v>0.892184146287366</v>
      </c>
      <c r="Q165" s="169"/>
      <c r="R165" s="170"/>
      <c r="S165" s="170"/>
      <c r="T165" s="170"/>
      <c r="U165" s="170"/>
      <c r="V165" s="170"/>
      <c r="W165" s="171">
        <v>0.941625187301923</v>
      </c>
      <c r="X165" s="169"/>
      <c r="Y165" s="170"/>
      <c r="Z165" s="170"/>
      <c r="AA165" s="170"/>
      <c r="AB165" s="170"/>
      <c r="AC165" s="172">
        <v>0.752873181327757</v>
      </c>
      <c r="AD165" s="173">
        <v>-0.188752005974165</v>
      </c>
      <c r="AE165" s="170">
        <v>0.607275001821124</v>
      </c>
      <c r="AF165" s="174">
        <v>1.25070889846452</v>
      </c>
      <c r="AG165" s="87"/>
      <c r="AH165" s="87"/>
      <c r="AI165" s="87"/>
      <c r="AJ165" s="87"/>
      <c r="AK165" s="87"/>
      <c r="AL165" s="87"/>
      <c r="AM165" s="87"/>
      <c r="AN165" s="87"/>
      <c r="AO165" s="87"/>
      <c r="AP165" s="87"/>
      <c r="AQ165" s="175"/>
      <c r="AR165" s="175"/>
      <c r="AS165" s="175"/>
      <c r="AT165" s="175"/>
      <c r="AU165" s="175"/>
      <c r="AV165" s="175"/>
      <c r="AW165" s="175"/>
      <c r="AX165" s="175"/>
      <c r="AY165" s="175"/>
      <c r="AZ165" s="175"/>
    </row>
    <row r="166" ht="15.0" customHeight="1">
      <c r="A166" s="158" t="s">
        <v>262</v>
      </c>
      <c r="B166" s="159" t="s">
        <v>113</v>
      </c>
      <c r="C166" s="160">
        <v>65.54143339810231</v>
      </c>
      <c r="D166" s="161">
        <v>77.304</v>
      </c>
      <c r="E166" s="162">
        <v>0.873</v>
      </c>
      <c r="F166" s="163">
        <v>47069.1</v>
      </c>
      <c r="G166" s="1" t="s">
        <v>103</v>
      </c>
      <c r="H166" s="164" t="s">
        <v>122</v>
      </c>
      <c r="I166" s="176">
        <v>34.269</v>
      </c>
      <c r="J166" s="169">
        <v>0.375340051788249</v>
      </c>
      <c r="K166" s="170">
        <v>0.0569143974328214</v>
      </c>
      <c r="L166" s="170">
        <v>0.00323734088092622</v>
      </c>
      <c r="M166" s="170">
        <v>5.11405741748024</v>
      </c>
      <c r="N166" s="170">
        <v>0.0279875994586809</v>
      </c>
      <c r="O166" s="170">
        <v>0.0385369163529316</v>
      </c>
      <c r="P166" s="168">
        <v>5.61607372339385</v>
      </c>
      <c r="Q166" s="169">
        <v>0.858828888219812</v>
      </c>
      <c r="R166" s="170">
        <v>0.182705342602797</v>
      </c>
      <c r="S166" s="170">
        <v>0.147393220804142</v>
      </c>
      <c r="T166" s="170">
        <v>4.45094774791709</v>
      </c>
      <c r="U166" s="170">
        <v>0.0721789768524767</v>
      </c>
      <c r="V166" s="170">
        <v>0.0385369163529316</v>
      </c>
      <c r="W166" s="171">
        <v>5.75059109274925</v>
      </c>
      <c r="X166" s="169">
        <v>0.375340051788249</v>
      </c>
      <c r="Y166" s="170">
        <v>0.0951670648048204</v>
      </c>
      <c r="Z166" s="170">
        <v>0.0502315548019994</v>
      </c>
      <c r="AA166" s="170">
        <v>0.142845211999065</v>
      </c>
      <c r="AB166" s="170">
        <v>0.0385369163529316</v>
      </c>
      <c r="AC166" s="172">
        <v>0.702120799747065</v>
      </c>
      <c r="AD166" s="173">
        <v>-5.04847029300218</v>
      </c>
      <c r="AE166" s="170">
        <v>3.70868394708956</v>
      </c>
      <c r="AF166" s="174">
        <v>8.1903158186182</v>
      </c>
      <c r="AG166" s="87"/>
      <c r="AH166" s="87"/>
      <c r="AI166" s="87"/>
      <c r="AJ166" s="87"/>
      <c r="AK166" s="87"/>
      <c r="AL166" s="87"/>
      <c r="AM166" s="87"/>
      <c r="AN166" s="87"/>
      <c r="AO166" s="87"/>
      <c r="AP166" s="87"/>
      <c r="AQ166" s="175"/>
      <c r="AR166" s="175"/>
      <c r="AS166" s="175"/>
      <c r="AT166" s="175"/>
      <c r="AU166" s="175"/>
      <c r="AV166" s="175"/>
      <c r="AW166" s="175"/>
      <c r="AX166" s="175"/>
      <c r="AY166" s="175"/>
      <c r="AZ166" s="175"/>
    </row>
    <row r="167" ht="15.0" customHeight="1">
      <c r="A167" s="158" t="s">
        <v>263</v>
      </c>
      <c r="B167" s="159" t="s">
        <v>126</v>
      </c>
      <c r="C167" s="160">
        <v>58.625397899159665</v>
      </c>
      <c r="D167" s="161">
        <v>68.526</v>
      </c>
      <c r="E167" s="162">
        <v>0.513</v>
      </c>
      <c r="F167" s="163">
        <v>3368.27</v>
      </c>
      <c r="G167" s="1" t="s">
        <v>99</v>
      </c>
      <c r="H167" s="164" t="s">
        <v>119</v>
      </c>
      <c r="I167" s="176">
        <v>16.296</v>
      </c>
      <c r="J167" s="169">
        <v>0.313066552027564</v>
      </c>
      <c r="K167" s="170">
        <v>0.151971886732616</v>
      </c>
      <c r="L167" s="170">
        <v>0.167512162578689</v>
      </c>
      <c r="M167" s="170">
        <v>0.237613507750433</v>
      </c>
      <c r="N167" s="170">
        <v>0.424030602712842</v>
      </c>
      <c r="O167" s="170">
        <v>0.0364728727386349</v>
      </c>
      <c r="P167" s="168">
        <v>1.33066758454078</v>
      </c>
      <c r="Q167" s="169">
        <v>0.400721725629436</v>
      </c>
      <c r="R167" s="170">
        <v>0.183663549421407</v>
      </c>
      <c r="S167" s="170">
        <v>0.182846074855634</v>
      </c>
      <c r="T167" s="170">
        <v>0.310487681880502</v>
      </c>
      <c r="U167" s="170">
        <v>0.170358790209922</v>
      </c>
      <c r="V167" s="170">
        <v>0.0364728727386349</v>
      </c>
      <c r="W167" s="171">
        <v>1.28455069473554</v>
      </c>
      <c r="X167" s="169">
        <v>0.313066552027564</v>
      </c>
      <c r="Y167" s="170">
        <v>0.151971886732616</v>
      </c>
      <c r="Z167" s="170">
        <v>0.37362612765895</v>
      </c>
      <c r="AA167" s="170">
        <v>0.149143580555662</v>
      </c>
      <c r="AB167" s="170">
        <v>0.0364728727386349</v>
      </c>
      <c r="AC167" s="172">
        <v>1.02428101971343</v>
      </c>
      <c r="AD167" s="173">
        <v>-0.26026967502211</v>
      </c>
      <c r="AE167" s="170">
        <v>0.828435279774146</v>
      </c>
      <c r="AF167" s="174">
        <v>1.2540998710441</v>
      </c>
      <c r="AG167" s="87"/>
      <c r="AH167" s="87"/>
      <c r="AI167" s="87"/>
      <c r="AJ167" s="87"/>
      <c r="AK167" s="87"/>
      <c r="AL167" s="87"/>
      <c r="AM167" s="87"/>
      <c r="AN167" s="87"/>
      <c r="AO167" s="87"/>
      <c r="AP167" s="87"/>
      <c r="AQ167" s="175"/>
      <c r="AR167" s="175"/>
      <c r="AS167" s="175"/>
      <c r="AT167" s="175"/>
      <c r="AU167" s="175"/>
      <c r="AV167" s="175"/>
      <c r="AW167" s="175"/>
      <c r="AX167" s="175"/>
      <c r="AY167" s="175"/>
      <c r="AZ167" s="175"/>
    </row>
    <row r="168" ht="15.0" customHeight="1">
      <c r="A168" s="177" t="s">
        <v>264</v>
      </c>
      <c r="B168" s="178" t="s">
        <v>113</v>
      </c>
      <c r="C168" s="179">
        <v>75.50418315556993</v>
      </c>
      <c r="D168" s="180">
        <v>75.93658536585367</v>
      </c>
      <c r="E168" s="181">
        <v>0.811</v>
      </c>
      <c r="F168" s="182">
        <v>18269.6</v>
      </c>
      <c r="G168" s="183" t="s">
        <v>105</v>
      </c>
      <c r="H168" s="184" t="s">
        <v>116</v>
      </c>
      <c r="I168" s="185">
        <v>8.772</v>
      </c>
      <c r="J168" s="186">
        <v>1.22484162159293</v>
      </c>
      <c r="K168" s="187">
        <v>0.0418330757687176</v>
      </c>
      <c r="L168" s="187">
        <v>0.488429606585086</v>
      </c>
      <c r="M168" s="187">
        <v>1.9904351528744</v>
      </c>
      <c r="N168" s="187">
        <v>0.00243728033145887</v>
      </c>
      <c r="O168" s="187">
        <v>0.104603239082105</v>
      </c>
      <c r="P168" s="168">
        <v>3.8525799762347</v>
      </c>
      <c r="Q168" s="186">
        <v>0.891816800408926</v>
      </c>
      <c r="R168" s="187">
        <v>0.0541852475599833</v>
      </c>
      <c r="S168" s="187">
        <v>0.601377462523366</v>
      </c>
      <c r="T168" s="187">
        <v>1.92121475654947</v>
      </c>
      <c r="U168" s="187">
        <v>0.0307855909727919</v>
      </c>
      <c r="V168" s="187">
        <v>0.104603239082105</v>
      </c>
      <c r="W168" s="171">
        <v>3.60398309709664</v>
      </c>
      <c r="X168" s="186">
        <v>1.22484162159293</v>
      </c>
      <c r="Y168" s="187">
        <v>0.0418330757687176</v>
      </c>
      <c r="Z168" s="187">
        <v>0.537087515171288</v>
      </c>
      <c r="AA168" s="187">
        <v>0.00448673681978086</v>
      </c>
      <c r="AB168" s="187">
        <v>0.104603239082105</v>
      </c>
      <c r="AC168" s="172">
        <v>1.91285218843482</v>
      </c>
      <c r="AD168" s="188">
        <v>-1.69113090866182</v>
      </c>
      <c r="AE168" s="187">
        <v>2.32428876305207</v>
      </c>
      <c r="AF168" s="189">
        <v>1.88408864986352</v>
      </c>
      <c r="AG168" s="87"/>
      <c r="AH168" s="87"/>
      <c r="AI168" s="87"/>
      <c r="AJ168" s="87"/>
      <c r="AK168" s="87"/>
      <c r="AL168" s="87"/>
      <c r="AM168" s="87"/>
      <c r="AN168" s="87"/>
      <c r="AO168" s="87"/>
      <c r="AP168" s="87"/>
      <c r="AQ168" s="175"/>
      <c r="AR168" s="175"/>
      <c r="AS168" s="175"/>
      <c r="AT168" s="175"/>
      <c r="AU168" s="175"/>
      <c r="AV168" s="175"/>
      <c r="AW168" s="175"/>
      <c r="AX168" s="175"/>
      <c r="AY168" s="175"/>
      <c r="AZ168" s="175"/>
    </row>
    <row r="169" ht="15.0" customHeight="1">
      <c r="A169" s="158" t="s">
        <v>265</v>
      </c>
      <c r="B169" s="159" t="s">
        <v>113</v>
      </c>
      <c r="C169" s="160">
        <v>52.625264075630255</v>
      </c>
      <c r="D169" s="161">
        <v>60.255</v>
      </c>
      <c r="E169" s="162">
        <v>0.48</v>
      </c>
      <c r="F169" s="163">
        <v>1705.19</v>
      </c>
      <c r="G169" s="1" t="s">
        <v>99</v>
      </c>
      <c r="H169" s="164" t="s">
        <v>114</v>
      </c>
      <c r="I169" s="176">
        <v>7.813</v>
      </c>
      <c r="J169" s="169">
        <v>0.275047953237989</v>
      </c>
      <c r="K169" s="170">
        <v>0.107861757275042</v>
      </c>
      <c r="L169" s="170">
        <v>0.30818377452465</v>
      </c>
      <c r="M169" s="170">
        <v>0.0485598410628574</v>
      </c>
      <c r="N169" s="170">
        <v>0.100707938322787</v>
      </c>
      <c r="O169" s="170">
        <v>0.0248793076490495</v>
      </c>
      <c r="P169" s="168">
        <v>0.865240572072375</v>
      </c>
      <c r="Q169" s="169">
        <v>0.357347367643051</v>
      </c>
      <c r="R169" s="170">
        <v>0.125353395726632</v>
      </c>
      <c r="S169" s="170">
        <v>0.296385137696098</v>
      </c>
      <c r="T169" s="170">
        <v>0.0802678885797586</v>
      </c>
      <c r="U169" s="170">
        <v>0.102609828083314</v>
      </c>
      <c r="V169" s="170">
        <v>0.0248793076490495</v>
      </c>
      <c r="W169" s="171">
        <v>0.986842925377903</v>
      </c>
      <c r="X169" s="169">
        <v>0.275047953237989</v>
      </c>
      <c r="Y169" s="170">
        <v>0.266000149124917</v>
      </c>
      <c r="Z169" s="170">
        <v>0.122728762395496</v>
      </c>
      <c r="AA169" s="170">
        <v>0.168698625975756</v>
      </c>
      <c r="AB169" s="170">
        <v>0.0248793076490495</v>
      </c>
      <c r="AC169" s="172">
        <v>0.857354798383207</v>
      </c>
      <c r="AD169" s="173">
        <v>-0.129488126994695</v>
      </c>
      <c r="AE169" s="170">
        <v>0.636436925634057</v>
      </c>
      <c r="AF169" s="174">
        <v>1.15103213656572</v>
      </c>
      <c r="AG169" s="87"/>
      <c r="AH169" s="87"/>
      <c r="AI169" s="87"/>
      <c r="AJ169" s="87"/>
      <c r="AK169" s="87"/>
      <c r="AL169" s="87"/>
      <c r="AM169" s="87"/>
      <c r="AN169" s="87"/>
      <c r="AO169" s="87"/>
      <c r="AP169" s="87"/>
      <c r="AQ169" s="175"/>
      <c r="AR169" s="175"/>
      <c r="AS169" s="175"/>
      <c r="AT169" s="175"/>
      <c r="AU169" s="175"/>
      <c r="AV169" s="175"/>
      <c r="AW169" s="175"/>
      <c r="AX169" s="175"/>
      <c r="AY169" s="175"/>
      <c r="AZ169" s="175"/>
    </row>
    <row r="170" ht="15.0" customHeight="1">
      <c r="A170" s="158" t="s">
        <v>266</v>
      </c>
      <c r="B170" s="159" t="s">
        <v>267</v>
      </c>
      <c r="C170" s="160">
        <v>71.92771933549207</v>
      </c>
      <c r="D170" s="161">
        <v>83.59512195121953</v>
      </c>
      <c r="E170" s="162">
        <v>0.943</v>
      </c>
      <c r="F170" s="163">
        <v>98283.3</v>
      </c>
      <c r="G170" s="1" t="s">
        <v>100</v>
      </c>
      <c r="H170" s="164" t="s">
        <v>122</v>
      </c>
      <c r="I170" s="176">
        <v>5.804</v>
      </c>
      <c r="J170" s="169">
        <v>3.39710494833052E-4</v>
      </c>
      <c r="K170" s="170">
        <v>0.0</v>
      </c>
      <c r="L170" s="170">
        <v>0.00181580548142409</v>
      </c>
      <c r="M170" s="170">
        <v>2.87747554217478</v>
      </c>
      <c r="N170" s="170">
        <v>0.00444271551129462</v>
      </c>
      <c r="O170" s="170">
        <v>0.0942740863520205</v>
      </c>
      <c r="P170" s="168">
        <v>2.97834786001435</v>
      </c>
      <c r="Q170" s="169">
        <v>0.615824431439223</v>
      </c>
      <c r="R170" s="170">
        <v>0.231678050907951</v>
      </c>
      <c r="S170" s="170">
        <v>0.200877124289722</v>
      </c>
      <c r="T170" s="170">
        <v>5.20992287392077</v>
      </c>
      <c r="U170" s="170">
        <v>0.443206778306631</v>
      </c>
      <c r="V170" s="170">
        <v>0.0942740863520205</v>
      </c>
      <c r="W170" s="171">
        <v>6.79578334521632</v>
      </c>
      <c r="X170" s="169">
        <v>3.39710494833052E-4</v>
      </c>
      <c r="Y170" s="170">
        <v>0.0</v>
      </c>
      <c r="Z170" s="170">
        <v>0.00211351290918628</v>
      </c>
      <c r="AA170" s="170">
        <v>0.0123626995655975</v>
      </c>
      <c r="AB170" s="170">
        <v>0.0942740863520205</v>
      </c>
      <c r="AC170" s="172">
        <v>0.109090009321637</v>
      </c>
      <c r="AD170" s="173">
        <v>-6.68669333589468</v>
      </c>
      <c r="AE170" s="170">
        <v>4.38275165001396</v>
      </c>
      <c r="AF170" s="174">
        <v>62.2951944680825</v>
      </c>
      <c r="AG170" s="87"/>
      <c r="AH170" s="87"/>
      <c r="AI170" s="87"/>
      <c r="AJ170" s="87"/>
      <c r="AK170" s="87"/>
      <c r="AL170" s="87"/>
      <c r="AM170" s="87"/>
      <c r="AN170" s="87"/>
      <c r="AO170" s="87"/>
      <c r="AP170" s="87"/>
      <c r="AQ170" s="175"/>
      <c r="AR170" s="175"/>
    </row>
    <row r="171" ht="15.0" customHeight="1">
      <c r="A171" s="158" t="s">
        <v>268</v>
      </c>
      <c r="B171" s="159" t="s">
        <v>113</v>
      </c>
      <c r="C171" s="160">
        <v>78.01214841637743</v>
      </c>
      <c r="D171" s="161">
        <v>77.66585365853659</v>
      </c>
      <c r="E171" s="162">
        <v>0.862</v>
      </c>
      <c r="F171" s="163">
        <v>32817.9</v>
      </c>
      <c r="G171" s="1" t="s">
        <v>102</v>
      </c>
      <c r="H171" s="164" t="s">
        <v>122</v>
      </c>
      <c r="I171" s="176">
        <v>5.457</v>
      </c>
      <c r="J171" s="169">
        <v>0.839849820377094</v>
      </c>
      <c r="K171" s="170">
        <v>0.080281614426361</v>
      </c>
      <c r="L171" s="170">
        <v>1.10378624936205</v>
      </c>
      <c r="M171" s="170">
        <v>2.03370142663666</v>
      </c>
      <c r="N171" s="170">
        <v>0.00129724100517002</v>
      </c>
      <c r="O171" s="170">
        <v>0.112181047571757</v>
      </c>
      <c r="P171" s="168">
        <v>4.17109739937909</v>
      </c>
      <c r="Q171" s="169">
        <v>0.7924731786513</v>
      </c>
      <c r="R171" s="170">
        <v>0.201235235861296</v>
      </c>
      <c r="S171" s="170">
        <v>0.882248986286565</v>
      </c>
      <c r="T171" s="170">
        <v>2.52509224983497</v>
      </c>
      <c r="U171" s="170">
        <v>0.0406391515628414</v>
      </c>
      <c r="V171" s="170">
        <v>0.112181047571757</v>
      </c>
      <c r="W171" s="171">
        <v>4.55386984976873</v>
      </c>
      <c r="X171" s="169">
        <v>0.839849820377094</v>
      </c>
      <c r="Y171" s="170">
        <v>0.0995344248709639</v>
      </c>
      <c r="Z171" s="170">
        <v>1.57995132446314</v>
      </c>
      <c r="AA171" s="170">
        <v>0.00642683075021136</v>
      </c>
      <c r="AB171" s="170">
        <v>0.112181047571757</v>
      </c>
      <c r="AC171" s="172">
        <v>2.63794344803317</v>
      </c>
      <c r="AD171" s="173">
        <v>-1.91592640173555</v>
      </c>
      <c r="AE171" s="170">
        <v>2.93689183191395</v>
      </c>
      <c r="AF171" s="174">
        <v>1.72629547959569</v>
      </c>
      <c r="AG171" s="87"/>
      <c r="AH171" s="87"/>
      <c r="AI171" s="87"/>
      <c r="AJ171" s="87"/>
      <c r="AK171" s="87"/>
      <c r="AL171" s="87"/>
      <c r="AM171" s="87"/>
      <c r="AN171" s="87"/>
      <c r="AO171" s="87"/>
      <c r="AP171" s="87"/>
      <c r="AQ171" s="175"/>
      <c r="AR171" s="175"/>
      <c r="AS171" s="175"/>
      <c r="AT171" s="175"/>
      <c r="AU171" s="175"/>
      <c r="AV171" s="175"/>
      <c r="AW171" s="175"/>
      <c r="AX171" s="175"/>
      <c r="AY171" s="175"/>
      <c r="AZ171" s="175"/>
    </row>
    <row r="172" ht="15.0" customHeight="1">
      <c r="A172" s="158" t="s">
        <v>269</v>
      </c>
      <c r="B172" s="159" t="s">
        <v>113</v>
      </c>
      <c r="C172" s="160">
        <v>79.81174950980393</v>
      </c>
      <c r="D172" s="161">
        <v>81.52926829268293</v>
      </c>
      <c r="E172" s="162">
        <v>0.921</v>
      </c>
      <c r="F172" s="163">
        <v>39262.2</v>
      </c>
      <c r="G172" s="1" t="s">
        <v>102</v>
      </c>
      <c r="H172" s="164" t="s">
        <v>122</v>
      </c>
      <c r="I172" s="176">
        <v>2.079</v>
      </c>
      <c r="J172" s="169">
        <v>0.345167133071211</v>
      </c>
      <c r="K172" s="170">
        <v>0.164013899237293</v>
      </c>
      <c r="L172" s="170">
        <v>1.34802300683696</v>
      </c>
      <c r="M172" s="170">
        <v>2.16002785274828</v>
      </c>
      <c r="N172" s="170">
        <v>0.00172954475647075</v>
      </c>
      <c r="O172" s="170">
        <v>0.0683905020897899</v>
      </c>
      <c r="P172" s="168">
        <v>4.08735193874</v>
      </c>
      <c r="Q172" s="169">
        <v>0.714135687759423</v>
      </c>
      <c r="R172" s="170">
        <v>0.238540521624696</v>
      </c>
      <c r="S172" s="170">
        <v>1.20495046796793</v>
      </c>
      <c r="T172" s="170">
        <v>2.93266314653731</v>
      </c>
      <c r="U172" s="170">
        <v>0.0685875836209492</v>
      </c>
      <c r="V172" s="170">
        <v>0.0683905020897899</v>
      </c>
      <c r="W172" s="171">
        <v>5.22726790960009</v>
      </c>
      <c r="X172" s="169">
        <v>0.345167133071211</v>
      </c>
      <c r="Y172" s="170">
        <v>0.164013899237293</v>
      </c>
      <c r="Z172" s="170">
        <v>1.85828443330706</v>
      </c>
      <c r="AA172" s="170">
        <v>0.00515022658379303</v>
      </c>
      <c r="AB172" s="170">
        <v>0.0683905020897899</v>
      </c>
      <c r="AC172" s="172">
        <v>2.44100619428914</v>
      </c>
      <c r="AD172" s="173">
        <v>-2.78626171531094</v>
      </c>
      <c r="AE172" s="170">
        <v>3.37118120047065</v>
      </c>
      <c r="AF172" s="174">
        <v>2.14143983814115</v>
      </c>
      <c r="AG172" s="87"/>
      <c r="AH172" s="87"/>
      <c r="AI172" s="87"/>
      <c r="AJ172" s="87"/>
      <c r="AK172" s="87"/>
      <c r="AL172" s="87"/>
      <c r="AM172" s="87"/>
      <c r="AN172" s="87"/>
      <c r="AO172" s="87"/>
      <c r="AP172" s="87"/>
      <c r="AQ172" s="175"/>
      <c r="AR172" s="175"/>
      <c r="AS172" s="175"/>
      <c r="AT172" s="175"/>
      <c r="AU172" s="175"/>
      <c r="AV172" s="175"/>
      <c r="AW172" s="175"/>
      <c r="AX172" s="175"/>
      <c r="AY172" s="175"/>
      <c r="AZ172" s="175"/>
    </row>
    <row r="173" ht="15.0" customHeight="1">
      <c r="A173" s="177" t="s">
        <v>270</v>
      </c>
      <c r="B173" s="178" t="s">
        <v>121</v>
      </c>
      <c r="C173" s="179"/>
      <c r="D173" s="180">
        <v>70.382</v>
      </c>
      <c r="E173" s="181">
        <v>0.567</v>
      </c>
      <c r="F173" s="182">
        <v>2378.38</v>
      </c>
      <c r="G173" s="183" t="s">
        <v>100</v>
      </c>
      <c r="H173" s="184" t="s">
        <v>114</v>
      </c>
      <c r="I173" s="185">
        <v>0.67</v>
      </c>
      <c r="J173" s="186"/>
      <c r="K173" s="187"/>
      <c r="L173" s="187"/>
      <c r="M173" s="187"/>
      <c r="N173" s="187"/>
      <c r="O173" s="187"/>
      <c r="P173" s="168">
        <v>7.19044420300492</v>
      </c>
      <c r="Q173" s="186"/>
      <c r="R173" s="187"/>
      <c r="S173" s="187"/>
      <c r="T173" s="187"/>
      <c r="U173" s="187"/>
      <c r="V173" s="187"/>
      <c r="W173" s="171">
        <v>1.67187024829938</v>
      </c>
      <c r="X173" s="186"/>
      <c r="Y173" s="187"/>
      <c r="Z173" s="187"/>
      <c r="AA173" s="187"/>
      <c r="AB173" s="187"/>
      <c r="AC173" s="172">
        <v>3.58482688490559</v>
      </c>
      <c r="AD173" s="188">
        <v>1.91295663660621</v>
      </c>
      <c r="AE173" s="187">
        <v>1.07822626430568</v>
      </c>
      <c r="AF173" s="189">
        <v>0.466374054306226</v>
      </c>
      <c r="AG173" s="87"/>
      <c r="AH173" s="87"/>
      <c r="AI173" s="87"/>
      <c r="AJ173" s="87"/>
      <c r="AK173" s="87"/>
      <c r="AL173" s="87"/>
      <c r="AM173" s="87"/>
      <c r="AN173" s="87"/>
      <c r="AO173" s="87"/>
      <c r="AP173" s="87"/>
      <c r="AQ173" s="175"/>
      <c r="AR173" s="175"/>
      <c r="AS173" s="175"/>
      <c r="AT173" s="175"/>
      <c r="AU173" s="175"/>
      <c r="AV173" s="175"/>
      <c r="AW173" s="175"/>
      <c r="AX173" s="175"/>
      <c r="AY173" s="175"/>
      <c r="AZ173" s="175"/>
    </row>
    <row r="174" ht="15.0" customHeight="1">
      <c r="A174" s="158" t="s">
        <v>271</v>
      </c>
      <c r="B174" s="159" t="s">
        <v>113</v>
      </c>
      <c r="C174" s="160">
        <v>45.10080036587099</v>
      </c>
      <c r="D174" s="161">
        <v>57.078</v>
      </c>
      <c r="E174" s="162"/>
      <c r="F174" s="163">
        <v>1174.91</v>
      </c>
      <c r="G174" s="1" t="s">
        <v>99</v>
      </c>
      <c r="H174" s="164" t="s">
        <v>114</v>
      </c>
      <c r="I174" s="176">
        <v>15.443</v>
      </c>
      <c r="J174" s="169">
        <v>0.0581441869440103</v>
      </c>
      <c r="K174" s="170">
        <v>0.364860417099444</v>
      </c>
      <c r="L174" s="170">
        <v>0.382307401525978</v>
      </c>
      <c r="M174" s="170">
        <v>0.0147900736522315</v>
      </c>
      <c r="N174" s="170">
        <v>0.00433931214360715</v>
      </c>
      <c r="O174" s="170">
        <v>0.018060836469454</v>
      </c>
      <c r="P174" s="168">
        <v>0.842502227834725</v>
      </c>
      <c r="Q174" s="169">
        <v>0.185343133618768</v>
      </c>
      <c r="R174" s="170">
        <v>0.34288196403307</v>
      </c>
      <c r="S174" s="170">
        <v>0.391542790765768</v>
      </c>
      <c r="T174" s="170">
        <v>0.0304472211421011</v>
      </c>
      <c r="U174" s="170">
        <v>0.0054090827273948</v>
      </c>
      <c r="V174" s="170">
        <v>0.018060836469454</v>
      </c>
      <c r="W174" s="171">
        <v>0.973685028756556</v>
      </c>
      <c r="X174" s="169">
        <v>0.0581441869440103</v>
      </c>
      <c r="Y174" s="170">
        <v>0.364860417099444</v>
      </c>
      <c r="Z174" s="170">
        <v>0.127817207983409</v>
      </c>
      <c r="AA174" s="170">
        <v>0.215844501251231</v>
      </c>
      <c r="AB174" s="170">
        <v>0.018060836469454</v>
      </c>
      <c r="AC174" s="172">
        <v>0.784727149747548</v>
      </c>
      <c r="AD174" s="173">
        <v>-0.188957879009008</v>
      </c>
      <c r="AE174" s="170">
        <v>0.627951105795714</v>
      </c>
      <c r="AF174" s="174">
        <v>1.24079436918908</v>
      </c>
      <c r="AG174" s="87"/>
      <c r="AH174" s="87"/>
      <c r="AI174" s="87"/>
      <c r="AJ174" s="87"/>
      <c r="AK174" s="87"/>
      <c r="AL174" s="87"/>
      <c r="AM174" s="87"/>
      <c r="AN174" s="87"/>
      <c r="AO174" s="87"/>
      <c r="AP174" s="87"/>
      <c r="AQ174" s="175"/>
      <c r="AR174" s="175"/>
      <c r="AS174" s="175"/>
      <c r="AT174" s="175"/>
      <c r="AU174" s="175"/>
      <c r="AV174" s="175"/>
      <c r="AW174" s="175"/>
      <c r="AX174" s="175"/>
      <c r="AY174" s="175"/>
      <c r="AZ174" s="175"/>
    </row>
    <row r="175" ht="15.0" customHeight="1">
      <c r="A175" s="158" t="s">
        <v>272</v>
      </c>
      <c r="B175" s="159" t="s">
        <v>113</v>
      </c>
      <c r="C175" s="160">
        <v>63.38529327731092</v>
      </c>
      <c r="D175" s="161">
        <v>66.175</v>
      </c>
      <c r="E175" s="162">
        <v>0.736</v>
      </c>
      <c r="F175" s="163">
        <v>13659.4</v>
      </c>
      <c r="G175" s="1" t="s">
        <v>99</v>
      </c>
      <c r="H175" s="164" t="s">
        <v>116</v>
      </c>
      <c r="I175" s="176">
        <v>58.558</v>
      </c>
      <c r="J175" s="169">
        <v>0.458600347796244</v>
      </c>
      <c r="K175" s="170">
        <v>0.157693597829733</v>
      </c>
      <c r="L175" s="170">
        <v>0.272520264185329</v>
      </c>
      <c r="M175" s="170">
        <v>2.56644372091297</v>
      </c>
      <c r="N175" s="170">
        <v>0.0649594069437003</v>
      </c>
      <c r="O175" s="170">
        <v>0.04527528799575</v>
      </c>
      <c r="P175" s="168">
        <v>3.56549262566372</v>
      </c>
      <c r="Q175" s="169">
        <v>0.496773387898193</v>
      </c>
      <c r="R175" s="170">
        <v>0.0938590196823496</v>
      </c>
      <c r="S175" s="170">
        <v>0.231601819425713</v>
      </c>
      <c r="T175" s="170">
        <v>2.42788095636102</v>
      </c>
      <c r="U175" s="170">
        <v>0.0710830520462668</v>
      </c>
      <c r="V175" s="170">
        <v>0.04527528799575</v>
      </c>
      <c r="W175" s="171">
        <v>3.36647352340929</v>
      </c>
      <c r="X175" s="169">
        <v>0.458600347796243</v>
      </c>
      <c r="Y175" s="170">
        <v>0.52581026386755</v>
      </c>
      <c r="Z175" s="170">
        <v>0.0325771582391664</v>
      </c>
      <c r="AA175" s="170">
        <v>0.15486389844954</v>
      </c>
      <c r="AB175" s="170">
        <v>0.04527528799575</v>
      </c>
      <c r="AC175" s="172">
        <v>1.21712695634825</v>
      </c>
      <c r="AD175" s="173">
        <v>-2.14934656706104</v>
      </c>
      <c r="AE175" s="170">
        <v>2.17111356262354</v>
      </c>
      <c r="AF175" s="174">
        <v>2.76591813684722</v>
      </c>
      <c r="AG175" s="87"/>
      <c r="AH175" s="87"/>
      <c r="AI175" s="87"/>
      <c r="AJ175" s="87"/>
      <c r="AK175" s="87"/>
      <c r="AL175" s="87"/>
      <c r="AM175" s="87"/>
      <c r="AN175" s="87"/>
      <c r="AO175" s="87"/>
      <c r="AP175" s="87"/>
      <c r="AQ175" s="175"/>
      <c r="AR175" s="175"/>
      <c r="AS175" s="175"/>
      <c r="AT175" s="175"/>
      <c r="AU175" s="175"/>
      <c r="AV175" s="175"/>
      <c r="AW175" s="175"/>
      <c r="AX175" s="175"/>
      <c r="AY175" s="175"/>
      <c r="AZ175" s="175"/>
    </row>
    <row r="176" ht="15.0" customHeight="1">
      <c r="A176" s="158" t="s">
        <v>273</v>
      </c>
      <c r="B176" s="159" t="s">
        <v>113</v>
      </c>
      <c r="C176" s="160">
        <v>39.03814964810693</v>
      </c>
      <c r="D176" s="161">
        <v>55.912</v>
      </c>
      <c r="E176" s="162">
        <v>0.393</v>
      </c>
      <c r="F176" s="163">
        <v>827.107</v>
      </c>
      <c r="G176" s="1" t="s">
        <v>99</v>
      </c>
      <c r="H176" s="164" t="s">
        <v>119</v>
      </c>
      <c r="I176" s="176">
        <v>11.062</v>
      </c>
      <c r="J176" s="169">
        <v>0.316439140926475</v>
      </c>
      <c r="K176" s="170">
        <v>1.13150791178777</v>
      </c>
      <c r="L176" s="170">
        <v>0.171306059345219</v>
      </c>
      <c r="M176" s="170">
        <v>0.0570100521207216</v>
      </c>
      <c r="N176" s="170">
        <v>0.00372285453733288</v>
      </c>
      <c r="O176" s="170">
        <v>0.0216623872036551</v>
      </c>
      <c r="P176" s="168">
        <v>1.70164840592118</v>
      </c>
      <c r="Q176" s="169">
        <v>0.339904797527839</v>
      </c>
      <c r="R176" s="170">
        <v>1.13345850949122</v>
      </c>
      <c r="S176" s="170">
        <v>0.170417929371765</v>
      </c>
      <c r="T176" s="170">
        <v>0.0570100521207216</v>
      </c>
      <c r="U176" s="170">
        <v>0.00399105163010413</v>
      </c>
      <c r="V176" s="170">
        <v>0.0216623872036551</v>
      </c>
      <c r="W176" s="171">
        <v>1.7264447273453</v>
      </c>
      <c r="X176" s="169">
        <v>0.316439140926475</v>
      </c>
      <c r="Y176" s="170">
        <v>1.13150791178777</v>
      </c>
      <c r="Z176" s="170">
        <v>0.379332773102795</v>
      </c>
      <c r="AA176" s="170">
        <v>0.00698694059356094</v>
      </c>
      <c r="AB176" s="170">
        <v>0.0216623872036551</v>
      </c>
      <c r="AC176" s="172">
        <v>1.85592915361426</v>
      </c>
      <c r="AD176" s="173">
        <v>0.129484426268959</v>
      </c>
      <c r="AE176" s="170">
        <v>1.11342255823337</v>
      </c>
      <c r="AF176" s="174">
        <v>0.930232020970843</v>
      </c>
      <c r="AG176" s="87"/>
      <c r="AH176" s="87"/>
      <c r="AI176" s="87"/>
      <c r="AJ176" s="87"/>
      <c r="AK176" s="87"/>
      <c r="AL176" s="87"/>
      <c r="AM176" s="87"/>
      <c r="AN176" s="87"/>
      <c r="AO176" s="87"/>
      <c r="AP176" s="87"/>
      <c r="AQ176" s="175"/>
      <c r="AR176" s="175"/>
      <c r="AS176" s="175"/>
      <c r="AT176" s="175"/>
      <c r="AU176" s="175"/>
      <c r="AV176" s="175"/>
      <c r="AW176" s="175"/>
      <c r="AX176" s="175"/>
      <c r="AY176" s="175"/>
      <c r="AZ176" s="175"/>
    </row>
    <row r="177" ht="15.0" customHeight="1">
      <c r="A177" s="158" t="s">
        <v>274</v>
      </c>
      <c r="B177" s="159" t="s">
        <v>113</v>
      </c>
      <c r="C177" s="160">
        <v>79.42890754147813</v>
      </c>
      <c r="D177" s="161">
        <v>83.83170731707318</v>
      </c>
      <c r="E177" s="162">
        <v>0.908</v>
      </c>
      <c r="F177" s="163">
        <v>40875.3</v>
      </c>
      <c r="G177" s="1" t="s">
        <v>102</v>
      </c>
      <c r="H177" s="164" t="s">
        <v>122</v>
      </c>
      <c r="I177" s="176">
        <v>46.737</v>
      </c>
      <c r="J177" s="169">
        <v>0.819905501298645</v>
      </c>
      <c r="K177" s="170">
        <v>0.125403076215875</v>
      </c>
      <c r="L177" s="170">
        <v>0.250193610748747</v>
      </c>
      <c r="M177" s="170">
        <v>1.71244682307805</v>
      </c>
      <c r="N177" s="170">
        <v>0.494464949936663</v>
      </c>
      <c r="O177" s="170">
        <v>0.0506923591329512</v>
      </c>
      <c r="P177" s="168">
        <v>3.45310632041093</v>
      </c>
      <c r="Q177" s="169">
        <v>0.942855893170663</v>
      </c>
      <c r="R177" s="170">
        <v>0.173172845711765</v>
      </c>
      <c r="S177" s="170">
        <v>0.255475388870058</v>
      </c>
      <c r="T177" s="170">
        <v>2.10756548743291</v>
      </c>
      <c r="U177" s="170">
        <v>0.496734973523163</v>
      </c>
      <c r="V177" s="170">
        <v>0.0506923591329512</v>
      </c>
      <c r="W177" s="171">
        <v>4.02649694784151</v>
      </c>
      <c r="X177" s="169">
        <v>0.819905501298644</v>
      </c>
      <c r="Y177" s="170">
        <v>0.125403076215875</v>
      </c>
      <c r="Z177" s="170">
        <v>0.415074690822329</v>
      </c>
      <c r="AA177" s="170">
        <v>0.061220870609913</v>
      </c>
      <c r="AB177" s="170">
        <v>0.0506923591329512</v>
      </c>
      <c r="AC177" s="172">
        <v>1.47229649807971</v>
      </c>
      <c r="AD177" s="173">
        <v>-2.5542004497618</v>
      </c>
      <c r="AE177" s="170">
        <v>2.59677733168917</v>
      </c>
      <c r="AF177" s="174">
        <v>2.73484108200569</v>
      </c>
      <c r="AG177" s="87"/>
      <c r="AH177" s="87"/>
      <c r="AI177" s="87"/>
      <c r="AJ177" s="87"/>
      <c r="AK177" s="87"/>
      <c r="AL177" s="87"/>
      <c r="AM177" s="87"/>
      <c r="AN177" s="87"/>
      <c r="AO177" s="87"/>
      <c r="AP177" s="87"/>
      <c r="AQ177" s="175"/>
      <c r="AR177" s="175"/>
      <c r="AS177" s="175"/>
      <c r="AT177" s="175"/>
      <c r="AU177" s="175"/>
      <c r="AV177" s="175"/>
      <c r="AW177" s="175"/>
      <c r="AX177" s="175"/>
      <c r="AY177" s="175"/>
      <c r="AZ177" s="175"/>
    </row>
    <row r="178" ht="15.0" customHeight="1">
      <c r="A178" s="177" t="s">
        <v>275</v>
      </c>
      <c r="B178" s="178" t="s">
        <v>113</v>
      </c>
      <c r="C178" s="179">
        <v>49.73158081232493</v>
      </c>
      <c r="D178" s="180">
        <v>65.876</v>
      </c>
      <c r="E178" s="181">
        <v>0.514</v>
      </c>
      <c r="F178" s="182">
        <v>4229.53</v>
      </c>
      <c r="G178" s="183" t="s">
        <v>99</v>
      </c>
      <c r="H178" s="184" t="s">
        <v>119</v>
      </c>
      <c r="I178" s="185">
        <v>42.813</v>
      </c>
      <c r="J178" s="186">
        <v>0.426774517075041</v>
      </c>
      <c r="K178" s="187">
        <v>0.511335081657325</v>
      </c>
      <c r="L178" s="187">
        <v>0.154371789417239</v>
      </c>
      <c r="M178" s="187">
        <v>0.161542198472421</v>
      </c>
      <c r="N178" s="187">
        <v>6.83658430990168E-4</v>
      </c>
      <c r="O178" s="187">
        <v>0.0209780599921105</v>
      </c>
      <c r="P178" s="168">
        <v>1.27568530504513</v>
      </c>
      <c r="Q178" s="186">
        <v>0.372804658576189</v>
      </c>
      <c r="R178" s="187">
        <v>0.50376581557258</v>
      </c>
      <c r="S178" s="187">
        <v>0.160573973745813</v>
      </c>
      <c r="T178" s="187">
        <v>0.17413450946419</v>
      </c>
      <c r="U178" s="187">
        <v>8.85529848081148E-4</v>
      </c>
      <c r="V178" s="187">
        <v>0.0209780599921105</v>
      </c>
      <c r="W178" s="171">
        <v>1.23314254719896</v>
      </c>
      <c r="X178" s="186">
        <v>0.426774517075041</v>
      </c>
      <c r="Y178" s="187">
        <v>0.511335081657325</v>
      </c>
      <c r="Z178" s="187">
        <v>0.237366375430044</v>
      </c>
      <c r="AA178" s="187">
        <v>0.0205781964453884</v>
      </c>
      <c r="AB178" s="187">
        <v>0.0209780599921105</v>
      </c>
      <c r="AC178" s="172">
        <v>1.21703223059991</v>
      </c>
      <c r="AD178" s="188">
        <v>-0.0161103165990501</v>
      </c>
      <c r="AE178" s="187">
        <v>0.795281023377978</v>
      </c>
      <c r="AF178" s="189">
        <v>1.01323737875956</v>
      </c>
      <c r="AG178" s="87"/>
      <c r="AH178" s="87"/>
      <c r="AI178" s="87"/>
      <c r="AJ178" s="87"/>
      <c r="AK178" s="87"/>
      <c r="AL178" s="87"/>
      <c r="AM178" s="87"/>
      <c r="AN178" s="87"/>
      <c r="AO178" s="87"/>
      <c r="AP178" s="87"/>
      <c r="AQ178" s="175"/>
      <c r="AR178" s="175"/>
      <c r="AS178" s="175"/>
      <c r="AT178" s="175"/>
      <c r="AU178" s="175"/>
      <c r="AV178" s="175"/>
      <c r="AW178" s="175"/>
      <c r="AX178" s="175"/>
      <c r="AY178" s="175"/>
      <c r="AZ178" s="175"/>
    </row>
    <row r="179" ht="15.0" customHeight="1">
      <c r="A179" s="158" t="s">
        <v>276</v>
      </c>
      <c r="B179" s="159" t="s">
        <v>126</v>
      </c>
      <c r="C179" s="160">
        <v>72.4829434498835</v>
      </c>
      <c r="D179" s="161">
        <v>72.242</v>
      </c>
      <c r="E179" s="162">
        <v>0.755</v>
      </c>
      <c r="F179" s="163">
        <v>18507.2</v>
      </c>
      <c r="G179" s="1" t="s">
        <v>106</v>
      </c>
      <c r="H179" s="164" t="s">
        <v>116</v>
      </c>
      <c r="I179" s="165">
        <v>0.581</v>
      </c>
      <c r="J179" s="166">
        <v>0.285532914451211</v>
      </c>
      <c r="K179" s="167">
        <v>0.0240951720626916</v>
      </c>
      <c r="L179" s="167">
        <v>1.29641783588785</v>
      </c>
      <c r="M179" s="167">
        <v>1.48241675522523</v>
      </c>
      <c r="N179" s="167">
        <v>0.0973953454848649</v>
      </c>
      <c r="O179" s="167">
        <v>0.102546866301464</v>
      </c>
      <c r="P179" s="168">
        <v>3.28840488941332</v>
      </c>
      <c r="Q179" s="169">
        <v>0.311282960989962</v>
      </c>
      <c r="R179" s="170">
        <v>0.0265436449734193</v>
      </c>
      <c r="S179" s="170">
        <v>0.810634867833866</v>
      </c>
      <c r="T179" s="170">
        <v>2.08735926481756</v>
      </c>
      <c r="U179" s="170">
        <v>0.0733653902370234</v>
      </c>
      <c r="V179" s="170">
        <v>0.102546866301464</v>
      </c>
      <c r="W179" s="171">
        <v>3.4117329951533</v>
      </c>
      <c r="X179" s="169">
        <v>0.285532914451211</v>
      </c>
      <c r="Y179" s="170">
        <v>0.0240951720626916</v>
      </c>
      <c r="Z179" s="170">
        <v>69.9578889175364</v>
      </c>
      <c r="AA179" s="170">
        <v>6.67073160741844</v>
      </c>
      <c r="AB179" s="170">
        <v>0.102546866301464</v>
      </c>
      <c r="AC179" s="172">
        <v>77.0407954777702</v>
      </c>
      <c r="AD179" s="173">
        <v>73.6290624826169</v>
      </c>
      <c r="AE179" s="170">
        <v>2.20030240140612</v>
      </c>
      <c r="AF179" s="174">
        <v>0.0442847581465814</v>
      </c>
      <c r="AG179" s="87"/>
      <c r="AH179" s="87"/>
      <c r="AI179" s="87"/>
      <c r="AJ179" s="87"/>
      <c r="AK179" s="87"/>
      <c r="AL179" s="87"/>
      <c r="AM179" s="87"/>
      <c r="AN179" s="87"/>
      <c r="AO179" s="87"/>
      <c r="AP179" s="87"/>
      <c r="AQ179" s="175"/>
      <c r="AR179" s="175"/>
      <c r="AS179" s="175"/>
      <c r="AT179" s="175"/>
      <c r="AU179" s="175"/>
      <c r="AV179" s="175"/>
      <c r="AW179" s="175"/>
      <c r="AX179" s="175"/>
      <c r="AY179" s="175"/>
      <c r="AZ179" s="175"/>
    </row>
    <row r="180" ht="15.0" customHeight="1">
      <c r="A180" s="158" t="s">
        <v>277</v>
      </c>
      <c r="B180" s="159" t="s">
        <v>113</v>
      </c>
      <c r="C180" s="160">
        <v>85.11911141456584</v>
      </c>
      <c r="D180" s="161">
        <v>83.10975609756099</v>
      </c>
      <c r="E180" s="162">
        <v>0.947</v>
      </c>
      <c r="F180" s="163">
        <v>53402.4</v>
      </c>
      <c r="G180" s="1" t="s">
        <v>102</v>
      </c>
      <c r="H180" s="164" t="s">
        <v>122</v>
      </c>
      <c r="I180" s="176">
        <v>10.036</v>
      </c>
      <c r="J180" s="169">
        <v>0.731064190223854</v>
      </c>
      <c r="K180" s="170">
        <v>0.111777157762999</v>
      </c>
      <c r="L180" s="170">
        <v>4.92760888678521</v>
      </c>
      <c r="M180" s="170">
        <v>1.20472157138216</v>
      </c>
      <c r="N180" s="170">
        <v>0.0507561396826832</v>
      </c>
      <c r="O180" s="170">
        <v>0.193925684581038</v>
      </c>
      <c r="P180" s="168">
        <v>7.21985363041794</v>
      </c>
      <c r="Q180" s="169">
        <v>1.09012078949893</v>
      </c>
      <c r="R180" s="170">
        <v>0.328431194162797</v>
      </c>
      <c r="S180" s="170">
        <v>1.55158506145577</v>
      </c>
      <c r="T180" s="170">
        <v>2.2764523510345</v>
      </c>
      <c r="U180" s="170">
        <v>0.105462392012389</v>
      </c>
      <c r="V180" s="170">
        <v>0.193925684581038</v>
      </c>
      <c r="W180" s="171">
        <v>5.54597747274543</v>
      </c>
      <c r="X180" s="169">
        <v>0.731064190223854</v>
      </c>
      <c r="Y180" s="170">
        <v>0.111777157762999</v>
      </c>
      <c r="Z180" s="170">
        <v>5.6744275080857</v>
      </c>
      <c r="AA180" s="170">
        <v>2.06686259686357</v>
      </c>
      <c r="AB180" s="170">
        <v>0.193925684581038</v>
      </c>
      <c r="AC180" s="172">
        <v>8.77805713751716</v>
      </c>
      <c r="AD180" s="173">
        <v>3.23207966477173</v>
      </c>
      <c r="AE180" s="170">
        <v>3.57672407798656</v>
      </c>
      <c r="AF180" s="174">
        <v>0.63180011087443</v>
      </c>
      <c r="AG180" s="87"/>
      <c r="AH180" s="87"/>
      <c r="AI180" s="87"/>
      <c r="AJ180" s="87"/>
      <c r="AK180" s="87"/>
      <c r="AL180" s="87"/>
      <c r="AM180" s="87"/>
      <c r="AN180" s="87"/>
      <c r="AO180" s="87"/>
      <c r="AP180" s="87"/>
      <c r="AQ180" s="175"/>
      <c r="AR180" s="175"/>
      <c r="AS180" s="175"/>
      <c r="AT180" s="175"/>
      <c r="AU180" s="175"/>
      <c r="AV180" s="175"/>
      <c r="AW180" s="175"/>
      <c r="AX180" s="175"/>
      <c r="AY180" s="175"/>
      <c r="AZ180" s="175"/>
    </row>
    <row r="181" ht="15.0" customHeight="1">
      <c r="A181" s="158" t="s">
        <v>278</v>
      </c>
      <c r="B181" s="159" t="s">
        <v>113</v>
      </c>
      <c r="C181" s="160">
        <v>80.54369829966407</v>
      </c>
      <c r="D181" s="161">
        <v>83.90487804878049</v>
      </c>
      <c r="E181" s="162">
        <v>0.962</v>
      </c>
      <c r="F181" s="163">
        <v>71729.1</v>
      </c>
      <c r="G181" s="1" t="s">
        <v>105</v>
      </c>
      <c r="H181" s="164" t="s">
        <v>122</v>
      </c>
      <c r="I181" s="176">
        <v>8.591</v>
      </c>
      <c r="J181" s="169">
        <v>0.150585376005028</v>
      </c>
      <c r="K181" s="170">
        <v>0.143144109032472</v>
      </c>
      <c r="L181" s="170">
        <v>0.291150210236129</v>
      </c>
      <c r="M181" s="170">
        <v>1.43795620101473</v>
      </c>
      <c r="N181" s="170">
        <v>0.00173858608432734</v>
      </c>
      <c r="O181" s="170">
        <v>0.169835561742242</v>
      </c>
      <c r="P181" s="168">
        <v>2.19441004411493</v>
      </c>
      <c r="Q181" s="169">
        <v>0.586333276440669</v>
      </c>
      <c r="R181" s="170">
        <v>0.226054879381232</v>
      </c>
      <c r="S181" s="170">
        <v>0.28483561745314</v>
      </c>
      <c r="T181" s="170">
        <v>2.6614216804248</v>
      </c>
      <c r="U181" s="170">
        <v>0.0518056963145686</v>
      </c>
      <c r="V181" s="170">
        <v>0.169835561742242</v>
      </c>
      <c r="W181" s="171">
        <v>3.98028671175665</v>
      </c>
      <c r="X181" s="169">
        <v>0.150585376005028</v>
      </c>
      <c r="Y181" s="170">
        <v>0.143144109032472</v>
      </c>
      <c r="Z181" s="170">
        <v>0.662024803004438</v>
      </c>
      <c r="AA181" s="170">
        <v>0.00763413352884786</v>
      </c>
      <c r="AB181" s="170">
        <v>0.169835561742242</v>
      </c>
      <c r="AC181" s="172">
        <v>1.13322398331303</v>
      </c>
      <c r="AD181" s="173">
        <v>-2.84706272844362</v>
      </c>
      <c r="AE181" s="170">
        <v>2.56697532386162</v>
      </c>
      <c r="AF181" s="174">
        <v>3.51235657766446</v>
      </c>
      <c r="AG181" s="87"/>
      <c r="AH181" s="87"/>
      <c r="AI181" s="87"/>
      <c r="AJ181" s="87"/>
      <c r="AK181" s="87"/>
      <c r="AL181" s="87"/>
      <c r="AM181" s="87"/>
      <c r="AN181" s="87"/>
      <c r="AO181" s="87"/>
      <c r="AP181" s="87"/>
      <c r="AQ181" s="175"/>
      <c r="AR181" s="175"/>
      <c r="AS181" s="175"/>
      <c r="AT181" s="175"/>
      <c r="AU181" s="175"/>
      <c r="AV181" s="175"/>
      <c r="AW181" s="175"/>
      <c r="AX181" s="175"/>
      <c r="AY181" s="175"/>
      <c r="AZ181" s="175"/>
    </row>
    <row r="182" ht="15.0" customHeight="1">
      <c r="A182" s="158" t="s">
        <v>279</v>
      </c>
      <c r="B182" s="159" t="s">
        <v>113</v>
      </c>
      <c r="C182" s="160">
        <v>57.52455947509438</v>
      </c>
      <c r="D182" s="161">
        <v>71.822</v>
      </c>
      <c r="E182" s="162">
        <v>0.584</v>
      </c>
      <c r="F182" s="163"/>
      <c r="G182" s="1" t="s">
        <v>103</v>
      </c>
      <c r="H182" s="164" t="s">
        <v>119</v>
      </c>
      <c r="I182" s="176">
        <v>17.07</v>
      </c>
      <c r="J182" s="169">
        <v>0.512879303590413</v>
      </c>
      <c r="K182" s="170">
        <v>0.105106044369896</v>
      </c>
      <c r="L182" s="170">
        <v>0.00203943323157888</v>
      </c>
      <c r="M182" s="170">
        <v>0.41442804502324</v>
      </c>
      <c r="N182" s="170">
        <v>0.00128568013287169</v>
      </c>
      <c r="O182" s="170">
        <v>0.0232761083585234</v>
      </c>
      <c r="P182" s="168">
        <v>1.05901461470652</v>
      </c>
      <c r="Q182" s="169">
        <v>0.578355641397376</v>
      </c>
      <c r="R182" s="170">
        <v>0.0646255535183829</v>
      </c>
      <c r="S182" s="170">
        <v>0.0328293195214079</v>
      </c>
      <c r="T182" s="170">
        <v>0.594430572950463</v>
      </c>
      <c r="U182" s="170">
        <v>0.0142031504473075</v>
      </c>
      <c r="V182" s="170">
        <v>0.0232761083585234</v>
      </c>
      <c r="W182" s="171">
        <v>1.30772034619346</v>
      </c>
      <c r="X182" s="169">
        <v>0.512879303590413</v>
      </c>
      <c r="Y182" s="170">
        <v>0.108979546996195</v>
      </c>
      <c r="Z182" s="170">
        <v>0.0478492401851842</v>
      </c>
      <c r="AA182" s="170">
        <v>0.00413769732889157</v>
      </c>
      <c r="AB182" s="170">
        <v>0.0232761083585234</v>
      </c>
      <c r="AC182" s="172">
        <v>0.697121896459207</v>
      </c>
      <c r="AD182" s="173">
        <v>-0.610598449734252</v>
      </c>
      <c r="AE182" s="170">
        <v>0.843377902721201</v>
      </c>
      <c r="AF182" s="174">
        <v>1.87588476683285</v>
      </c>
      <c r="AG182" s="87"/>
      <c r="AH182" s="87"/>
      <c r="AI182" s="87"/>
      <c r="AJ182" s="87"/>
      <c r="AK182" s="87"/>
      <c r="AL182" s="87"/>
      <c r="AM182" s="87"/>
      <c r="AN182" s="87"/>
      <c r="AO182" s="87"/>
      <c r="AP182" s="87"/>
      <c r="AQ182" s="175"/>
      <c r="AR182" s="175"/>
      <c r="AS182" s="175"/>
      <c r="AT182" s="175"/>
      <c r="AU182" s="175"/>
      <c r="AV182" s="175"/>
      <c r="AW182" s="175"/>
      <c r="AX182" s="175"/>
      <c r="AY182" s="175"/>
      <c r="AZ182" s="175"/>
    </row>
    <row r="183" ht="15.0" customHeight="1">
      <c r="A183" s="177" t="s">
        <v>280</v>
      </c>
      <c r="B183" s="178" t="s">
        <v>126</v>
      </c>
      <c r="C183" s="179">
        <v>69.2525910687352</v>
      </c>
      <c r="D183" s="180">
        <v>70.867</v>
      </c>
      <c r="E183" s="181">
        <v>0.676</v>
      </c>
      <c r="F183" s="182">
        <v>3592.58</v>
      </c>
      <c r="G183" s="183" t="s">
        <v>103</v>
      </c>
      <c r="H183" s="184" t="s">
        <v>114</v>
      </c>
      <c r="I183" s="185">
        <v>9.321</v>
      </c>
      <c r="J183" s="186">
        <v>0.242742433041012</v>
      </c>
      <c r="K183" s="187">
        <v>0.120243167805752</v>
      </c>
      <c r="L183" s="187">
        <v>0.148262599408614</v>
      </c>
      <c r="M183" s="187">
        <v>0.280420968519013</v>
      </c>
      <c r="N183" s="187">
        <v>2.74769044006203E-4</v>
      </c>
      <c r="O183" s="187">
        <v>0.102983183284351</v>
      </c>
      <c r="P183" s="168">
        <v>0.894927121102747</v>
      </c>
      <c r="Q183" s="186">
        <v>0.378838133002069</v>
      </c>
      <c r="R183" s="187">
        <v>0.122917368927454</v>
      </c>
      <c r="S183" s="187">
        <v>0.169898310060865</v>
      </c>
      <c r="T183" s="187">
        <v>0.255598817494867</v>
      </c>
      <c r="U183" s="187">
        <v>0.00244703617058907</v>
      </c>
      <c r="V183" s="187">
        <v>0.102983183284351</v>
      </c>
      <c r="W183" s="171">
        <v>1.03268284894019</v>
      </c>
      <c r="X183" s="186">
        <v>0.242742433041012</v>
      </c>
      <c r="Y183" s="187">
        <v>0.120243167805752</v>
      </c>
      <c r="Z183" s="187">
        <v>0.00565090185964165</v>
      </c>
      <c r="AA183" s="187">
        <v>0.0102346835714639</v>
      </c>
      <c r="AB183" s="187">
        <v>0.102983183284351</v>
      </c>
      <c r="AC183" s="172">
        <v>0.481854369562219</v>
      </c>
      <c r="AD183" s="188">
        <v>-0.550828479377971</v>
      </c>
      <c r="AE183" s="187">
        <v>0.666000110689177</v>
      </c>
      <c r="AF183" s="189">
        <v>2.14314306183093</v>
      </c>
      <c r="AG183" s="87"/>
      <c r="AH183" s="87"/>
      <c r="AI183" s="87"/>
      <c r="AJ183" s="87"/>
      <c r="AK183" s="87"/>
      <c r="AL183" s="87"/>
      <c r="AM183" s="87"/>
      <c r="AN183" s="87"/>
      <c r="AO183" s="87"/>
      <c r="AP183" s="87"/>
      <c r="AQ183" s="175"/>
      <c r="AR183" s="175"/>
      <c r="AS183" s="175"/>
      <c r="AT183" s="175"/>
      <c r="AU183" s="175"/>
      <c r="AV183" s="175"/>
      <c r="AW183" s="175"/>
      <c r="AX183" s="175"/>
      <c r="AY183" s="175"/>
      <c r="AZ183" s="175"/>
    </row>
    <row r="184" ht="15.0" customHeight="1">
      <c r="A184" s="158" t="s">
        <v>281</v>
      </c>
      <c r="B184" s="159" t="s">
        <v>113</v>
      </c>
      <c r="C184" s="160">
        <v>57.509983963585434</v>
      </c>
      <c r="D184" s="161">
        <v>66.989</v>
      </c>
      <c r="E184" s="162">
        <v>0.548</v>
      </c>
      <c r="F184" s="163">
        <v>2725.39</v>
      </c>
      <c r="G184" s="1" t="s">
        <v>99</v>
      </c>
      <c r="H184" s="164" t="s">
        <v>114</v>
      </c>
      <c r="I184" s="176">
        <v>58.005</v>
      </c>
      <c r="J184" s="169">
        <v>0.387106674914885</v>
      </c>
      <c r="K184" s="170">
        <v>0.271783764753157</v>
      </c>
      <c r="L184" s="170">
        <v>0.190648579086473</v>
      </c>
      <c r="M184" s="170">
        <v>0.0736136190583692</v>
      </c>
      <c r="N184" s="170">
        <v>0.0940726956120767</v>
      </c>
      <c r="O184" s="170">
        <v>0.0425086134701519</v>
      </c>
      <c r="P184" s="168">
        <v>1.05973394689511</v>
      </c>
      <c r="Q184" s="169">
        <v>0.299633256488316</v>
      </c>
      <c r="R184" s="170">
        <v>0.270363900017344</v>
      </c>
      <c r="S184" s="170">
        <v>0.194927127136316</v>
      </c>
      <c r="T184" s="170">
        <v>0.127696155551387</v>
      </c>
      <c r="U184" s="170">
        <v>0.084313134653346</v>
      </c>
      <c r="V184" s="170">
        <v>0.0425086134701519</v>
      </c>
      <c r="W184" s="171">
        <v>1.01944218731686</v>
      </c>
      <c r="X184" s="169">
        <v>0.387106674914885</v>
      </c>
      <c r="Y184" s="170">
        <v>0.271783764753157</v>
      </c>
      <c r="Z184" s="170">
        <v>0.127883708781708</v>
      </c>
      <c r="AA184" s="170">
        <v>0.0492252799693933</v>
      </c>
      <c r="AB184" s="170">
        <v>0.0425086134701519</v>
      </c>
      <c r="AC184" s="172">
        <v>0.878508041889295</v>
      </c>
      <c r="AD184" s="173">
        <v>-0.140934145427565</v>
      </c>
      <c r="AE184" s="170">
        <v>0.657460913862401</v>
      </c>
      <c r="AF184" s="174">
        <v>1.16042442266604</v>
      </c>
      <c r="AG184" s="87"/>
      <c r="AH184" s="87"/>
      <c r="AI184" s="87"/>
      <c r="AJ184" s="87"/>
      <c r="AK184" s="87"/>
      <c r="AL184" s="87"/>
      <c r="AM184" s="87"/>
      <c r="AN184" s="87"/>
      <c r="AO184" s="87"/>
      <c r="AP184" s="87"/>
      <c r="AQ184" s="175"/>
      <c r="AR184" s="175"/>
      <c r="AS184" s="175"/>
      <c r="AT184" s="175"/>
      <c r="AU184" s="175"/>
      <c r="AV184" s="175"/>
      <c r="AW184" s="175"/>
      <c r="AX184" s="175"/>
      <c r="AY184" s="175"/>
      <c r="AZ184" s="175"/>
    </row>
    <row r="185" ht="15.0" customHeight="1">
      <c r="A185" s="158" t="s">
        <v>282</v>
      </c>
      <c r="B185" s="159" t="s">
        <v>113</v>
      </c>
      <c r="C185" s="160">
        <v>74.16883450046687</v>
      </c>
      <c r="D185" s="161">
        <v>78.975</v>
      </c>
      <c r="E185" s="162">
        <v>0.804</v>
      </c>
      <c r="F185" s="163">
        <v>18438.7</v>
      </c>
      <c r="G185" s="1" t="s">
        <v>100</v>
      </c>
      <c r="H185" s="164" t="s">
        <v>116</v>
      </c>
      <c r="I185" s="176">
        <v>69.626</v>
      </c>
      <c r="J185" s="169">
        <v>0.691748691499061</v>
      </c>
      <c r="K185" s="170">
        <v>9.05374868099682E-4</v>
      </c>
      <c r="L185" s="170">
        <v>0.239348285304221</v>
      </c>
      <c r="M185" s="170">
        <v>1.24855666374154</v>
      </c>
      <c r="N185" s="170">
        <v>0.128967683965199</v>
      </c>
      <c r="O185" s="170">
        <v>0.11946254525596</v>
      </c>
      <c r="P185" s="168">
        <v>2.42898924463408</v>
      </c>
      <c r="Q185" s="169">
        <v>0.443046759578442</v>
      </c>
      <c r="R185" s="170">
        <v>0.0191604942714562</v>
      </c>
      <c r="S185" s="170">
        <v>0.167043888099544</v>
      </c>
      <c r="T185" s="170">
        <v>1.4623982874118</v>
      </c>
      <c r="U185" s="170">
        <v>0.206638608875526</v>
      </c>
      <c r="V185" s="170">
        <v>0.11946254525596</v>
      </c>
      <c r="W185" s="171">
        <v>2.41775058349273</v>
      </c>
      <c r="X185" s="169">
        <v>0.69174869149906</v>
      </c>
      <c r="Y185" s="170">
        <v>0.0101089453105738</v>
      </c>
      <c r="Z185" s="170">
        <v>0.219790258269808</v>
      </c>
      <c r="AA185" s="170">
        <v>0.184873292738255</v>
      </c>
      <c r="AB185" s="170">
        <v>0.11946254525596</v>
      </c>
      <c r="AC185" s="172">
        <v>1.22598373307366</v>
      </c>
      <c r="AD185" s="173">
        <v>-1.19176685041907</v>
      </c>
      <c r="AE185" s="170">
        <v>1.5592610624622</v>
      </c>
      <c r="AF185" s="174">
        <v>1.97209026373555</v>
      </c>
      <c r="AG185" s="87"/>
      <c r="AH185" s="87"/>
      <c r="AI185" s="87"/>
      <c r="AJ185" s="87"/>
      <c r="AK185" s="87"/>
      <c r="AL185" s="87"/>
      <c r="AM185" s="87"/>
      <c r="AN185" s="87"/>
      <c r="AO185" s="87"/>
      <c r="AP185" s="87"/>
      <c r="AQ185" s="175"/>
      <c r="AR185" s="175"/>
      <c r="AS185" s="175"/>
      <c r="AT185" s="175"/>
      <c r="AU185" s="175"/>
      <c r="AV185" s="175"/>
      <c r="AW185" s="175"/>
      <c r="AX185" s="175"/>
      <c r="AY185" s="175"/>
      <c r="AZ185" s="175"/>
    </row>
    <row r="186" ht="15.0" customHeight="1">
      <c r="A186" s="158" t="s">
        <v>283</v>
      </c>
      <c r="B186" s="159" t="s">
        <v>126</v>
      </c>
      <c r="C186" s="160"/>
      <c r="D186" s="161">
        <v>68.268</v>
      </c>
      <c r="E186" s="162">
        <v>0.614</v>
      </c>
      <c r="F186" s="163">
        <v>3626.67</v>
      </c>
      <c r="G186" s="1" t="s">
        <v>100</v>
      </c>
      <c r="H186" s="164" t="s">
        <v>119</v>
      </c>
      <c r="I186" s="176">
        <v>1.293</v>
      </c>
      <c r="J186" s="169">
        <v>0.199931157606809</v>
      </c>
      <c r="K186" s="170">
        <v>0.0537331126397336</v>
      </c>
      <c r="L186" s="170">
        <v>0.0239044327681659</v>
      </c>
      <c r="M186" s="170">
        <v>0.0868998379091126</v>
      </c>
      <c r="N186" s="170">
        <v>0.0247528073756101</v>
      </c>
      <c r="O186" s="170">
        <v>0.0221597398429832</v>
      </c>
      <c r="P186" s="168">
        <v>0.411381088142414</v>
      </c>
      <c r="Q186" s="169">
        <v>0.256923423628253</v>
      </c>
      <c r="R186" s="170">
        <v>0.0580067995459767</v>
      </c>
      <c r="S186" s="170">
        <v>0.0310710859741</v>
      </c>
      <c r="T186" s="170">
        <v>0.0868998379091126</v>
      </c>
      <c r="U186" s="170">
        <v>0.0486355731297629</v>
      </c>
      <c r="V186" s="170">
        <v>0.0221597398429832</v>
      </c>
      <c r="W186" s="171">
        <v>0.503696460030189</v>
      </c>
      <c r="X186" s="169">
        <v>0.199931157606809</v>
      </c>
      <c r="Y186" s="170">
        <v>0.0537331126397336</v>
      </c>
      <c r="Z186" s="170">
        <v>0.567023773586972</v>
      </c>
      <c r="AA186" s="170">
        <v>0.831900802855504</v>
      </c>
      <c r="AB186" s="170">
        <v>0.0221597398429832</v>
      </c>
      <c r="AC186" s="172">
        <v>1.674748586532</v>
      </c>
      <c r="AD186" s="173">
        <v>1.17105212650181</v>
      </c>
      <c r="AE186" s="170">
        <v>0.324845036865022</v>
      </c>
      <c r="AF186" s="174">
        <v>0.300759447764767</v>
      </c>
      <c r="AG186" s="87"/>
      <c r="AH186" s="87"/>
      <c r="AI186" s="87"/>
      <c r="AJ186" s="87"/>
      <c r="AK186" s="87"/>
      <c r="AL186" s="87"/>
      <c r="AM186" s="87"/>
      <c r="AN186" s="87"/>
      <c r="AO186" s="87"/>
      <c r="AP186" s="87"/>
      <c r="AQ186" s="175"/>
      <c r="AR186" s="175"/>
      <c r="AS186" s="175"/>
      <c r="AT186" s="175"/>
      <c r="AU186" s="175"/>
      <c r="AV186" s="175"/>
      <c r="AW186" s="175"/>
      <c r="AX186" s="175"/>
      <c r="AY186" s="175"/>
      <c r="AZ186" s="175"/>
    </row>
    <row r="187" ht="15.0" customHeight="1">
      <c r="A187" s="158" t="s">
        <v>284</v>
      </c>
      <c r="B187" s="159" t="s">
        <v>113</v>
      </c>
      <c r="C187" s="160">
        <v>55.37355490196078</v>
      </c>
      <c r="D187" s="161">
        <v>60.901</v>
      </c>
      <c r="E187" s="162">
        <v>0.535</v>
      </c>
      <c r="F187" s="163">
        <v>2121.25</v>
      </c>
      <c r="G187" s="1" t="s">
        <v>99</v>
      </c>
      <c r="H187" s="164" t="s">
        <v>114</v>
      </c>
      <c r="I187" s="176">
        <v>8.082</v>
      </c>
      <c r="J187" s="169">
        <v>0.349477357368345</v>
      </c>
      <c r="K187" s="170">
        <v>0.0971750928729529</v>
      </c>
      <c r="L187" s="170">
        <v>0.218025088285028</v>
      </c>
      <c r="M187" s="170">
        <v>0.0847037867269517</v>
      </c>
      <c r="N187" s="170">
        <v>0.0124068349204156</v>
      </c>
      <c r="O187" s="170">
        <v>0.0189387333805642</v>
      </c>
      <c r="P187" s="168">
        <v>0.780726893554257</v>
      </c>
      <c r="Q187" s="169">
        <v>0.307232172713776</v>
      </c>
      <c r="R187" s="170">
        <v>0.0949306083322419</v>
      </c>
      <c r="S187" s="170">
        <v>0.220224531001981</v>
      </c>
      <c r="T187" s="170">
        <v>0.180666163208982</v>
      </c>
      <c r="U187" s="170">
        <v>0.0802993180900276</v>
      </c>
      <c r="V187" s="170">
        <v>0.0189387333805642</v>
      </c>
      <c r="W187" s="171">
        <v>0.902291526727573</v>
      </c>
      <c r="X187" s="169">
        <v>0.349477357368345</v>
      </c>
      <c r="Y187" s="170">
        <v>0.0971750928729529</v>
      </c>
      <c r="Z187" s="170">
        <v>0.108430538466176</v>
      </c>
      <c r="AA187" s="170">
        <v>0.0175296586134473</v>
      </c>
      <c r="AB187" s="170">
        <v>0.0189387333805642</v>
      </c>
      <c r="AC187" s="172">
        <v>0.591551380701485</v>
      </c>
      <c r="AD187" s="173">
        <v>-0.310740146026087</v>
      </c>
      <c r="AE187" s="170">
        <v>0.581907850305814</v>
      </c>
      <c r="AF187" s="174">
        <v>1.52529696686296</v>
      </c>
      <c r="AG187" s="87"/>
      <c r="AH187" s="87"/>
      <c r="AI187" s="87"/>
      <c r="AJ187" s="87"/>
      <c r="AK187" s="87"/>
      <c r="AL187" s="87"/>
      <c r="AM187" s="87"/>
      <c r="AN187" s="87"/>
      <c r="AO187" s="87"/>
      <c r="AP187" s="87"/>
      <c r="AQ187" s="175"/>
      <c r="AR187" s="175"/>
      <c r="AS187" s="175"/>
      <c r="AT187" s="175"/>
      <c r="AU187" s="175"/>
      <c r="AV187" s="175"/>
      <c r="AW187" s="175"/>
      <c r="AX187" s="175"/>
      <c r="AY187" s="175"/>
      <c r="AZ187" s="175"/>
    </row>
    <row r="188" ht="15.0" customHeight="1">
      <c r="A188" s="177" t="s">
        <v>285</v>
      </c>
      <c r="B188" s="178" t="s">
        <v>121</v>
      </c>
      <c r="C188" s="179"/>
      <c r="D188" s="180">
        <v>70.871</v>
      </c>
      <c r="E188" s="181">
        <v>0.744</v>
      </c>
      <c r="F188" s="182">
        <v>5888.07</v>
      </c>
      <c r="G188" s="183" t="s">
        <v>100</v>
      </c>
      <c r="H188" s="184" t="s">
        <v>119</v>
      </c>
      <c r="I188" s="185">
        <v>0.104</v>
      </c>
      <c r="J188" s="186"/>
      <c r="K188" s="187"/>
      <c r="L188" s="187"/>
      <c r="M188" s="187"/>
      <c r="N188" s="187"/>
      <c r="O188" s="187"/>
      <c r="P188" s="168">
        <v>1.67559426465422</v>
      </c>
      <c r="Q188" s="186"/>
      <c r="R188" s="187"/>
      <c r="S188" s="187"/>
      <c r="T188" s="187"/>
      <c r="U188" s="187"/>
      <c r="V188" s="187"/>
      <c r="W188" s="171">
        <v>3.42788116985478</v>
      </c>
      <c r="X188" s="186"/>
      <c r="Y188" s="187"/>
      <c r="Z188" s="187"/>
      <c r="AA188" s="187"/>
      <c r="AB188" s="187"/>
      <c r="AC188" s="172">
        <v>1.28769310955915</v>
      </c>
      <c r="AD188" s="188">
        <v>-2.14018806029563</v>
      </c>
      <c r="AE188" s="187">
        <v>2.2107167180084</v>
      </c>
      <c r="AF188" s="189">
        <v>2.66203270360617</v>
      </c>
      <c r="AG188" s="87"/>
      <c r="AH188" s="87"/>
      <c r="AI188" s="87"/>
      <c r="AJ188" s="87"/>
      <c r="AK188" s="87"/>
      <c r="AL188" s="87"/>
      <c r="AM188" s="87"/>
      <c r="AN188" s="87"/>
      <c r="AO188" s="87"/>
      <c r="AP188" s="87"/>
      <c r="AQ188" s="175"/>
      <c r="AR188" s="175"/>
      <c r="AS188" s="175"/>
      <c r="AT188" s="175"/>
      <c r="AU188" s="175"/>
      <c r="AV188" s="175"/>
      <c r="AW188" s="175"/>
      <c r="AX188" s="175"/>
      <c r="AY188" s="175"/>
      <c r="AZ188" s="175"/>
    </row>
    <row r="189" ht="15.0" customHeight="1">
      <c r="A189" s="158" t="s">
        <v>286</v>
      </c>
      <c r="B189" s="159" t="s">
        <v>126</v>
      </c>
      <c r="C189" s="160">
        <v>65.44880302037838</v>
      </c>
      <c r="D189" s="161">
        <v>74.228</v>
      </c>
      <c r="E189" s="162">
        <v>0.821</v>
      </c>
      <c r="F189" s="163">
        <v>26827.3</v>
      </c>
      <c r="G189" s="1" t="s">
        <v>101</v>
      </c>
      <c r="H189" s="164" t="s">
        <v>122</v>
      </c>
      <c r="I189" s="176">
        <v>1.395</v>
      </c>
      <c r="J189" s="169">
        <v>0.040549745771845</v>
      </c>
      <c r="K189" s="170">
        <v>0.00544654307972924</v>
      </c>
      <c r="L189" s="170">
        <v>0.0835614738129262</v>
      </c>
      <c r="M189" s="170">
        <v>6.62563471090284</v>
      </c>
      <c r="N189" s="170">
        <v>0.0594460452224146</v>
      </c>
      <c r="O189" s="170">
        <v>9.41667221963175E-4</v>
      </c>
      <c r="P189" s="168">
        <v>6.81558018601172</v>
      </c>
      <c r="Q189" s="169">
        <v>0.359812385025781</v>
      </c>
      <c r="R189" s="170">
        <v>0.15182771209191</v>
      </c>
      <c r="S189" s="170">
        <v>0.265601371443846</v>
      </c>
      <c r="T189" s="170">
        <v>5.20762908354406</v>
      </c>
      <c r="U189" s="170">
        <v>0.100992338999572</v>
      </c>
      <c r="V189" s="170">
        <v>9.41667221963175E-4</v>
      </c>
      <c r="W189" s="171">
        <v>6.08680455832713</v>
      </c>
      <c r="X189" s="169">
        <v>0.040549745771845</v>
      </c>
      <c r="Y189" s="170">
        <v>0.00544654307972924</v>
      </c>
      <c r="Z189" s="170">
        <v>0.12493014538464</v>
      </c>
      <c r="AA189" s="170">
        <v>1.21689757255496</v>
      </c>
      <c r="AB189" s="170">
        <v>9.41667221963175E-4</v>
      </c>
      <c r="AC189" s="172">
        <v>1.38876567401314</v>
      </c>
      <c r="AD189" s="173">
        <v>-4.69803888431399</v>
      </c>
      <c r="AE189" s="170">
        <v>3.92551548013948</v>
      </c>
      <c r="AF189" s="174">
        <v>4.38288810864541</v>
      </c>
      <c r="AG189" s="87"/>
      <c r="AH189" s="87"/>
      <c r="AI189" s="87"/>
      <c r="AJ189" s="87"/>
      <c r="AK189" s="87"/>
      <c r="AL189" s="87"/>
      <c r="AM189" s="87"/>
      <c r="AN189" s="87"/>
      <c r="AO189" s="87"/>
      <c r="AP189" s="87"/>
      <c r="AQ189" s="175"/>
      <c r="AR189" s="175"/>
      <c r="AS189" s="175"/>
      <c r="AT189" s="175"/>
      <c r="AU189" s="175"/>
      <c r="AV189" s="175"/>
      <c r="AW189" s="175"/>
      <c r="AX189" s="175"/>
      <c r="AY189" s="175"/>
      <c r="AZ189" s="175"/>
    </row>
    <row r="190" ht="15.0" customHeight="1">
      <c r="A190" s="158" t="s">
        <v>287</v>
      </c>
      <c r="B190" s="159" t="s">
        <v>126</v>
      </c>
      <c r="C190" s="160">
        <v>70.02172156862744</v>
      </c>
      <c r="D190" s="161">
        <v>75.993</v>
      </c>
      <c r="E190" s="162">
        <v>0.745</v>
      </c>
      <c r="F190" s="163">
        <v>11347.7</v>
      </c>
      <c r="G190" s="1" t="s">
        <v>99</v>
      </c>
      <c r="H190" s="164" t="s">
        <v>116</v>
      </c>
      <c r="I190" s="176">
        <v>11.695</v>
      </c>
      <c r="J190" s="169">
        <v>0.478806299205926</v>
      </c>
      <c r="K190" s="170">
        <v>0.0727361735182087</v>
      </c>
      <c r="L190" s="170">
        <v>0.130378926862067</v>
      </c>
      <c r="M190" s="170">
        <v>0.802315727966534</v>
      </c>
      <c r="N190" s="170">
        <v>0.057563500910851</v>
      </c>
      <c r="O190" s="170">
        <v>0.0257352746358795</v>
      </c>
      <c r="P190" s="168">
        <v>1.56753590309947</v>
      </c>
      <c r="Q190" s="169">
        <v>0.468881049907119</v>
      </c>
      <c r="R190" s="170">
        <v>0.075247481555211</v>
      </c>
      <c r="S190" s="170">
        <v>0.229684404067203</v>
      </c>
      <c r="T190" s="170">
        <v>0.954362571400177</v>
      </c>
      <c r="U190" s="170">
        <v>0.0818345810206683</v>
      </c>
      <c r="V190" s="170">
        <v>0.0257352746358795</v>
      </c>
      <c r="W190" s="171">
        <v>1.83574536258626</v>
      </c>
      <c r="X190" s="169">
        <v>0.478806299205926</v>
      </c>
      <c r="Y190" s="170">
        <v>0.0727361735182087</v>
      </c>
      <c r="Z190" s="170">
        <v>0.0322247938267718</v>
      </c>
      <c r="AA190" s="170">
        <v>0.215514889852567</v>
      </c>
      <c r="AB190" s="170">
        <v>0.0257352746358795</v>
      </c>
      <c r="AC190" s="172">
        <v>0.825017431039353</v>
      </c>
      <c r="AD190" s="173">
        <v>-1.0107279315469</v>
      </c>
      <c r="AE190" s="170">
        <v>1.18391296605178</v>
      </c>
      <c r="AF190" s="174">
        <v>2.22509888096982</v>
      </c>
      <c r="AG190" s="87"/>
      <c r="AH190" s="87"/>
      <c r="AI190" s="87"/>
      <c r="AJ190" s="87"/>
      <c r="AK190" s="87"/>
      <c r="AL190" s="87"/>
      <c r="AM190" s="87"/>
      <c r="AN190" s="87"/>
      <c r="AO190" s="87"/>
      <c r="AP190" s="87"/>
      <c r="AQ190" s="175"/>
      <c r="AR190" s="175"/>
      <c r="AS190" s="175"/>
      <c r="AT190" s="175"/>
      <c r="AU190" s="175"/>
      <c r="AV190" s="175"/>
      <c r="AW190" s="175"/>
      <c r="AX190" s="175"/>
      <c r="AY190" s="175"/>
      <c r="AZ190" s="175"/>
    </row>
    <row r="191" ht="15.0" customHeight="1">
      <c r="A191" s="158" t="s">
        <v>288</v>
      </c>
      <c r="B191" s="159" t="s">
        <v>113</v>
      </c>
      <c r="C191" s="160">
        <v>70.39907469654527</v>
      </c>
      <c r="D191" s="161">
        <v>77.832</v>
      </c>
      <c r="E191" s="162">
        <v>0.842</v>
      </c>
      <c r="F191" s="163">
        <v>28515.7</v>
      </c>
      <c r="G191" s="1" t="s">
        <v>103</v>
      </c>
      <c r="H191" s="164" t="s">
        <v>116</v>
      </c>
      <c r="I191" s="176">
        <v>83.43</v>
      </c>
      <c r="J191" s="169">
        <v>0.74703146303729</v>
      </c>
      <c r="K191" s="170">
        <v>0.106389826961249</v>
      </c>
      <c r="L191" s="170">
        <v>0.214470058151463</v>
      </c>
      <c r="M191" s="170">
        <v>1.61631698535034</v>
      </c>
      <c r="N191" s="170">
        <v>0.0218835603511949</v>
      </c>
      <c r="O191" s="170">
        <v>0.0407752907811793</v>
      </c>
      <c r="P191" s="168">
        <v>2.74686718463272</v>
      </c>
      <c r="Q191" s="169">
        <v>0.912052524118358</v>
      </c>
      <c r="R191" s="170">
        <v>0.13439732188991</v>
      </c>
      <c r="S191" s="170">
        <v>0.298137879604382</v>
      </c>
      <c r="T191" s="170">
        <v>1.85974800267375</v>
      </c>
      <c r="U191" s="170">
        <v>0.0391481612007647</v>
      </c>
      <c r="V191" s="170">
        <v>0.0407752907811793</v>
      </c>
      <c r="W191" s="171">
        <v>3.28425918026834</v>
      </c>
      <c r="X191" s="169">
        <v>0.74703146303729</v>
      </c>
      <c r="Y191" s="170">
        <v>0.106389826961249</v>
      </c>
      <c r="Z191" s="170">
        <v>0.543965092834586</v>
      </c>
      <c r="AA191" s="170">
        <v>0.0402021434729711</v>
      </c>
      <c r="AB191" s="170">
        <v>0.0407752907811793</v>
      </c>
      <c r="AC191" s="172">
        <v>1.47836381708728</v>
      </c>
      <c r="AD191" s="173">
        <v>-1.80589536318106</v>
      </c>
      <c r="AE191" s="170">
        <v>2.1180917063118</v>
      </c>
      <c r="AF191" s="174">
        <v>2.22155002869259</v>
      </c>
      <c r="AG191" s="87"/>
      <c r="AH191" s="87"/>
      <c r="AI191" s="87"/>
      <c r="AJ191" s="87"/>
      <c r="AK191" s="87"/>
      <c r="AL191" s="87"/>
      <c r="AM191" s="87"/>
      <c r="AN191" s="87"/>
      <c r="AO191" s="87"/>
      <c r="AP191" s="87"/>
      <c r="AQ191" s="175"/>
      <c r="AR191" s="175"/>
      <c r="AS191" s="175"/>
      <c r="AT191" s="175"/>
      <c r="AU191" s="175"/>
      <c r="AV191" s="175"/>
      <c r="AW191" s="175"/>
      <c r="AX191" s="175"/>
      <c r="AY191" s="175"/>
      <c r="AZ191" s="175"/>
    </row>
    <row r="192" ht="15.0" customHeight="1">
      <c r="A192" s="158" t="s">
        <v>289</v>
      </c>
      <c r="B192" s="159" t="s">
        <v>126</v>
      </c>
      <c r="C192" s="160">
        <v>64.72948783323808</v>
      </c>
      <c r="D192" s="161">
        <v>69.002</v>
      </c>
      <c r="E192" s="162">
        <v>0.742</v>
      </c>
      <c r="F192" s="163">
        <v>16409.2</v>
      </c>
      <c r="G192" s="1" t="s">
        <v>103</v>
      </c>
      <c r="H192" s="164" t="s">
        <v>119</v>
      </c>
      <c r="I192" s="176">
        <v>5.942</v>
      </c>
      <c r="J192" s="169">
        <v>0.423947346477151</v>
      </c>
      <c r="K192" s="170">
        <v>0.518321350535523</v>
      </c>
      <c r="L192" s="170">
        <v>6.11829648166378E-4</v>
      </c>
      <c r="M192" s="170">
        <v>3.28084022308276</v>
      </c>
      <c r="N192" s="170">
        <v>0.00257089752043008</v>
      </c>
      <c r="O192" s="170">
        <v>0.0475579903724195</v>
      </c>
      <c r="P192" s="168">
        <v>4.27384963763645</v>
      </c>
      <c r="Q192" s="169">
        <v>0.453716299773099</v>
      </c>
      <c r="R192" s="170">
        <v>0.454498623235932</v>
      </c>
      <c r="S192" s="170">
        <v>0.0254276362523754</v>
      </c>
      <c r="T192" s="170">
        <v>3.16451609266912</v>
      </c>
      <c r="U192" s="170">
        <v>0.00338918996356402</v>
      </c>
      <c r="V192" s="170">
        <v>0.0475579903724195</v>
      </c>
      <c r="W192" s="171">
        <v>4.14910583226651</v>
      </c>
      <c r="X192" s="169">
        <v>0.423947346477151</v>
      </c>
      <c r="Y192" s="170">
        <v>1.66642219179749</v>
      </c>
      <c r="Z192" s="170">
        <v>0.0123609166143191</v>
      </c>
      <c r="AA192" s="170">
        <v>0.108859827898425</v>
      </c>
      <c r="AB192" s="170">
        <v>0.0475579903724195</v>
      </c>
      <c r="AC192" s="172">
        <v>2.2591482731598</v>
      </c>
      <c r="AD192" s="173">
        <v>-1.88995755910671</v>
      </c>
      <c r="AE192" s="170">
        <v>2.67585052505374</v>
      </c>
      <c r="AF192" s="174">
        <v>1.83657968870865</v>
      </c>
      <c r="AG192" s="87"/>
      <c r="AH192" s="87"/>
      <c r="AI192" s="87"/>
      <c r="AJ192" s="87"/>
      <c r="AK192" s="87"/>
      <c r="AL192" s="87"/>
      <c r="AM192" s="87"/>
      <c r="AN192" s="87"/>
      <c r="AO192" s="87"/>
      <c r="AP192" s="87"/>
      <c r="AQ192" s="175"/>
      <c r="AR192" s="175"/>
      <c r="AS192" s="175"/>
      <c r="AT192" s="175"/>
      <c r="AU192" s="175"/>
      <c r="AV192" s="175"/>
      <c r="AW192" s="175"/>
      <c r="AX192" s="175"/>
      <c r="AY192" s="175"/>
      <c r="AZ192" s="175"/>
    </row>
    <row r="193" ht="15.0" customHeight="1">
      <c r="A193" s="177" t="s">
        <v>290</v>
      </c>
      <c r="B193" s="178" t="s">
        <v>113</v>
      </c>
      <c r="C193" s="179">
        <v>54.674068275557914</v>
      </c>
      <c r="D193" s="180">
        <v>62.991</v>
      </c>
      <c r="E193" s="181">
        <v>0.525</v>
      </c>
      <c r="F193" s="182">
        <v>2563.79</v>
      </c>
      <c r="G193" s="183" t="s">
        <v>99</v>
      </c>
      <c r="H193" s="184" t="s">
        <v>114</v>
      </c>
      <c r="I193" s="185">
        <v>44.27</v>
      </c>
      <c r="J193" s="186">
        <v>0.309023218118271</v>
      </c>
      <c r="K193" s="187">
        <v>0.128838248896545</v>
      </c>
      <c r="L193" s="187">
        <v>0.473601651229394</v>
      </c>
      <c r="M193" s="187">
        <v>0.0416727953884758</v>
      </c>
      <c r="N193" s="187">
        <v>0.0918885934843951</v>
      </c>
      <c r="O193" s="187">
        <v>0.0386359807351577</v>
      </c>
      <c r="P193" s="168">
        <v>1.08366048785224</v>
      </c>
      <c r="Q193" s="186">
        <v>0.279184936246732</v>
      </c>
      <c r="R193" s="187">
        <v>0.127369404546484</v>
      </c>
      <c r="S193" s="187">
        <v>0.477544899918943</v>
      </c>
      <c r="T193" s="187">
        <v>0.0938710807282939</v>
      </c>
      <c r="U193" s="187">
        <v>0.0886231200501236</v>
      </c>
      <c r="V193" s="187">
        <v>0.0386359807351577</v>
      </c>
      <c r="W193" s="171">
        <v>1.10522942222573</v>
      </c>
      <c r="X193" s="186">
        <v>0.309023218118271</v>
      </c>
      <c r="Y193" s="187">
        <v>0.128838248896545</v>
      </c>
      <c r="Z193" s="187">
        <v>0.00917777767407797</v>
      </c>
      <c r="AA193" s="187">
        <v>0.0352475916369109</v>
      </c>
      <c r="AB193" s="187">
        <v>0.0386359807351577</v>
      </c>
      <c r="AC193" s="172">
        <v>0.520922817060962</v>
      </c>
      <c r="AD193" s="188">
        <v>-0.584306605164768</v>
      </c>
      <c r="AE193" s="187">
        <v>0.712787007448308</v>
      </c>
      <c r="AF193" s="189">
        <v>2.12167596816245</v>
      </c>
      <c r="AG193" s="87"/>
      <c r="AH193" s="87"/>
      <c r="AI193" s="87"/>
      <c r="AJ193" s="87"/>
      <c r="AK193" s="87"/>
      <c r="AL193" s="87"/>
      <c r="AM193" s="87"/>
      <c r="AN193" s="87"/>
      <c r="AO193" s="87"/>
      <c r="AP193" s="87"/>
      <c r="AQ193" s="175"/>
      <c r="AR193" s="175"/>
      <c r="AS193" s="175"/>
      <c r="AT193" s="175"/>
      <c r="AU193" s="175"/>
      <c r="AV193" s="175"/>
      <c r="AW193" s="175"/>
      <c r="AX193" s="175"/>
      <c r="AY193" s="175"/>
      <c r="AZ193" s="175"/>
    </row>
    <row r="194" ht="15.0" customHeight="1">
      <c r="A194" s="158" t="s">
        <v>291</v>
      </c>
      <c r="B194" s="159" t="s">
        <v>292</v>
      </c>
      <c r="C194" s="160">
        <v>74.97057303921568</v>
      </c>
      <c r="D194" s="161">
        <v>71.82731707317075</v>
      </c>
      <c r="E194" s="162">
        <v>0.786</v>
      </c>
      <c r="F194" s="163">
        <v>12902.8</v>
      </c>
      <c r="G194" s="1" t="s">
        <v>105</v>
      </c>
      <c r="H194" s="164" t="s">
        <v>119</v>
      </c>
      <c r="I194" s="176">
        <v>43.994</v>
      </c>
      <c r="J194" s="169"/>
      <c r="K194" s="170"/>
      <c r="L194" s="170"/>
      <c r="M194" s="170"/>
      <c r="N194" s="170"/>
      <c r="O194" s="170"/>
      <c r="P194" s="168">
        <v>3.92197493953723</v>
      </c>
      <c r="Q194" s="169"/>
      <c r="R194" s="170"/>
      <c r="S194" s="170"/>
      <c r="T194" s="170"/>
      <c r="U194" s="170"/>
      <c r="V194" s="170"/>
      <c r="W194" s="171">
        <v>2.7967071312366</v>
      </c>
      <c r="X194" s="169"/>
      <c r="Y194" s="170"/>
      <c r="Z194" s="170"/>
      <c r="AA194" s="170"/>
      <c r="AB194" s="170"/>
      <c r="AC194" s="172">
        <v>3.01557949211914</v>
      </c>
      <c r="AD194" s="173">
        <v>0.21887236088254</v>
      </c>
      <c r="AE194" s="170">
        <v>1.80365855875336</v>
      </c>
      <c r="AF194" s="174">
        <v>0.927419468976182</v>
      </c>
      <c r="AG194" s="87"/>
      <c r="AH194" s="87"/>
      <c r="AI194" s="87"/>
      <c r="AJ194" s="87"/>
      <c r="AK194" s="87"/>
      <c r="AL194" s="87"/>
      <c r="AM194" s="87"/>
      <c r="AN194" s="87"/>
      <c r="AO194" s="87"/>
      <c r="AP194" s="87"/>
      <c r="AQ194" s="175"/>
      <c r="AR194" s="175"/>
      <c r="AS194" s="175"/>
      <c r="AT194" s="175"/>
      <c r="AU194" s="175"/>
      <c r="AV194" s="175"/>
      <c r="AW194" s="175"/>
      <c r="AX194" s="175"/>
      <c r="AY194" s="175"/>
      <c r="AZ194" s="175"/>
    </row>
    <row r="195" ht="15.0" customHeight="1">
      <c r="A195" s="158" t="s">
        <v>293</v>
      </c>
      <c r="B195" s="159" t="s">
        <v>126</v>
      </c>
      <c r="C195" s="160">
        <v>68.98297773109245</v>
      </c>
      <c r="D195" s="161">
        <v>79.726</v>
      </c>
      <c r="E195" s="162">
        <v>0.92</v>
      </c>
      <c r="F195" s="163">
        <v>70180.0</v>
      </c>
      <c r="G195" s="1" t="s">
        <v>103</v>
      </c>
      <c r="H195" s="164" t="s">
        <v>122</v>
      </c>
      <c r="I195" s="176">
        <v>9.771</v>
      </c>
      <c r="J195" s="169">
        <v>0.0323688607938215</v>
      </c>
      <c r="K195" s="170">
        <v>0.00120662593459792</v>
      </c>
      <c r="L195" s="170">
        <v>7.72587867375336E-4</v>
      </c>
      <c r="M195" s="170">
        <v>6.80626937741411</v>
      </c>
      <c r="N195" s="170">
        <v>0.119333768966943</v>
      </c>
      <c r="O195" s="170">
        <v>0.0</v>
      </c>
      <c r="P195" s="168">
        <v>6.95995122097685</v>
      </c>
      <c r="Q195" s="169">
        <v>0.854551595131426</v>
      </c>
      <c r="R195" s="170">
        <v>0.770730453426421</v>
      </c>
      <c r="S195" s="170">
        <v>0.594986346919508</v>
      </c>
      <c r="T195" s="170">
        <v>6.37924218380941</v>
      </c>
      <c r="U195" s="170">
        <v>0.273282667125587</v>
      </c>
      <c r="V195" s="170">
        <v>0.0</v>
      </c>
      <c r="W195" s="171">
        <v>8.87279324641235</v>
      </c>
      <c r="X195" s="169">
        <v>0.0323688607938215</v>
      </c>
      <c r="Y195" s="170">
        <v>0.00120662593459792</v>
      </c>
      <c r="Z195" s="170">
        <v>0.0634496886925512</v>
      </c>
      <c r="AA195" s="170">
        <v>0.461217865776164</v>
      </c>
      <c r="AB195" s="170">
        <v>0.0</v>
      </c>
      <c r="AC195" s="172">
        <v>0.558243041197135</v>
      </c>
      <c r="AD195" s="173">
        <v>-8.31455020521521</v>
      </c>
      <c r="AE195" s="170">
        <v>5.72226147679059</v>
      </c>
      <c r="AF195" s="174">
        <v>15.8941403503838</v>
      </c>
      <c r="AG195" s="87"/>
      <c r="AH195" s="87"/>
      <c r="AI195" s="87"/>
      <c r="AJ195" s="87"/>
      <c r="AK195" s="87"/>
      <c r="AL195" s="87"/>
      <c r="AM195" s="87"/>
      <c r="AN195" s="87"/>
      <c r="AO195" s="87"/>
      <c r="AP195" s="87"/>
      <c r="AQ195" s="175"/>
      <c r="AR195" s="175"/>
      <c r="AS195" s="175"/>
      <c r="AT195" s="175"/>
      <c r="AU195" s="175"/>
      <c r="AV195" s="175"/>
      <c r="AW195" s="175"/>
      <c r="AX195" s="175"/>
      <c r="AY195" s="175"/>
      <c r="AZ195" s="175"/>
    </row>
    <row r="196" ht="15.0" customHeight="1">
      <c r="A196" s="158" t="s">
        <v>294</v>
      </c>
      <c r="B196" s="159" t="s">
        <v>113</v>
      </c>
      <c r="C196" s="160">
        <v>80.87105885046327</v>
      </c>
      <c r="D196" s="161">
        <v>81.40487804878049</v>
      </c>
      <c r="E196" s="162">
        <v>0.935</v>
      </c>
      <c r="F196" s="163">
        <v>47568.0</v>
      </c>
      <c r="G196" s="1" t="s">
        <v>102</v>
      </c>
      <c r="H196" s="164" t="s">
        <v>122</v>
      </c>
      <c r="I196" s="176">
        <v>67.53</v>
      </c>
      <c r="J196" s="169">
        <v>0.447039504566462</v>
      </c>
      <c r="K196" s="170">
        <v>0.129853756787383</v>
      </c>
      <c r="L196" s="170">
        <v>0.100202411148239</v>
      </c>
      <c r="M196" s="170">
        <v>1.70221202878878</v>
      </c>
      <c r="N196" s="170">
        <v>0.0722483176342516</v>
      </c>
      <c r="O196" s="170">
        <v>0.123621116992415</v>
      </c>
      <c r="P196" s="168">
        <v>2.57517713591753</v>
      </c>
      <c r="Q196" s="169">
        <v>0.76781009439079</v>
      </c>
      <c r="R196" s="170">
        <v>0.253334368798521</v>
      </c>
      <c r="S196" s="170">
        <v>0.407675156589665</v>
      </c>
      <c r="T196" s="170">
        <v>2.25123939001938</v>
      </c>
      <c r="U196" s="170">
        <v>0.0701939455081579</v>
      </c>
      <c r="V196" s="170">
        <v>0.123621116992415</v>
      </c>
      <c r="W196" s="171">
        <v>3.87387407229892</v>
      </c>
      <c r="X196" s="169">
        <v>0.447039504566462</v>
      </c>
      <c r="Y196" s="170">
        <v>0.129853756787383</v>
      </c>
      <c r="Z196" s="170">
        <v>0.152362132795253</v>
      </c>
      <c r="AA196" s="170">
        <v>0.289205755422588</v>
      </c>
      <c r="AB196" s="170">
        <v>0.123621116992415</v>
      </c>
      <c r="AC196" s="172">
        <v>1.1420822665641</v>
      </c>
      <c r="AD196" s="173">
        <v>-2.73179180573482</v>
      </c>
      <c r="AE196" s="170">
        <v>2.49834744868164</v>
      </c>
      <c r="AF196" s="174">
        <v>3.39193960515058</v>
      </c>
      <c r="AG196" s="87"/>
      <c r="AH196" s="87"/>
      <c r="AI196" s="87"/>
      <c r="AJ196" s="87"/>
      <c r="AK196" s="87"/>
      <c r="AL196" s="87"/>
      <c r="AM196" s="87"/>
      <c r="AN196" s="87"/>
      <c r="AO196" s="87"/>
      <c r="AP196" s="87"/>
      <c r="AQ196" s="175"/>
      <c r="AR196" s="175"/>
      <c r="AS196" s="175"/>
      <c r="AT196" s="175"/>
      <c r="AU196" s="175"/>
      <c r="AV196" s="175"/>
      <c r="AW196" s="175"/>
      <c r="AX196" s="175"/>
      <c r="AY196" s="175"/>
      <c r="AZ196" s="175"/>
    </row>
    <row r="197" ht="15.0" customHeight="1">
      <c r="A197" s="158" t="s">
        <v>295</v>
      </c>
      <c r="B197" s="159" t="s">
        <v>113</v>
      </c>
      <c r="C197" s="160">
        <v>74.40221085434173</v>
      </c>
      <c r="D197" s="161">
        <v>78.78780487804877</v>
      </c>
      <c r="E197" s="162">
        <v>0.93</v>
      </c>
      <c r="F197" s="163">
        <v>62417.6</v>
      </c>
      <c r="G197" s="1" t="s">
        <v>104</v>
      </c>
      <c r="H197" s="164" t="s">
        <v>122</v>
      </c>
      <c r="I197" s="176">
        <v>329.065</v>
      </c>
      <c r="J197" s="169">
        <v>1.6568185406816</v>
      </c>
      <c r="K197" s="170">
        <v>0.24920397185661</v>
      </c>
      <c r="L197" s="170">
        <v>0.884495609443493</v>
      </c>
      <c r="M197" s="170">
        <v>4.72683210988711</v>
      </c>
      <c r="N197" s="170">
        <v>0.100657660413061</v>
      </c>
      <c r="O197" s="170">
        <v>0.0484857099977688</v>
      </c>
      <c r="P197" s="168">
        <v>7.66649360227964</v>
      </c>
      <c r="Q197" s="169">
        <v>1.34671670082833</v>
      </c>
      <c r="R197" s="170">
        <v>0.298394163542557</v>
      </c>
      <c r="S197" s="170">
        <v>0.89112628747588</v>
      </c>
      <c r="T197" s="170">
        <v>5.06323594498741</v>
      </c>
      <c r="U197" s="170">
        <v>0.128223566198287</v>
      </c>
      <c r="V197" s="170">
        <v>0.0484857099977688</v>
      </c>
      <c r="W197" s="171">
        <v>7.77618237303023</v>
      </c>
      <c r="X197" s="169">
        <v>1.6568185406816</v>
      </c>
      <c r="Y197" s="170">
        <v>0.24920397185661</v>
      </c>
      <c r="Z197" s="170">
        <v>1.4509313915998</v>
      </c>
      <c r="AA197" s="170">
        <v>0.317009524930772</v>
      </c>
      <c r="AB197" s="170">
        <v>0.0484857099977688</v>
      </c>
      <c r="AC197" s="172">
        <v>3.72244913906655</v>
      </c>
      <c r="AD197" s="173">
        <v>-4.05373323396368</v>
      </c>
      <c r="AE197" s="170">
        <v>5.01503276295557</v>
      </c>
      <c r="AF197" s="174">
        <v>2.08899627168047</v>
      </c>
      <c r="AG197" s="87"/>
      <c r="AH197" s="87"/>
      <c r="AI197" s="87"/>
      <c r="AJ197" s="87"/>
      <c r="AK197" s="87"/>
      <c r="AL197" s="87"/>
      <c r="AM197" s="87"/>
      <c r="AN197" s="87"/>
      <c r="AO197" s="87"/>
      <c r="AP197" s="87"/>
      <c r="AQ197" s="175"/>
      <c r="AR197" s="175"/>
      <c r="AS197" s="175"/>
      <c r="AT197" s="175"/>
      <c r="AU197" s="175"/>
      <c r="AV197" s="175"/>
      <c r="AW197" s="175"/>
      <c r="AX197" s="175"/>
      <c r="AY197" s="175"/>
      <c r="AZ197" s="175"/>
    </row>
    <row r="198" ht="15.0" customHeight="1">
      <c r="A198" s="177" t="s">
        <v>296</v>
      </c>
      <c r="B198" s="178" t="s">
        <v>297</v>
      </c>
      <c r="C198" s="179">
        <v>76.65570490196079</v>
      </c>
      <c r="D198" s="180">
        <v>77.508</v>
      </c>
      <c r="E198" s="181">
        <v>0.821</v>
      </c>
      <c r="F198" s="182">
        <v>22660.8</v>
      </c>
      <c r="G198" s="183" t="s">
        <v>106</v>
      </c>
      <c r="H198" s="184" t="s">
        <v>116</v>
      </c>
      <c r="I198" s="185">
        <v>3.462</v>
      </c>
      <c r="J198" s="186">
        <v>1.27278791299455</v>
      </c>
      <c r="K198" s="187">
        <v>4.20475555961027</v>
      </c>
      <c r="L198" s="187">
        <v>2.99967716251599</v>
      </c>
      <c r="M198" s="187">
        <v>0.648087230073124</v>
      </c>
      <c r="N198" s="187">
        <v>0.180497416809912</v>
      </c>
      <c r="O198" s="187">
        <v>0.0923468676357512</v>
      </c>
      <c r="P198" s="168">
        <v>9.39815214963959</v>
      </c>
      <c r="Q198" s="186">
        <v>0.413777060834776</v>
      </c>
      <c r="R198" s="187">
        <v>0.485072072258934</v>
      </c>
      <c r="S198" s="187">
        <v>0.183482473194918</v>
      </c>
      <c r="T198" s="187">
        <v>0.796944667387064</v>
      </c>
      <c r="U198" s="187">
        <v>0.0574877399931849</v>
      </c>
      <c r="V198" s="187">
        <v>0.0923468676357512</v>
      </c>
      <c r="W198" s="171">
        <v>2.02911088130463</v>
      </c>
      <c r="X198" s="186">
        <v>1.27278791299455</v>
      </c>
      <c r="Y198" s="187">
        <v>4.86506392550247</v>
      </c>
      <c r="Z198" s="187">
        <v>1.32753549252938</v>
      </c>
      <c r="AA198" s="187">
        <v>2.18699813943804</v>
      </c>
      <c r="AB198" s="187">
        <v>0.0923468676357512</v>
      </c>
      <c r="AC198" s="172">
        <v>9.74473233810019</v>
      </c>
      <c r="AD198" s="188">
        <v>7.71562145679556</v>
      </c>
      <c r="AE198" s="187">
        <v>1.30861868475532</v>
      </c>
      <c r="AF198" s="189">
        <v>0.208226435668341</v>
      </c>
      <c r="AG198" s="87"/>
      <c r="AH198" s="87"/>
      <c r="AI198" s="87"/>
      <c r="AJ198" s="87"/>
      <c r="AK198" s="87"/>
      <c r="AL198" s="87"/>
      <c r="AM198" s="87"/>
      <c r="AN198" s="87"/>
      <c r="AO198" s="87"/>
      <c r="AP198" s="87"/>
      <c r="AQ198" s="175"/>
      <c r="AR198" s="175"/>
      <c r="AS198" s="175"/>
      <c r="AT198" s="175"/>
      <c r="AU198" s="175"/>
      <c r="AV198" s="175"/>
      <c r="AW198" s="175"/>
      <c r="AX198" s="175"/>
      <c r="AY198" s="175"/>
      <c r="AZ198" s="175"/>
    </row>
    <row r="199" ht="15.0" customHeight="1">
      <c r="A199" s="158" t="s">
        <v>298</v>
      </c>
      <c r="B199" s="159" t="s">
        <v>113</v>
      </c>
      <c r="C199" s="160">
        <v>68.58096123680241</v>
      </c>
      <c r="D199" s="161">
        <v>71.344</v>
      </c>
      <c r="E199" s="162">
        <v>0.726</v>
      </c>
      <c r="F199" s="163">
        <v>7419.93</v>
      </c>
      <c r="G199" s="1" t="s">
        <v>103</v>
      </c>
      <c r="H199" s="164" t="s">
        <v>119</v>
      </c>
      <c r="I199" s="165">
        <v>32.982</v>
      </c>
      <c r="J199" s="166">
        <v>0.472438022912578</v>
      </c>
      <c r="K199" s="167">
        <v>0.164186854009579</v>
      </c>
      <c r="L199" s="167">
        <v>3.02603250937787E-4</v>
      </c>
      <c r="M199" s="167">
        <v>1.15694546231576</v>
      </c>
      <c r="N199" s="167">
        <v>0.00483524142354961</v>
      </c>
      <c r="O199" s="167">
        <v>0.0651774389517567</v>
      </c>
      <c r="P199" s="168">
        <v>1.86388562286416</v>
      </c>
      <c r="Q199" s="169">
        <v>0.555495048588876</v>
      </c>
      <c r="R199" s="170">
        <v>0.178540812453956</v>
      </c>
      <c r="S199" s="170">
        <v>0.117790799713882</v>
      </c>
      <c r="T199" s="170">
        <v>1.19241944138019</v>
      </c>
      <c r="U199" s="170">
        <v>0.00643395444395887</v>
      </c>
      <c r="V199" s="170">
        <v>0.0651774389517567</v>
      </c>
      <c r="W199" s="171">
        <v>2.11585749553262</v>
      </c>
      <c r="X199" s="169">
        <v>0.472438022912578</v>
      </c>
      <c r="Y199" s="170">
        <v>0.164186854009579</v>
      </c>
      <c r="Z199" s="170">
        <v>0.0558963300983988</v>
      </c>
      <c r="AA199" s="170">
        <v>0.0093636630196494</v>
      </c>
      <c r="AB199" s="170">
        <v>0.0651774389517567</v>
      </c>
      <c r="AC199" s="172">
        <v>0.767062308991962</v>
      </c>
      <c r="AD199" s="173">
        <v>-1.34879518654065</v>
      </c>
      <c r="AE199" s="170">
        <v>1.36456350337708</v>
      </c>
      <c r="AF199" s="174">
        <v>2.75839064275388</v>
      </c>
      <c r="AG199" s="87"/>
      <c r="AH199" s="87"/>
      <c r="AI199" s="87"/>
      <c r="AJ199" s="87"/>
      <c r="AK199" s="87"/>
      <c r="AL199" s="87"/>
      <c r="AM199" s="87"/>
      <c r="AN199" s="87"/>
      <c r="AO199" s="87"/>
      <c r="AP199" s="87"/>
      <c r="AQ199" s="175"/>
      <c r="AR199" s="175"/>
      <c r="AS199" s="175"/>
      <c r="AT199" s="175"/>
      <c r="AU199" s="175"/>
      <c r="AV199" s="175"/>
      <c r="AW199" s="175"/>
      <c r="AX199" s="175"/>
      <c r="AY199" s="175"/>
      <c r="AZ199" s="175"/>
    </row>
    <row r="200" ht="15.0" customHeight="1">
      <c r="A200" s="158" t="s">
        <v>299</v>
      </c>
      <c r="B200" s="159" t="s">
        <v>300</v>
      </c>
      <c r="C200" s="160"/>
      <c r="D200" s="161">
        <v>69.877</v>
      </c>
      <c r="E200" s="162">
        <v>0.611</v>
      </c>
      <c r="F200" s="163">
        <v>2780.45</v>
      </c>
      <c r="G200" s="1" t="s">
        <v>100</v>
      </c>
      <c r="H200" s="164" t="s">
        <v>119</v>
      </c>
      <c r="I200" s="176">
        <v>0.3</v>
      </c>
      <c r="J200" s="169"/>
      <c r="K200" s="170"/>
      <c r="L200" s="170"/>
      <c r="M200" s="170"/>
      <c r="N200" s="170"/>
      <c r="O200" s="170"/>
      <c r="P200" s="168">
        <v>4.64538773058906</v>
      </c>
      <c r="Q200" s="169"/>
      <c r="R200" s="170"/>
      <c r="S200" s="170"/>
      <c r="T200" s="170"/>
      <c r="U200" s="170"/>
      <c r="V200" s="170"/>
      <c r="W200" s="171">
        <v>1.96860310237252</v>
      </c>
      <c r="X200" s="169"/>
      <c r="Y200" s="170"/>
      <c r="Z200" s="170"/>
      <c r="AA200" s="170"/>
      <c r="AB200" s="170"/>
      <c r="AC200" s="172">
        <v>1.97706883283536</v>
      </c>
      <c r="AD200" s="173">
        <v>0.00846573046284016</v>
      </c>
      <c r="AE200" s="170">
        <v>1.26959587392071</v>
      </c>
      <c r="AF200" s="174">
        <v>0.995718039593644</v>
      </c>
      <c r="AG200" s="87"/>
      <c r="AH200" s="87"/>
      <c r="AI200" s="87"/>
      <c r="AJ200" s="87"/>
      <c r="AK200" s="87"/>
      <c r="AL200" s="87"/>
      <c r="AM200" s="87"/>
      <c r="AN200" s="87"/>
      <c r="AO200" s="87"/>
      <c r="AP200" s="87"/>
      <c r="AQ200" s="175"/>
      <c r="AR200" s="175"/>
      <c r="AS200" s="175"/>
      <c r="AT200" s="175"/>
      <c r="AU200" s="175"/>
      <c r="AV200" s="175"/>
      <c r="AW200" s="175"/>
      <c r="AX200" s="175"/>
      <c r="AY200" s="175"/>
      <c r="AZ200" s="175"/>
    </row>
    <row r="201" ht="15.0" customHeight="1">
      <c r="A201" s="158" t="s">
        <v>301</v>
      </c>
      <c r="B201" s="159" t="s">
        <v>113</v>
      </c>
      <c r="C201" s="160">
        <v>61.2755485060691</v>
      </c>
      <c r="D201" s="161">
        <v>72.161</v>
      </c>
      <c r="E201" s="162">
        <v>0.721</v>
      </c>
      <c r="F201" s="163"/>
      <c r="G201" s="1" t="s">
        <v>106</v>
      </c>
      <c r="H201" s="164" t="s">
        <v>116</v>
      </c>
      <c r="I201" s="176">
        <v>28.516</v>
      </c>
      <c r="J201" s="169">
        <v>0.212876387147817</v>
      </c>
      <c r="K201" s="170">
        <v>0.598163421324041</v>
      </c>
      <c r="L201" s="170">
        <v>0.087807560267792</v>
      </c>
      <c r="M201" s="170">
        <v>1.03267946605585</v>
      </c>
      <c r="N201" s="170">
        <v>0.0789069379620613</v>
      </c>
      <c r="O201" s="170">
        <v>0.0434360778624283</v>
      </c>
      <c r="P201" s="168">
        <v>2.05386985061998</v>
      </c>
      <c r="Q201" s="169">
        <v>0.375432023866102</v>
      </c>
      <c r="R201" s="170">
        <v>0.604183417159213</v>
      </c>
      <c r="S201" s="170">
        <v>0.0896858668040629</v>
      </c>
      <c r="T201" s="170">
        <v>0.97011198441089</v>
      </c>
      <c r="U201" s="170">
        <v>0.0749104921553383</v>
      </c>
      <c r="V201" s="170">
        <v>0.0434360778624283</v>
      </c>
      <c r="W201" s="171">
        <v>2.15775986225803</v>
      </c>
      <c r="X201" s="169">
        <v>0.212876387147817</v>
      </c>
      <c r="Y201" s="170">
        <v>0.598163421324041</v>
      </c>
      <c r="Z201" s="170">
        <v>1.76409852429648</v>
      </c>
      <c r="AA201" s="170">
        <v>0.253070892834121</v>
      </c>
      <c r="AB201" s="170">
        <v>0.0434360778624283</v>
      </c>
      <c r="AC201" s="172">
        <v>2.87164530346488</v>
      </c>
      <c r="AD201" s="173">
        <v>0.71388544120685</v>
      </c>
      <c r="AE201" s="170">
        <v>1.3915872705539</v>
      </c>
      <c r="AF201" s="174">
        <v>0.751401943566816</v>
      </c>
      <c r="AG201" s="87"/>
      <c r="AH201" s="87"/>
      <c r="AI201" s="87"/>
      <c r="AJ201" s="87"/>
      <c r="AK201" s="87"/>
      <c r="AL201" s="87"/>
      <c r="AM201" s="87"/>
      <c r="AN201" s="87"/>
      <c r="AO201" s="87"/>
      <c r="AP201" s="87"/>
      <c r="AQ201" s="175"/>
      <c r="AR201" s="175"/>
      <c r="AS201" s="175"/>
      <c r="AT201" s="175"/>
      <c r="AU201" s="175"/>
      <c r="AV201" s="175"/>
      <c r="AW201" s="175"/>
      <c r="AX201" s="175"/>
      <c r="AY201" s="175"/>
      <c r="AZ201" s="175"/>
    </row>
    <row r="202" ht="15.0" customHeight="1">
      <c r="A202" s="158" t="s">
        <v>302</v>
      </c>
      <c r="B202" s="159" t="s">
        <v>113</v>
      </c>
      <c r="C202" s="160">
        <v>72.04178179271709</v>
      </c>
      <c r="D202" s="161">
        <v>74.093</v>
      </c>
      <c r="E202" s="162">
        <v>0.703</v>
      </c>
      <c r="F202" s="163">
        <v>10131.7</v>
      </c>
      <c r="G202" s="1" t="s">
        <v>100</v>
      </c>
      <c r="H202" s="164" t="s">
        <v>119</v>
      </c>
      <c r="I202" s="176">
        <v>96.462</v>
      </c>
      <c r="J202" s="169">
        <v>0.405196261192399</v>
      </c>
      <c r="K202" s="170">
        <v>0.00350865251987824</v>
      </c>
      <c r="L202" s="170">
        <v>0.348939014626905</v>
      </c>
      <c r="M202" s="170">
        <v>1.10184773386337</v>
      </c>
      <c r="N202" s="170">
        <v>0.118395017446428</v>
      </c>
      <c r="O202" s="170">
        <v>0.0815381162138246</v>
      </c>
      <c r="P202" s="168">
        <v>2.05942479586281</v>
      </c>
      <c r="Q202" s="169">
        <v>0.537093955116162</v>
      </c>
      <c r="R202" s="170">
        <v>0.0445687254759085</v>
      </c>
      <c r="S202" s="170">
        <v>0.411178345329756</v>
      </c>
      <c r="T202" s="170">
        <v>1.17640101741426</v>
      </c>
      <c r="U202" s="170">
        <v>0.0936961752182091</v>
      </c>
      <c r="V202" s="170">
        <v>0.0815381162138246</v>
      </c>
      <c r="W202" s="171">
        <v>2.34447633476812</v>
      </c>
      <c r="X202" s="169">
        <v>0.405196261192399</v>
      </c>
      <c r="Y202" s="170">
        <v>0.00907340302725901</v>
      </c>
      <c r="Z202" s="170">
        <v>0.159594543832271</v>
      </c>
      <c r="AA202" s="170">
        <v>0.153725926726068</v>
      </c>
      <c r="AB202" s="170">
        <v>0.0815381162138246</v>
      </c>
      <c r="AC202" s="172">
        <v>0.809128250991822</v>
      </c>
      <c r="AD202" s="173">
        <v>-1.53534808377629</v>
      </c>
      <c r="AE202" s="170">
        <v>1.51200487164685</v>
      </c>
      <c r="AF202" s="174">
        <v>2.8975336504371</v>
      </c>
      <c r="AG202" s="87"/>
      <c r="AH202" s="87"/>
      <c r="AI202" s="87"/>
      <c r="AJ202" s="87"/>
      <c r="AK202" s="87"/>
      <c r="AL202" s="87"/>
      <c r="AM202" s="87"/>
      <c r="AN202" s="87"/>
      <c r="AO202" s="87"/>
      <c r="AP202" s="87"/>
      <c r="AQ202" s="175"/>
      <c r="AR202" s="175"/>
      <c r="AS202" s="175"/>
      <c r="AT202" s="175"/>
      <c r="AU202" s="175"/>
      <c r="AV202" s="175"/>
      <c r="AW202" s="175"/>
      <c r="AX202" s="175"/>
      <c r="AY202" s="175"/>
      <c r="AZ202" s="175"/>
    </row>
    <row r="203" ht="15.0" customHeight="1">
      <c r="A203" s="177" t="s">
        <v>303</v>
      </c>
      <c r="B203" s="178" t="s">
        <v>113</v>
      </c>
      <c r="C203" s="179">
        <v>51.95351311655098</v>
      </c>
      <c r="D203" s="180">
        <v>65.092</v>
      </c>
      <c r="E203" s="181">
        <v>0.461</v>
      </c>
      <c r="F203" s="182">
        <v>2097.44</v>
      </c>
      <c r="G203" s="183" t="s">
        <v>103</v>
      </c>
      <c r="H203" s="184" t="s">
        <v>119</v>
      </c>
      <c r="I203" s="185">
        <v>29.162</v>
      </c>
      <c r="J203" s="186">
        <v>0.0707773771697043</v>
      </c>
      <c r="K203" s="187">
        <v>0.0925755449272798</v>
      </c>
      <c r="L203" s="187">
        <v>0.00712714768721097</v>
      </c>
      <c r="M203" s="187">
        <v>0.10967943563825</v>
      </c>
      <c r="N203" s="187">
        <v>0.0947824472368263</v>
      </c>
      <c r="O203" s="187">
        <v>0.0195805938323363</v>
      </c>
      <c r="P203" s="168">
        <v>0.394522546491608</v>
      </c>
      <c r="Q203" s="186">
        <v>0.238964392052413</v>
      </c>
      <c r="R203" s="187">
        <v>0.10601069684379</v>
      </c>
      <c r="S203" s="187">
        <v>0.0208161483984168</v>
      </c>
      <c r="T203" s="187">
        <v>0.186409864709562</v>
      </c>
      <c r="U203" s="187">
        <v>0.0629381756151577</v>
      </c>
      <c r="V203" s="187">
        <v>0.0195805938323363</v>
      </c>
      <c r="W203" s="171">
        <v>0.634719871451676</v>
      </c>
      <c r="X203" s="186">
        <v>0.0707773771697043</v>
      </c>
      <c r="Y203" s="187">
        <v>0.0925755449272798</v>
      </c>
      <c r="Z203" s="187">
        <v>0.0320564739315565</v>
      </c>
      <c r="AA203" s="187">
        <v>0.156873913939813</v>
      </c>
      <c r="AB203" s="187">
        <v>0.0195805938323363</v>
      </c>
      <c r="AC203" s="172">
        <v>0.37186390380069</v>
      </c>
      <c r="AD203" s="188">
        <v>-0.262855967650985</v>
      </c>
      <c r="AE203" s="187">
        <v>0.409344945621266</v>
      </c>
      <c r="AF203" s="189">
        <v>1.70686066855219</v>
      </c>
      <c r="AG203" s="87"/>
      <c r="AH203" s="87"/>
      <c r="AI203" s="87"/>
      <c r="AJ203" s="87"/>
      <c r="AK203" s="87"/>
      <c r="AL203" s="87"/>
      <c r="AM203" s="87"/>
      <c r="AN203" s="87"/>
      <c r="AO203" s="87"/>
      <c r="AP203" s="87"/>
      <c r="AQ203" s="175"/>
      <c r="AR203" s="175"/>
      <c r="AS203" s="175"/>
      <c r="AT203" s="175"/>
      <c r="AU203" s="175"/>
      <c r="AV203" s="175"/>
      <c r="AW203" s="175"/>
      <c r="AX203" s="175"/>
      <c r="AY203" s="175"/>
      <c r="AZ203" s="175"/>
    </row>
    <row r="204" ht="15.0" customHeight="1">
      <c r="A204" s="158" t="s">
        <v>304</v>
      </c>
      <c r="B204" s="159" t="s">
        <v>113</v>
      </c>
      <c r="C204" s="160">
        <v>54.51080959208452</v>
      </c>
      <c r="D204" s="161">
        <v>62.793</v>
      </c>
      <c r="E204" s="162">
        <v>0.575</v>
      </c>
      <c r="F204" s="163">
        <v>3383.31</v>
      </c>
      <c r="G204" s="1" t="s">
        <v>99</v>
      </c>
      <c r="H204" s="164" t="s">
        <v>119</v>
      </c>
      <c r="I204" s="176">
        <v>17.861</v>
      </c>
      <c r="J204" s="169">
        <v>0.339378256257282</v>
      </c>
      <c r="K204" s="170">
        <v>0.136555852047588</v>
      </c>
      <c r="L204" s="170">
        <v>0.573703726189702</v>
      </c>
      <c r="M204" s="170">
        <v>0.143268790303448</v>
      </c>
      <c r="N204" s="170">
        <v>0.00676299800111761</v>
      </c>
      <c r="O204" s="170">
        <v>0.055929106161728</v>
      </c>
      <c r="P204" s="168">
        <v>1.25559872896086</v>
      </c>
      <c r="Q204" s="169">
        <v>0.292796856632398</v>
      </c>
      <c r="R204" s="170">
        <v>0.136111824155399</v>
      </c>
      <c r="S204" s="170">
        <v>0.580782378459126</v>
      </c>
      <c r="T204" s="170">
        <v>0.216749441587024</v>
      </c>
      <c r="U204" s="170">
        <v>0.0373935675594852</v>
      </c>
      <c r="V204" s="170">
        <v>0.055929106161728</v>
      </c>
      <c r="W204" s="171">
        <v>1.31976317455516</v>
      </c>
      <c r="X204" s="169">
        <v>0.339378256257282</v>
      </c>
      <c r="Y204" s="170">
        <v>0.726468468848723</v>
      </c>
      <c r="Z204" s="170">
        <v>0.676075739795489</v>
      </c>
      <c r="AA204" s="170">
        <v>0.0185078348092444</v>
      </c>
      <c r="AB204" s="170">
        <v>0.055929106161728</v>
      </c>
      <c r="AC204" s="172">
        <v>1.81635940587247</v>
      </c>
      <c r="AD204" s="173">
        <v>0.49659623131731</v>
      </c>
      <c r="AE204" s="170">
        <v>0.851144590267271</v>
      </c>
      <c r="AF204" s="174">
        <v>0.726598034666616</v>
      </c>
      <c r="AG204" s="87"/>
      <c r="AH204" s="87"/>
      <c r="AI204" s="87"/>
      <c r="AJ204" s="87"/>
      <c r="AK204" s="87"/>
      <c r="AL204" s="87"/>
      <c r="AM204" s="87"/>
      <c r="AN204" s="87"/>
      <c r="AO204" s="87"/>
      <c r="AP204" s="87"/>
      <c r="AQ204" s="175"/>
      <c r="AR204" s="175"/>
      <c r="AS204" s="175"/>
      <c r="AT204" s="175"/>
      <c r="AU204" s="175"/>
      <c r="AV204" s="175"/>
      <c r="AW204" s="175"/>
      <c r="AX204" s="175"/>
      <c r="AY204" s="175"/>
      <c r="AZ204" s="175"/>
    </row>
    <row r="205" ht="15.0" customHeight="1">
      <c r="A205" s="190" t="s">
        <v>305</v>
      </c>
      <c r="B205" s="191" t="s">
        <v>126</v>
      </c>
      <c r="C205" s="192">
        <v>56.070614234231236</v>
      </c>
      <c r="D205" s="193">
        <v>61.292</v>
      </c>
      <c r="E205" s="194">
        <v>0.601</v>
      </c>
      <c r="F205" s="195">
        <v>2200.74</v>
      </c>
      <c r="G205" s="196" t="s">
        <v>99</v>
      </c>
      <c r="H205" s="197" t="s">
        <v>114</v>
      </c>
      <c r="I205" s="198">
        <v>14.645</v>
      </c>
      <c r="J205" s="199">
        <v>0.25619096702335</v>
      </c>
      <c r="K205" s="200">
        <v>0.287297125474955</v>
      </c>
      <c r="L205" s="200">
        <v>0.257829121045475</v>
      </c>
      <c r="M205" s="200">
        <v>0.222196488425561</v>
      </c>
      <c r="N205" s="200">
        <v>0.00110210711430172</v>
      </c>
      <c r="O205" s="200">
        <v>0.0226597440295146</v>
      </c>
      <c r="P205" s="201">
        <v>1.04727555311316</v>
      </c>
      <c r="Q205" s="199">
        <v>0.206911871964276</v>
      </c>
      <c r="R205" s="200">
        <v>0.287026360563413</v>
      </c>
      <c r="S205" s="200">
        <v>0.264673529437134</v>
      </c>
      <c r="T205" s="200">
        <v>0.30179634946425</v>
      </c>
      <c r="U205" s="200">
        <v>0.00351559808413553</v>
      </c>
      <c r="V205" s="200">
        <v>0.0226597440295146</v>
      </c>
      <c r="W205" s="202">
        <v>1.08658345354272</v>
      </c>
      <c r="X205" s="199">
        <v>0.25619096702335</v>
      </c>
      <c r="Y205" s="200">
        <v>0.287297125474955</v>
      </c>
      <c r="Z205" s="200">
        <v>0.125818929662086</v>
      </c>
      <c r="AA205" s="200">
        <v>0.00939550820123317</v>
      </c>
      <c r="AB205" s="200">
        <v>0.0226597440295146</v>
      </c>
      <c r="AC205" s="203">
        <v>0.701362274391139</v>
      </c>
      <c r="AD205" s="204">
        <v>-0.38522117915158</v>
      </c>
      <c r="AE205" s="200">
        <v>0.700761808017973</v>
      </c>
      <c r="AF205" s="205">
        <v>1.54924707703447</v>
      </c>
      <c r="AG205" s="87"/>
      <c r="AH205" s="87"/>
      <c r="AI205" s="87"/>
      <c r="AJ205" s="87"/>
      <c r="AK205" s="87"/>
      <c r="AL205" s="87"/>
      <c r="AM205" s="87"/>
      <c r="AN205" s="87"/>
      <c r="AO205" s="87"/>
      <c r="AP205" s="87"/>
      <c r="AQ205" s="175"/>
      <c r="AR205" s="175"/>
      <c r="AS205" s="175"/>
      <c r="AT205" s="175"/>
      <c r="AU205" s="175"/>
      <c r="AV205" s="175"/>
      <c r="AW205" s="175"/>
      <c r="AX205" s="175"/>
      <c r="AY205" s="175"/>
      <c r="AZ205" s="175"/>
    </row>
    <row r="206" ht="15.0" customHeight="1">
      <c r="X206" s="175"/>
      <c r="Y206" s="175"/>
      <c r="Z206" s="175"/>
      <c r="AA206" s="175"/>
      <c r="AB206" s="175"/>
      <c r="AC206" s="175"/>
      <c r="AD206" s="175"/>
      <c r="AE206" s="175"/>
      <c r="AF206" s="175"/>
      <c r="AG206" s="87"/>
      <c r="AH206" s="87"/>
      <c r="AI206" s="87"/>
      <c r="AJ206" s="87"/>
      <c r="AK206" s="87"/>
      <c r="AL206" s="87"/>
      <c r="AM206" s="87"/>
      <c r="AN206" s="87"/>
      <c r="AO206" s="87"/>
      <c r="AP206" s="87"/>
      <c r="AQ206" s="175"/>
      <c r="AR206" s="175"/>
      <c r="AS206" s="175"/>
      <c r="AT206" s="175"/>
      <c r="AU206" s="175"/>
      <c r="AV206" s="175"/>
      <c r="AW206" s="175"/>
      <c r="AX206" s="175"/>
      <c r="AY206" s="175"/>
      <c r="AZ206" s="175"/>
    </row>
    <row r="207" ht="15.0" customHeight="1">
      <c r="A207" s="206" t="s">
        <v>306</v>
      </c>
      <c r="B207" s="175"/>
      <c r="C207" s="175"/>
      <c r="D207" s="175"/>
      <c r="E207" s="175"/>
      <c r="F207" s="175"/>
      <c r="G207" s="175"/>
      <c r="H207" s="175"/>
      <c r="I207" s="17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87"/>
      <c r="AH207" s="87"/>
      <c r="AI207" s="87"/>
      <c r="AJ207" s="87"/>
      <c r="AK207" s="87"/>
      <c r="AL207" s="87"/>
      <c r="AM207" s="87"/>
      <c r="AN207" s="87"/>
      <c r="AO207" s="87"/>
      <c r="AP207" s="87"/>
      <c r="AQ207" s="175"/>
      <c r="AR207" s="175"/>
      <c r="AS207" s="175"/>
      <c r="AT207" s="175"/>
      <c r="AU207" s="175"/>
      <c r="AV207" s="175"/>
      <c r="AW207" s="175"/>
      <c r="AX207" s="175"/>
      <c r="AY207" s="175"/>
      <c r="AZ207" s="175"/>
    </row>
    <row r="208" ht="15.0" customHeight="1">
      <c r="A208" s="207" t="s">
        <v>307</v>
      </c>
      <c r="B208" s="208"/>
      <c r="C208" s="208"/>
      <c r="D208" s="208"/>
      <c r="E208" s="208"/>
      <c r="F208" s="208"/>
      <c r="G208" s="208"/>
      <c r="H208" s="208"/>
      <c r="I208" s="208"/>
      <c r="J208" s="208"/>
      <c r="K208" s="208"/>
      <c r="L208" s="208"/>
      <c r="M208" s="208"/>
      <c r="N208" s="208"/>
      <c r="O208" s="208"/>
      <c r="P208" s="209"/>
      <c r="Q208" s="209"/>
      <c r="R208" s="209"/>
      <c r="S208" s="209"/>
      <c r="T208" s="209"/>
      <c r="U208" s="209"/>
      <c r="V208" s="209"/>
      <c r="W208" s="209"/>
      <c r="X208" s="175"/>
      <c r="Y208" s="175"/>
      <c r="Z208" s="175"/>
      <c r="AA208" s="175"/>
      <c r="AB208" s="175"/>
      <c r="AC208" s="175"/>
      <c r="AD208" s="175"/>
      <c r="AE208" s="175"/>
      <c r="AF208" s="175"/>
      <c r="AG208" s="87"/>
      <c r="AH208" s="87"/>
      <c r="AI208" s="87"/>
      <c r="AJ208" s="87"/>
      <c r="AK208" s="87"/>
      <c r="AL208" s="87"/>
      <c r="AM208" s="87"/>
      <c r="AN208" s="87"/>
      <c r="AO208" s="87"/>
      <c r="AP208" s="87"/>
      <c r="AQ208" s="175"/>
      <c r="AR208" s="175"/>
      <c r="AS208" s="175"/>
      <c r="AT208" s="175"/>
      <c r="AU208" s="175"/>
      <c r="AV208" s="175"/>
      <c r="AW208" s="175"/>
      <c r="AX208" s="175"/>
      <c r="AY208" s="175"/>
      <c r="AZ208" s="175"/>
    </row>
    <row r="209" ht="15.0" customHeight="1">
      <c r="A209" s="210" t="s">
        <v>308</v>
      </c>
      <c r="B209" s="208"/>
      <c r="C209" s="208"/>
      <c r="D209" s="208"/>
      <c r="E209" s="208"/>
      <c r="F209" s="208"/>
      <c r="G209" s="208"/>
      <c r="H209" s="208"/>
      <c r="I209" s="208"/>
      <c r="J209" s="208"/>
      <c r="K209" s="208"/>
      <c r="L209" s="208"/>
      <c r="M209" s="208"/>
      <c r="N209" s="208"/>
      <c r="O209" s="208"/>
      <c r="P209" s="209"/>
      <c r="Q209" s="209"/>
      <c r="R209" s="209"/>
      <c r="S209" s="209"/>
      <c r="T209" s="209"/>
      <c r="U209" s="209"/>
      <c r="V209" s="209"/>
      <c r="W209" s="209"/>
      <c r="X209" s="175"/>
      <c r="Y209" s="175"/>
      <c r="Z209" s="175"/>
      <c r="AA209" s="175"/>
      <c r="AB209" s="175"/>
      <c r="AC209" s="175"/>
      <c r="AD209" s="175"/>
      <c r="AE209" s="175"/>
      <c r="AF209" s="175"/>
      <c r="AG209" s="87"/>
      <c r="AH209" s="87"/>
      <c r="AI209" s="87"/>
      <c r="AJ209" s="87"/>
      <c r="AK209" s="87"/>
      <c r="AL209" s="87"/>
      <c r="AM209" s="87"/>
      <c r="AN209" s="87"/>
      <c r="AO209" s="87"/>
      <c r="AP209" s="87"/>
      <c r="AQ209" s="175"/>
      <c r="AR209" s="175"/>
      <c r="AS209" s="175"/>
      <c r="AT209" s="175"/>
      <c r="AU209" s="175"/>
      <c r="AV209" s="175"/>
      <c r="AW209" s="175"/>
      <c r="AX209" s="175"/>
      <c r="AY209" s="175"/>
      <c r="AZ209" s="175"/>
    </row>
    <row r="210" ht="15.0" customHeight="1">
      <c r="A210" s="31" t="s">
        <v>309</v>
      </c>
      <c r="B210" s="1"/>
      <c r="C210" s="1"/>
      <c r="D210" s="1"/>
      <c r="E210" s="1"/>
      <c r="F210" s="1"/>
      <c r="G210" s="1"/>
      <c r="H210" s="1"/>
      <c r="I210" s="1"/>
      <c r="J210" s="1"/>
      <c r="K210" s="1"/>
      <c r="L210" s="1"/>
      <c r="M210" s="1"/>
      <c r="N210" s="1"/>
      <c r="O210" s="1"/>
      <c r="V210" s="211"/>
      <c r="W210" s="175"/>
      <c r="X210" s="175"/>
      <c r="Y210" s="175"/>
      <c r="Z210" s="175"/>
      <c r="AA210" s="175"/>
      <c r="AB210" s="175"/>
      <c r="AC210" s="175"/>
      <c r="AD210" s="175"/>
      <c r="AE210" s="175"/>
      <c r="AF210" s="175"/>
      <c r="AG210" s="87"/>
      <c r="AH210" s="87"/>
      <c r="AI210" s="87"/>
      <c r="AJ210" s="87"/>
      <c r="AK210" s="87"/>
      <c r="AL210" s="87"/>
      <c r="AM210" s="87"/>
      <c r="AN210" s="87"/>
      <c r="AO210" s="87"/>
      <c r="AP210" s="87"/>
      <c r="AQ210" s="175"/>
      <c r="AR210" s="175"/>
      <c r="AS210" s="175"/>
      <c r="AT210" s="175"/>
      <c r="AU210" s="175"/>
      <c r="AV210" s="175"/>
      <c r="AW210" s="175"/>
      <c r="AX210" s="175"/>
      <c r="AY210" s="175"/>
      <c r="AZ210" s="175"/>
    </row>
    <row r="211" ht="15.0" customHeight="1">
      <c r="A211" s="212" t="s">
        <v>310</v>
      </c>
      <c r="B211" s="1"/>
      <c r="C211" s="1"/>
      <c r="D211" s="1"/>
      <c r="E211" s="1"/>
      <c r="F211" s="1"/>
      <c r="G211" s="1"/>
      <c r="H211" s="1"/>
      <c r="I211" s="1"/>
      <c r="J211" s="1"/>
      <c r="K211" s="1"/>
      <c r="L211" s="1"/>
      <c r="M211" s="1"/>
      <c r="N211" s="1"/>
      <c r="O211" s="1"/>
      <c r="P211" s="1"/>
      <c r="V211" s="211"/>
      <c r="W211" s="175"/>
      <c r="X211" s="175"/>
      <c r="Y211" s="175"/>
      <c r="Z211" s="175"/>
      <c r="AA211" s="175"/>
      <c r="AB211" s="175"/>
      <c r="AC211" s="175"/>
      <c r="AD211" s="175"/>
      <c r="AE211" s="175"/>
      <c r="AF211" s="175"/>
      <c r="AG211" s="87"/>
      <c r="AH211" s="87"/>
      <c r="AI211" s="87"/>
      <c r="AJ211" s="87"/>
      <c r="AK211" s="87"/>
      <c r="AL211" s="87"/>
      <c r="AM211" s="87"/>
      <c r="AN211" s="87"/>
      <c r="AO211" s="87"/>
      <c r="AP211" s="87"/>
      <c r="AQ211" s="175"/>
      <c r="AR211" s="175"/>
      <c r="AS211" s="175"/>
      <c r="AT211" s="175"/>
      <c r="AU211" s="175"/>
      <c r="AV211" s="175"/>
      <c r="AW211" s="175"/>
      <c r="AX211" s="175"/>
      <c r="AY211" s="175"/>
      <c r="AZ211" s="175"/>
    </row>
    <row r="212" ht="15.75" customHeight="1">
      <c r="A212" s="212" t="s">
        <v>311</v>
      </c>
      <c r="B212" s="207"/>
      <c r="C212" s="207"/>
      <c r="D212" s="207"/>
      <c r="E212" s="207"/>
      <c r="F212" s="207"/>
      <c r="G212" s="207"/>
      <c r="H212" s="207"/>
      <c r="I212" s="207"/>
      <c r="J212" s="207"/>
      <c r="K212" s="207"/>
      <c r="L212" s="207"/>
      <c r="M212" s="207"/>
      <c r="N212" s="207"/>
      <c r="O212" s="213"/>
      <c r="P212" s="213"/>
      <c r="Q212" s="213"/>
      <c r="R212" s="213"/>
      <c r="S212" s="213"/>
      <c r="T212" s="213"/>
      <c r="U212" s="213"/>
      <c r="V212" s="213"/>
      <c r="W212" s="175"/>
      <c r="X212" s="175"/>
      <c r="Y212" s="175"/>
      <c r="Z212" s="175"/>
      <c r="AA212" s="175"/>
      <c r="AB212" s="175"/>
      <c r="AC212" s="175"/>
      <c r="AD212" s="175"/>
      <c r="AE212" s="175"/>
      <c r="AF212" s="175"/>
      <c r="AG212" s="100"/>
      <c r="AH212" s="175"/>
      <c r="AI212" s="175"/>
      <c r="AP212" s="175"/>
      <c r="AQ212" s="175"/>
      <c r="AR212" s="175"/>
      <c r="AS212" s="175"/>
      <c r="AT212" s="175"/>
      <c r="AU212" s="175"/>
      <c r="AV212" s="175"/>
      <c r="AW212" s="175"/>
      <c r="AX212" s="175"/>
      <c r="AY212" s="175"/>
      <c r="AZ212" s="175"/>
    </row>
    <row r="213" ht="15.75" customHeight="1">
      <c r="A213" s="212" t="s">
        <v>312</v>
      </c>
      <c r="B213" s="207"/>
      <c r="C213" s="207"/>
      <c r="D213" s="207"/>
      <c r="E213" s="207"/>
      <c r="F213" s="207"/>
      <c r="G213" s="207"/>
      <c r="H213" s="207"/>
      <c r="I213" s="207"/>
      <c r="J213" s="207"/>
      <c r="K213" s="207"/>
      <c r="L213" s="207"/>
      <c r="M213" s="207"/>
      <c r="N213" s="207"/>
      <c r="O213" s="213"/>
      <c r="P213" s="213"/>
      <c r="Q213" s="213"/>
      <c r="R213" s="213"/>
      <c r="S213" s="213"/>
      <c r="T213" s="213"/>
      <c r="U213" s="213"/>
      <c r="V213" s="213"/>
      <c r="W213" s="213"/>
      <c r="X213" s="175"/>
      <c r="Y213" s="175"/>
      <c r="Z213" s="175"/>
      <c r="AA213" s="175"/>
      <c r="AB213" s="175"/>
      <c r="AC213" s="175"/>
      <c r="AD213" s="175"/>
      <c r="AE213" s="175"/>
      <c r="AF213" s="175"/>
      <c r="AG213" s="100"/>
      <c r="AH213" s="175"/>
      <c r="AI213" s="175"/>
      <c r="AP213" s="175"/>
      <c r="AQ213" s="175"/>
      <c r="AR213" s="175"/>
      <c r="AS213" s="175"/>
      <c r="AT213" s="175"/>
      <c r="AU213" s="175"/>
      <c r="AV213" s="175"/>
      <c r="AW213" s="175"/>
      <c r="AX213" s="175"/>
      <c r="AY213" s="175"/>
      <c r="AZ213" s="175"/>
    </row>
    <row r="214" ht="15.75" customHeight="1">
      <c r="A214" s="212" t="s">
        <v>313</v>
      </c>
      <c r="B214" s="207"/>
      <c r="C214" s="207"/>
      <c r="D214" s="207"/>
      <c r="E214" s="207"/>
      <c r="F214" s="207"/>
      <c r="G214" s="207"/>
      <c r="H214" s="207"/>
      <c r="I214" s="207"/>
      <c r="J214" s="207"/>
      <c r="K214" s="207"/>
      <c r="L214" s="207"/>
      <c r="M214" s="207"/>
      <c r="N214" s="207"/>
      <c r="O214" s="213"/>
      <c r="P214" s="213"/>
      <c r="Q214" s="213"/>
      <c r="R214" s="213"/>
      <c r="S214" s="213"/>
      <c r="T214" s="213"/>
      <c r="U214" s="213"/>
      <c r="V214" s="213"/>
      <c r="W214" s="213"/>
      <c r="X214" s="175"/>
      <c r="Y214" s="175"/>
      <c r="Z214" s="175"/>
      <c r="AA214" s="175"/>
      <c r="AB214" s="175"/>
      <c r="AC214" s="175"/>
      <c r="AD214" s="175"/>
      <c r="AE214" s="175"/>
      <c r="AF214" s="175"/>
      <c r="AG214" s="100"/>
      <c r="AH214" s="175"/>
      <c r="AI214" s="175"/>
      <c r="AP214" s="175"/>
      <c r="AQ214" s="175"/>
      <c r="AR214" s="175"/>
      <c r="AS214" s="175"/>
      <c r="AT214" s="175"/>
      <c r="AU214" s="175"/>
      <c r="AV214" s="175"/>
      <c r="AW214" s="175"/>
      <c r="AX214" s="175"/>
      <c r="AY214" s="175"/>
      <c r="AZ214" s="175"/>
    </row>
    <row r="215" ht="15.0" customHeight="1">
      <c r="A215" s="207" t="s">
        <v>314</v>
      </c>
      <c r="B215" s="207"/>
      <c r="C215" s="207"/>
      <c r="D215" s="207"/>
      <c r="E215" s="207"/>
      <c r="F215" s="207"/>
      <c r="G215" s="207"/>
      <c r="H215" s="207"/>
      <c r="I215" s="207"/>
      <c r="J215" s="207"/>
      <c r="K215" s="207"/>
      <c r="L215" s="207"/>
      <c r="M215" s="207"/>
      <c r="N215" s="207"/>
      <c r="O215" s="213"/>
      <c r="P215" s="213"/>
      <c r="Q215" s="213"/>
      <c r="R215" s="213"/>
      <c r="S215" s="213"/>
      <c r="T215" s="213"/>
      <c r="U215" s="213"/>
      <c r="V215" s="213"/>
      <c r="W215" s="175"/>
      <c r="X215" s="175"/>
      <c r="Y215" s="175"/>
      <c r="Z215" s="175"/>
      <c r="AA215" s="175"/>
      <c r="AB215" s="175"/>
      <c r="AC215" s="175"/>
      <c r="AD215" s="175"/>
      <c r="AE215" s="175"/>
      <c r="AF215" s="175"/>
      <c r="AG215" s="100"/>
      <c r="AH215" s="175"/>
      <c r="AI215" s="175"/>
      <c r="AP215" s="175"/>
      <c r="AQ215" s="175"/>
      <c r="AR215" s="175"/>
      <c r="AS215" s="175"/>
      <c r="AT215" s="175"/>
      <c r="AU215" s="175"/>
      <c r="AV215" s="175"/>
      <c r="AW215" s="175"/>
      <c r="AX215" s="175"/>
      <c r="AY215" s="175"/>
      <c r="AZ215" s="175"/>
    </row>
    <row r="216" ht="15.75" customHeight="1">
      <c r="A216" s="207" t="s">
        <v>315</v>
      </c>
      <c r="B216" s="207"/>
      <c r="C216" s="207"/>
      <c r="D216" s="207"/>
      <c r="E216" s="207"/>
      <c r="F216" s="207"/>
      <c r="G216" s="207"/>
      <c r="H216" s="214"/>
      <c r="I216" s="214"/>
      <c r="J216" s="214"/>
      <c r="K216" s="214"/>
      <c r="L216" s="214"/>
      <c r="M216" s="214"/>
      <c r="N216" s="214"/>
      <c r="O216" s="211"/>
      <c r="P216" s="211"/>
      <c r="Q216" s="211"/>
      <c r="R216" s="211"/>
      <c r="S216" s="211"/>
      <c r="T216" s="211"/>
      <c r="U216" s="211"/>
      <c r="V216" s="211"/>
      <c r="W216" s="175"/>
      <c r="X216" s="175"/>
      <c r="Y216" s="175"/>
      <c r="Z216" s="175"/>
      <c r="AA216" s="175"/>
      <c r="AB216" s="175"/>
      <c r="AC216" s="175"/>
      <c r="AD216" s="175"/>
      <c r="AE216" s="175"/>
      <c r="AF216" s="175"/>
      <c r="AG216" s="100"/>
      <c r="AH216" s="175"/>
      <c r="AI216" s="175"/>
      <c r="AP216" s="175"/>
      <c r="AQ216" s="175"/>
      <c r="AR216" s="175"/>
      <c r="AS216" s="175"/>
      <c r="AT216" s="175"/>
      <c r="AU216" s="175"/>
      <c r="AV216" s="175"/>
      <c r="AW216" s="175"/>
      <c r="AX216" s="175"/>
      <c r="AY216" s="175"/>
      <c r="AZ216" s="175"/>
    </row>
    <row r="217" ht="15.0" customHeight="1">
      <c r="A217" s="207" t="s">
        <v>316</v>
      </c>
      <c r="B217" s="207"/>
      <c r="C217" s="207"/>
      <c r="D217" s="207"/>
      <c r="E217" s="207"/>
      <c r="F217" s="207"/>
      <c r="G217" s="207"/>
      <c r="H217" s="207"/>
      <c r="I217" s="207"/>
      <c r="J217" s="207"/>
      <c r="K217" s="207"/>
      <c r="L217" s="207"/>
      <c r="M217" s="207"/>
      <c r="N217" s="207"/>
      <c r="O217" s="213"/>
      <c r="P217" s="213"/>
      <c r="Q217" s="213"/>
      <c r="R217" s="213"/>
      <c r="S217" s="213"/>
      <c r="T217" s="213"/>
      <c r="U217" s="213"/>
      <c r="V217" s="213"/>
      <c r="W217" s="213"/>
      <c r="X217" s="175"/>
      <c r="Y217" s="175"/>
      <c r="Z217" s="175"/>
      <c r="AA217" s="175"/>
      <c r="AB217" s="175"/>
      <c r="AC217" s="175"/>
      <c r="AD217" s="175"/>
      <c r="AE217" s="175"/>
      <c r="AF217" s="175"/>
      <c r="AG217" s="100"/>
      <c r="AH217" s="175"/>
      <c r="AI217" s="175"/>
      <c r="AP217" s="175"/>
      <c r="AQ217" s="175"/>
      <c r="AR217" s="175"/>
      <c r="AS217" s="175"/>
      <c r="AT217" s="175"/>
      <c r="AU217" s="175"/>
      <c r="AV217" s="175"/>
      <c r="AW217" s="175"/>
      <c r="AX217" s="175"/>
      <c r="AY217" s="175"/>
      <c r="AZ217" s="175"/>
    </row>
    <row r="218" ht="15.0" customHeight="1">
      <c r="A218" s="211" t="s">
        <v>317</v>
      </c>
      <c r="B218" s="211"/>
      <c r="C218" s="211"/>
      <c r="D218" s="211"/>
      <c r="E218" s="211"/>
      <c r="F218" s="211"/>
      <c r="G218" s="211"/>
      <c r="H218" s="211"/>
      <c r="I218" s="211"/>
      <c r="J218" s="211"/>
      <c r="K218" s="211"/>
      <c r="L218" s="211"/>
      <c r="M218" s="211"/>
      <c r="N218" s="211"/>
      <c r="O218" s="211"/>
      <c r="P218" s="211"/>
      <c r="Q218" s="211"/>
      <c r="R218" s="211"/>
      <c r="S218" s="211"/>
      <c r="T218" s="211"/>
      <c r="U218" s="211"/>
      <c r="V218" s="211"/>
      <c r="W218" s="175"/>
      <c r="X218" s="175"/>
      <c r="Y218" s="175"/>
      <c r="Z218" s="175"/>
      <c r="AA218" s="175"/>
      <c r="AB218" s="175"/>
      <c r="AC218" s="175"/>
      <c r="AD218" s="175"/>
      <c r="AE218" s="175"/>
      <c r="AF218" s="175"/>
      <c r="AG218" s="100"/>
      <c r="AH218" s="175"/>
      <c r="AI218" s="175"/>
      <c r="AP218" s="175"/>
      <c r="AQ218" s="175"/>
      <c r="AR218" s="175"/>
      <c r="AS218" s="175"/>
      <c r="AT218" s="175"/>
      <c r="AU218" s="175"/>
      <c r="AV218" s="175"/>
      <c r="AW218" s="175"/>
      <c r="AX218" s="175"/>
      <c r="AY218" s="175"/>
      <c r="AZ218" s="175"/>
    </row>
    <row r="219" ht="15.0" customHeight="1">
      <c r="A219" s="215" t="s">
        <v>318</v>
      </c>
      <c r="B219" s="215"/>
      <c r="C219" s="215"/>
      <c r="D219" s="215"/>
      <c r="E219" s="215"/>
      <c r="F219" s="215"/>
      <c r="G219" s="215"/>
      <c r="H219" s="175"/>
      <c r="I219" s="17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00"/>
      <c r="AH219" s="175"/>
      <c r="AI219" s="175"/>
      <c r="AP219" s="175"/>
      <c r="AQ219" s="175"/>
      <c r="AR219" s="175"/>
      <c r="AS219" s="175"/>
      <c r="AT219" s="175"/>
      <c r="AU219" s="175"/>
      <c r="AV219" s="175"/>
      <c r="AW219" s="175"/>
      <c r="AX219" s="175"/>
      <c r="AY219" s="175"/>
      <c r="AZ219" s="175"/>
    </row>
    <row r="220" ht="15.0" customHeight="1">
      <c r="B220" s="216"/>
      <c r="C220" s="216"/>
      <c r="D220" s="216"/>
      <c r="E220" s="216"/>
      <c r="F220" s="216"/>
      <c r="G220" s="216"/>
      <c r="H220" s="217"/>
      <c r="I220" s="217"/>
      <c r="J220" s="217"/>
      <c r="K220" s="217"/>
      <c r="L220" s="217"/>
      <c r="M220" s="217"/>
      <c r="N220" s="217"/>
      <c r="O220" s="217"/>
      <c r="P220" s="217"/>
      <c r="Q220" s="217"/>
      <c r="R220" s="217"/>
      <c r="S220" s="217"/>
      <c r="T220" s="217"/>
      <c r="U220" s="217"/>
      <c r="V220" s="217"/>
      <c r="W220" s="217"/>
      <c r="X220" s="175"/>
      <c r="Y220" s="175"/>
      <c r="Z220" s="175"/>
      <c r="AA220" s="175"/>
      <c r="AB220" s="175"/>
      <c r="AC220" s="175"/>
      <c r="AD220" s="175"/>
      <c r="AE220" s="175"/>
      <c r="AF220" s="175"/>
      <c r="AG220" s="100"/>
      <c r="AH220" s="175"/>
      <c r="AI220" s="175"/>
      <c r="AP220" s="175"/>
      <c r="AQ220" s="175"/>
      <c r="AR220" s="175"/>
      <c r="AS220" s="175"/>
      <c r="AT220" s="175"/>
      <c r="AU220" s="175"/>
      <c r="AV220" s="175"/>
      <c r="AW220" s="175"/>
      <c r="AX220" s="175"/>
      <c r="AY220" s="175"/>
      <c r="AZ220" s="175"/>
    </row>
    <row r="221" ht="15.75" customHeight="1">
      <c r="A221" s="216" t="s">
        <v>319</v>
      </c>
      <c r="B221" s="216"/>
      <c r="C221" s="216"/>
      <c r="D221" s="216"/>
      <c r="E221" s="216"/>
      <c r="F221" s="216"/>
      <c r="G221" s="216"/>
      <c r="H221" s="217"/>
      <c r="I221" s="217"/>
      <c r="J221" s="217"/>
      <c r="K221" s="217"/>
      <c r="L221" s="217"/>
      <c r="M221" s="217"/>
      <c r="N221" s="217"/>
      <c r="O221" s="217"/>
      <c r="P221" s="217"/>
      <c r="Q221" s="217"/>
      <c r="R221" s="217"/>
      <c r="S221" s="217"/>
      <c r="T221" s="217"/>
      <c r="U221" s="217"/>
      <c r="V221" s="217"/>
      <c r="W221" s="217"/>
      <c r="X221" s="175"/>
      <c r="Y221" s="175"/>
      <c r="Z221" s="175"/>
      <c r="AA221" s="175"/>
      <c r="AB221" s="175"/>
      <c r="AC221" s="175"/>
      <c r="AD221" s="175"/>
      <c r="AE221" s="175"/>
      <c r="AF221" s="175"/>
      <c r="AG221" s="100"/>
      <c r="AH221" s="175"/>
      <c r="AI221" s="175"/>
      <c r="AP221" s="175"/>
      <c r="AQ221" s="175"/>
      <c r="AR221" s="175"/>
      <c r="AS221" s="175"/>
      <c r="AT221" s="175"/>
      <c r="AU221" s="175"/>
      <c r="AV221" s="175"/>
      <c r="AW221" s="175"/>
      <c r="AX221" s="175"/>
      <c r="AY221" s="175"/>
      <c r="AZ221" s="175"/>
    </row>
    <row r="222" ht="15.75" customHeight="1">
      <c r="A222" s="216" t="s">
        <v>320</v>
      </c>
      <c r="B222" s="216"/>
      <c r="C222" s="216"/>
      <c r="D222" s="216"/>
      <c r="E222" s="216"/>
      <c r="F222" s="216"/>
      <c r="G222" s="216"/>
      <c r="H222" s="217"/>
      <c r="I222" s="217"/>
      <c r="J222" s="217"/>
      <c r="K222" s="217"/>
      <c r="L222" s="217"/>
      <c r="M222" s="217"/>
      <c r="N222" s="217"/>
      <c r="O222" s="217"/>
      <c r="P222" s="217"/>
      <c r="Q222" s="217"/>
      <c r="R222" s="217"/>
      <c r="S222" s="217"/>
      <c r="T222" s="217"/>
      <c r="U222" s="217"/>
      <c r="V222" s="217"/>
      <c r="W222" s="217"/>
      <c r="X222" s="175"/>
      <c r="Y222" s="175"/>
      <c r="Z222" s="175"/>
      <c r="AA222" s="175"/>
      <c r="AB222" s="175"/>
      <c r="AC222" s="175"/>
      <c r="AG222" s="100"/>
      <c r="AH222" s="175"/>
      <c r="AI222" s="175"/>
      <c r="AP222" s="175"/>
      <c r="AQ222" s="175"/>
      <c r="AR222" s="175"/>
      <c r="AS222" s="175"/>
      <c r="AT222" s="175"/>
      <c r="AU222" s="175"/>
      <c r="AV222" s="175"/>
      <c r="AW222" s="175"/>
      <c r="AX222" s="175"/>
      <c r="AY222" s="175"/>
      <c r="AZ222" s="175"/>
    </row>
    <row r="223" ht="15.75" customHeight="1">
      <c r="A223" s="175" t="s">
        <v>321</v>
      </c>
      <c r="B223" s="175"/>
      <c r="C223" s="175"/>
      <c r="D223" s="175"/>
      <c r="E223" s="175"/>
      <c r="F223" s="175"/>
      <c r="G223" s="175"/>
      <c r="H223" s="175"/>
      <c r="I223" s="175"/>
      <c r="J223" s="175"/>
      <c r="K223" s="175"/>
      <c r="L223" s="175"/>
      <c r="M223" s="175"/>
      <c r="N223" s="175"/>
      <c r="O223" s="175"/>
      <c r="P223" s="175"/>
      <c r="Q223" s="175"/>
      <c r="R223" s="175"/>
      <c r="S223" s="175"/>
      <c r="T223" s="175"/>
      <c r="U223" s="175"/>
      <c r="V223" s="175"/>
      <c r="W223" s="175"/>
      <c r="X223" s="175"/>
      <c r="Y223" s="175"/>
      <c r="Z223" s="175"/>
      <c r="AA223" s="175"/>
      <c r="AB223" s="175"/>
      <c r="AC223" s="175"/>
      <c r="AG223" s="100"/>
      <c r="AH223" s="175"/>
      <c r="AI223" s="175"/>
      <c r="AP223" s="175"/>
      <c r="AQ223" s="175"/>
      <c r="AR223" s="175"/>
      <c r="AS223" s="175"/>
      <c r="AT223" s="175"/>
      <c r="AU223" s="175"/>
      <c r="AV223" s="175"/>
      <c r="AW223" s="175"/>
      <c r="AX223" s="175"/>
      <c r="AY223" s="175"/>
      <c r="AZ223" s="175"/>
    </row>
    <row r="224" ht="15.75" customHeight="1">
      <c r="AG224" s="100"/>
      <c r="AH224" s="175"/>
      <c r="AI224" s="175"/>
      <c r="AP224" s="175"/>
      <c r="AQ224" s="175"/>
      <c r="AR224" s="175"/>
      <c r="AS224" s="175"/>
      <c r="AT224" s="175"/>
      <c r="AU224" s="175"/>
      <c r="AV224" s="175"/>
      <c r="AW224" s="175"/>
      <c r="AX224" s="175"/>
      <c r="AY224" s="175"/>
      <c r="AZ224" s="175"/>
    </row>
    <row r="225" ht="15.75" customHeight="1">
      <c r="AG225" s="100"/>
      <c r="AH225" s="175"/>
      <c r="AI225" s="175"/>
      <c r="AP225" s="175"/>
      <c r="AQ225" s="175"/>
      <c r="AR225" s="175"/>
      <c r="AS225" s="175"/>
      <c r="AT225" s="175"/>
      <c r="AU225" s="175"/>
      <c r="AV225" s="175"/>
      <c r="AW225" s="175"/>
      <c r="AX225" s="175"/>
      <c r="AY225" s="175"/>
      <c r="AZ225" s="175"/>
    </row>
    <row r="226" ht="15.75" customHeight="1">
      <c r="AG226" s="100"/>
      <c r="AH226" s="175"/>
      <c r="AI226" s="175"/>
      <c r="AP226" s="175"/>
      <c r="AQ226" s="175"/>
      <c r="AR226" s="175"/>
      <c r="AS226" s="175"/>
      <c r="AT226" s="175"/>
      <c r="AU226" s="175"/>
      <c r="AV226" s="175"/>
      <c r="AW226" s="175"/>
      <c r="AX226" s="175"/>
      <c r="AY226" s="175"/>
      <c r="AZ226" s="175"/>
    </row>
    <row r="227" ht="15.75" customHeight="1">
      <c r="AG227" s="100"/>
      <c r="AH227" s="175"/>
      <c r="AI227" s="175"/>
      <c r="AP227" s="175"/>
      <c r="AQ227" s="175"/>
      <c r="AR227" s="175"/>
      <c r="AS227" s="175"/>
      <c r="AT227" s="175"/>
      <c r="AU227" s="175"/>
      <c r="AV227" s="175"/>
      <c r="AW227" s="175"/>
      <c r="AX227" s="175"/>
      <c r="AY227" s="175"/>
      <c r="AZ227" s="175"/>
    </row>
    <row r="228" ht="15.75" customHeight="1">
      <c r="AG228" s="100"/>
      <c r="AH228" s="175"/>
      <c r="AI228" s="175"/>
      <c r="AP228" s="175"/>
      <c r="AQ228" s="175"/>
      <c r="AR228" s="175"/>
      <c r="AS228" s="175"/>
      <c r="AT228" s="175"/>
      <c r="AU228" s="175"/>
      <c r="AV228" s="175"/>
      <c r="AW228" s="175"/>
      <c r="AX228" s="175"/>
      <c r="AY228" s="175"/>
      <c r="AZ228" s="175"/>
    </row>
    <row r="229" ht="15.75" customHeight="1">
      <c r="AG229" s="100"/>
      <c r="AH229" s="175"/>
      <c r="AI229" s="175"/>
      <c r="AP229" s="175"/>
      <c r="AQ229" s="175"/>
      <c r="AR229" s="175"/>
      <c r="AS229" s="175"/>
      <c r="AT229" s="175"/>
      <c r="AU229" s="175"/>
      <c r="AV229" s="175"/>
      <c r="AW229" s="175"/>
      <c r="AX229" s="175"/>
      <c r="AY229" s="175"/>
      <c r="AZ229" s="175"/>
    </row>
    <row r="230" ht="15.75" customHeight="1">
      <c r="AG230" s="100"/>
    </row>
    <row r="231" ht="15.75" customHeight="1">
      <c r="AG231" s="100"/>
    </row>
    <row r="232" ht="15.75" customHeight="1">
      <c r="AG232" s="100"/>
    </row>
    <row r="233" ht="15.75" customHeight="1">
      <c r="AG233" s="100"/>
    </row>
    <row r="234" ht="15.75" customHeight="1">
      <c r="AG234" s="100"/>
    </row>
    <row r="235" ht="15.75" customHeight="1">
      <c r="AG235" s="100"/>
    </row>
    <row r="236" ht="15.75" customHeight="1">
      <c r="AG236" s="100"/>
    </row>
    <row r="237" ht="15.75" customHeight="1">
      <c r="AG237" s="100"/>
    </row>
    <row r="238" ht="15.75" customHeight="1">
      <c r="AG238" s="100"/>
    </row>
    <row r="239" ht="15.75" customHeight="1">
      <c r="AG239" s="100"/>
    </row>
    <row r="240" ht="15.75" customHeight="1">
      <c r="AG240" s="100"/>
    </row>
    <row r="241" ht="15.75" customHeight="1">
      <c r="AG241" s="100"/>
    </row>
    <row r="242" ht="15.75" customHeight="1">
      <c r="AG242" s="100"/>
    </row>
    <row r="243" ht="15.75" customHeight="1">
      <c r="AG243" s="100"/>
    </row>
    <row r="244" ht="15.75" customHeight="1">
      <c r="AG244" s="100"/>
    </row>
    <row r="245" ht="15.75" customHeight="1">
      <c r="AG245" s="100"/>
    </row>
    <row r="246" ht="15.75" customHeight="1">
      <c r="AG246" s="100"/>
    </row>
    <row r="247" ht="15.75" customHeight="1">
      <c r="AG247" s="100"/>
    </row>
    <row r="248" ht="15.75" customHeight="1">
      <c r="AG248" s="100"/>
    </row>
    <row r="249" ht="15.75" customHeight="1">
      <c r="AG249" s="100"/>
    </row>
    <row r="250" ht="15.75" customHeight="1">
      <c r="AG250" s="100"/>
    </row>
    <row r="251" ht="15.75" customHeight="1">
      <c r="AG251" s="100"/>
    </row>
    <row r="252" ht="15.75" customHeight="1">
      <c r="AG252" s="100"/>
    </row>
    <row r="253" ht="15.75" customHeight="1">
      <c r="AG253" s="100"/>
    </row>
    <row r="254" ht="15.75" customHeight="1">
      <c r="AG254" s="100"/>
    </row>
    <row r="255" ht="15.75" customHeight="1">
      <c r="AG255" s="100"/>
    </row>
    <row r="256" ht="15.75" customHeight="1">
      <c r="AG256" s="100"/>
    </row>
    <row r="257" ht="15.75" customHeight="1">
      <c r="AG257" s="100"/>
    </row>
    <row r="258" ht="15.75" customHeight="1">
      <c r="AG258" s="100"/>
    </row>
    <row r="259" ht="15.75" customHeight="1">
      <c r="AG259" s="100"/>
    </row>
    <row r="260" ht="15.75" customHeight="1">
      <c r="AG260" s="100"/>
    </row>
    <row r="261" ht="15.75" customHeight="1">
      <c r="AG261" s="100"/>
    </row>
    <row r="262" ht="15.75" customHeight="1">
      <c r="AG262" s="100"/>
    </row>
    <row r="263" ht="15.75" customHeight="1">
      <c r="AG263" s="100"/>
    </row>
    <row r="264" ht="15.75" customHeight="1">
      <c r="AG264" s="100"/>
    </row>
    <row r="265" ht="15.75" customHeight="1">
      <c r="AG265" s="100"/>
    </row>
    <row r="266" ht="15.75" customHeight="1">
      <c r="AG266" s="100"/>
    </row>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3:$AF$23"/>
  <mergeCells count="7">
    <mergeCell ref="A2:R2"/>
    <mergeCell ref="A3:S3"/>
    <mergeCell ref="A5:I5"/>
    <mergeCell ref="J5:P5"/>
    <mergeCell ref="Q5:W5"/>
    <mergeCell ref="X5:AC5"/>
    <mergeCell ref="A22:I22"/>
  </mergeCells>
  <hyperlinks>
    <hyperlink display="Quality Score" location="Google_Sheet_Link_1161715313" ref="B6"/>
    <hyperlink display="Number of Earths required" location="null!A218" ref="AE6"/>
    <hyperlink display="Number of Countries required" location="null!A219" ref="AF6"/>
    <hyperlink display="See Note" location="null!A224" ref="E8"/>
    <hyperlink display="Quality Score" location="Google_Sheet_Link_184596569" ref="B23"/>
    <hyperlink display="Region" location="null!E9:E15" ref="G23"/>
    <hyperlink display="Income Group" location="null!F16:G19" ref="H23"/>
    <hyperlink display="Population (millions)" location="null!G8:G15" ref="I23"/>
    <hyperlink display="Number of Earths required" location="null!A218" ref="AE23"/>
    <hyperlink display="Number of Countries required" location="null!A219" ref="AF23"/>
    <hyperlink r:id="rId1" ref="A210"/>
  </hyperlinks>
  <printOptions/>
  <pageMargins bottom="0.75" footer="0.0" header="0.0" left="0.15" right="0.15" top="0.75"/>
  <pageSetup paperSize="9" orientation="landscape" pageOrder="overThenDown"/>
  <headerFooter>
    <oddFooter>&amp;LPrinted on &amp;D&amp;CPage &amp;P of &amp;R© Global Footprint Network, 2015</oddFooter>
  </headerFooter>
  <colBreaks count="1" manualBreakCount="1">
    <brk id="23" man="1"/>
  </colBrea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0"/>
    <pageSetUpPr/>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39.0"/>
    <col customWidth="1" min="2" max="4" width="10.29"/>
    <col customWidth="1" min="5" max="5" width="7.71"/>
    <col customWidth="1" min="6" max="6" width="13.29"/>
    <col customWidth="1" min="7" max="7" width="23.29"/>
    <col customWidth="1" min="8" max="8" width="10.43"/>
    <col customWidth="1" min="9" max="15" width="13.43"/>
    <col customWidth="1" min="16" max="16" width="17.0"/>
    <col customWidth="1" min="17" max="17" width="12.43"/>
    <col customWidth="1" min="18" max="18" width="12.29"/>
    <col customWidth="1" min="19" max="19" width="13.29"/>
    <col customWidth="1" min="20" max="20" width="11.43"/>
    <col customWidth="1" min="21" max="21" width="12.29"/>
    <col customWidth="1" min="22" max="22" width="11.71"/>
    <col customWidth="1" min="23" max="23" width="18.0"/>
    <col customWidth="1" min="24" max="28" width="11.71"/>
    <col customWidth="1" min="29" max="29" width="14.43"/>
    <col customWidth="1" min="30" max="30" width="14.71"/>
    <col customWidth="1" min="31" max="31" width="12.29"/>
    <col customWidth="1" min="32" max="32" width="12.43"/>
    <col customWidth="1" hidden="1" min="33" max="33" width="26.43"/>
    <col customWidth="1" hidden="1" min="34" max="34" width="13.86"/>
    <col customWidth="1" min="35" max="35" width="9.29"/>
    <col customWidth="1" min="36" max="36" width="22.71"/>
    <col customWidth="1" min="37" max="37" width="24.57"/>
    <col customWidth="1" min="38" max="38" width="43.71"/>
    <col customWidth="1" min="39" max="57" width="9.29"/>
  </cols>
  <sheetData>
    <row r="1" ht="7.5" customHeight="1">
      <c r="B1" s="49"/>
      <c r="C1" s="49"/>
      <c r="D1" s="49"/>
      <c r="E1" s="49"/>
      <c r="F1" s="49"/>
      <c r="G1" s="50"/>
      <c r="AG1" s="218"/>
    </row>
    <row r="2">
      <c r="A2" s="51" t="s">
        <v>322</v>
      </c>
      <c r="S2" s="52"/>
      <c r="V2" s="53"/>
      <c r="AG2" s="218"/>
    </row>
    <row r="3">
      <c r="A3" s="54" t="s">
        <v>58</v>
      </c>
      <c r="T3" s="55"/>
      <c r="U3" s="55"/>
      <c r="V3" s="55"/>
      <c r="W3" s="55"/>
      <c r="X3" s="55"/>
      <c r="AG3" s="218"/>
    </row>
    <row r="4" ht="29.25" customHeight="1">
      <c r="A4" s="56" t="s">
        <v>57</v>
      </c>
      <c r="B4" s="57"/>
      <c r="C4" s="57"/>
      <c r="D4" s="57"/>
      <c r="E4" s="58"/>
      <c r="F4" s="58"/>
      <c r="G4" s="58"/>
      <c r="H4" s="58"/>
      <c r="I4" s="58"/>
      <c r="J4" s="57"/>
      <c r="K4" s="57"/>
      <c r="L4" s="57"/>
      <c r="M4" s="57"/>
      <c r="N4" s="59"/>
      <c r="O4" s="59"/>
      <c r="P4" s="59"/>
      <c r="Q4" s="59"/>
      <c r="R4" s="59"/>
      <c r="S4" s="59"/>
      <c r="T4" s="59"/>
      <c r="U4" s="59"/>
      <c r="V4" s="59"/>
      <c r="W4" s="59"/>
      <c r="X4" s="59"/>
      <c r="Y4" s="59"/>
      <c r="Z4" s="59"/>
      <c r="AA4" s="59"/>
      <c r="AB4" s="59"/>
      <c r="AC4" s="59"/>
      <c r="AD4" s="59"/>
      <c r="AE4" s="59"/>
      <c r="AF4" s="59"/>
      <c r="AG4" s="219"/>
      <c r="AH4" s="59"/>
      <c r="AI4" s="59"/>
      <c r="AJ4" s="59"/>
      <c r="AK4" s="59"/>
      <c r="AL4" s="59"/>
      <c r="AM4" s="59"/>
      <c r="AN4" s="59"/>
      <c r="AO4" s="60"/>
      <c r="AP4" s="60"/>
    </row>
    <row r="5" ht="31.5" customHeight="1">
      <c r="A5" s="61"/>
      <c r="B5" s="62"/>
      <c r="C5" s="62"/>
      <c r="D5" s="62"/>
      <c r="E5" s="62"/>
      <c r="F5" s="62"/>
      <c r="G5" s="62"/>
      <c r="H5" s="62"/>
      <c r="I5" s="63"/>
      <c r="J5" s="64" t="s">
        <v>70</v>
      </c>
      <c r="K5" s="62"/>
      <c r="L5" s="62"/>
      <c r="M5" s="62"/>
      <c r="N5" s="62"/>
      <c r="O5" s="62"/>
      <c r="P5" s="63"/>
      <c r="Q5" s="64" t="s">
        <v>71</v>
      </c>
      <c r="R5" s="62"/>
      <c r="S5" s="62"/>
      <c r="T5" s="62"/>
      <c r="U5" s="62"/>
      <c r="V5" s="62"/>
      <c r="W5" s="63"/>
      <c r="X5" s="64" t="s">
        <v>72</v>
      </c>
      <c r="Y5" s="62"/>
      <c r="Z5" s="62"/>
      <c r="AA5" s="62"/>
      <c r="AB5" s="62"/>
      <c r="AC5" s="63"/>
      <c r="AD5" s="65"/>
      <c r="AE5" s="65"/>
      <c r="AF5" s="66"/>
      <c r="AG5" s="220"/>
      <c r="AH5" s="221">
        <v>44562.0</v>
      </c>
    </row>
    <row r="6" ht="76.5" customHeight="1">
      <c r="A6" s="67" t="s">
        <v>73</v>
      </c>
      <c r="B6" s="68" t="s">
        <v>74</v>
      </c>
      <c r="C6" s="67" t="s">
        <v>75</v>
      </c>
      <c r="D6" s="67" t="s">
        <v>76</v>
      </c>
      <c r="E6" s="67" t="s">
        <v>77</v>
      </c>
      <c r="F6" s="67" t="s">
        <v>78</v>
      </c>
      <c r="G6" s="67" t="s">
        <v>79</v>
      </c>
      <c r="H6" s="67" t="s">
        <v>80</v>
      </c>
      <c r="I6" s="67" t="s">
        <v>81</v>
      </c>
      <c r="J6" s="69" t="s">
        <v>82</v>
      </c>
      <c r="K6" s="69" t="s">
        <v>83</v>
      </c>
      <c r="L6" s="69" t="s">
        <v>84</v>
      </c>
      <c r="M6" s="69" t="s">
        <v>85</v>
      </c>
      <c r="N6" s="69" t="s">
        <v>86</v>
      </c>
      <c r="O6" s="69" t="s">
        <v>87</v>
      </c>
      <c r="P6" s="70" t="s">
        <v>88</v>
      </c>
      <c r="Q6" s="71" t="s">
        <v>82</v>
      </c>
      <c r="R6" s="71" t="s">
        <v>83</v>
      </c>
      <c r="S6" s="71" t="s">
        <v>84</v>
      </c>
      <c r="T6" s="71" t="s">
        <v>85</v>
      </c>
      <c r="U6" s="71" t="s">
        <v>86</v>
      </c>
      <c r="V6" s="71" t="s">
        <v>87</v>
      </c>
      <c r="W6" s="72" t="s">
        <v>89</v>
      </c>
      <c r="X6" s="73" t="s">
        <v>90</v>
      </c>
      <c r="Y6" s="73" t="s">
        <v>91</v>
      </c>
      <c r="Z6" s="73" t="s">
        <v>92</v>
      </c>
      <c r="AA6" s="73" t="s">
        <v>93</v>
      </c>
      <c r="AB6" s="73" t="s">
        <v>87</v>
      </c>
      <c r="AC6" s="74" t="s">
        <v>94</v>
      </c>
      <c r="AD6" s="75" t="s">
        <v>323</v>
      </c>
      <c r="AE6" s="76" t="s">
        <v>96</v>
      </c>
      <c r="AF6" s="76" t="s">
        <v>97</v>
      </c>
      <c r="AG6" s="222" t="s">
        <v>324</v>
      </c>
      <c r="AH6" s="221"/>
      <c r="AJ6" s="223" t="s">
        <v>325</v>
      </c>
      <c r="AK6" s="224" t="s">
        <v>326</v>
      </c>
    </row>
    <row r="7" ht="23.25" customHeight="1">
      <c r="F7" s="77"/>
      <c r="G7" s="78" t="s">
        <v>67</v>
      </c>
      <c r="H7" s="79"/>
      <c r="I7" s="80">
        <v>7953.952</v>
      </c>
      <c r="J7" s="81">
        <v>0.484740591352144</v>
      </c>
      <c r="K7" s="81">
        <v>0.125183818074021</v>
      </c>
      <c r="L7" s="81">
        <v>0.263549148705189</v>
      </c>
      <c r="M7" s="81">
        <v>1.56196760406952</v>
      </c>
      <c r="N7" s="81">
        <v>0.0834964030816198</v>
      </c>
      <c r="O7" s="81">
        <v>0.0627036058021318</v>
      </c>
      <c r="P7" s="82">
        <v>2.58163963100625</v>
      </c>
      <c r="Q7" s="81">
        <v>0.484740591352144</v>
      </c>
      <c r="R7" s="81">
        <v>0.125183818074021</v>
      </c>
      <c r="S7" s="81">
        <v>0.263549148705189</v>
      </c>
      <c r="T7" s="81">
        <v>1.56196760406952</v>
      </c>
      <c r="U7" s="81">
        <v>0.0834964030816198</v>
      </c>
      <c r="V7" s="81">
        <v>0.0627036058021318</v>
      </c>
      <c r="W7" s="83">
        <v>2.58163963100625</v>
      </c>
      <c r="X7" s="81">
        <v>0.484740591352143</v>
      </c>
      <c r="Y7" s="81">
        <v>0.183816553408518</v>
      </c>
      <c r="Z7" s="81">
        <v>0.642538836000018</v>
      </c>
      <c r="AA7" s="81">
        <v>0.136415782512845</v>
      </c>
      <c r="AB7" s="81">
        <v>0.0627036058021318</v>
      </c>
      <c r="AC7" s="84">
        <v>1.51021536907566</v>
      </c>
      <c r="AD7" s="85">
        <v>-1.07142426193059</v>
      </c>
      <c r="AE7" s="86">
        <v>1.70945130335044</v>
      </c>
      <c r="AF7" s="85"/>
      <c r="AG7" s="225">
        <f t="shared" ref="AG7:AG20" si="2">$AH$5+(365/AE7)</f>
        <v>44775.51881</v>
      </c>
      <c r="AH7" s="221">
        <v>45292.0</v>
      </c>
      <c r="AI7" s="1"/>
      <c r="AJ7" s="226">
        <f t="shared" ref="AJ7:AJ20" si="3">IF(AG7="","",$AH$7+(365/AE7))</f>
        <v>45505.51881</v>
      </c>
      <c r="AK7" s="227" t="str">
        <f t="shared" ref="AK7:AK20" si="4">IF(AF7&lt;1,"",$AH$7+(366/AF7))</f>
        <v/>
      </c>
      <c r="AL7" s="87"/>
      <c r="AM7" s="87"/>
      <c r="AN7" s="87"/>
      <c r="AO7" s="87"/>
      <c r="AP7" s="87"/>
      <c r="AQ7" s="87"/>
      <c r="AR7" s="87"/>
      <c r="AS7" s="87"/>
      <c r="AT7" s="87"/>
      <c r="AU7" s="87"/>
      <c r="AV7" s="87"/>
      <c r="AW7" s="87"/>
      <c r="AX7" s="87"/>
      <c r="AY7" s="87"/>
      <c r="AZ7" s="87"/>
      <c r="BA7" s="87"/>
      <c r="BB7" s="87"/>
      <c r="BC7" s="87"/>
      <c r="BD7" s="87"/>
      <c r="BE7" s="87"/>
    </row>
    <row r="8" ht="18.75" customHeight="1">
      <c r="E8" s="88" t="s">
        <v>98</v>
      </c>
      <c r="F8" s="89" t="str">
        <f>SUBTOTAL(103, A24:A205)&amp;" Records"</f>
        <v>182 Records</v>
      </c>
      <c r="G8" s="90" t="str">
        <f>IF(F8="182 Records", "", "Filtered ")&amp;"Total of All Countries"</f>
        <v>Total of All Countries</v>
      </c>
      <c r="H8" s="91"/>
      <c r="I8" s="92">
        <f>SUBTOTAL(109, $I$24:$I$205)</f>
        <v>7912.698</v>
      </c>
      <c r="J8" s="93" t="str">
        <f t="shared" ref="J8:AE8" si="1">SUMPRODUCT($I$24:$I$205,SUBTOTAL(109,OFFSET(J24:J205,ROW(J24:J205)-MIN(ROW(J24:J205)),0,1)))/$I$8</f>
        <v>#VALUE!</v>
      </c>
      <c r="K8" s="94" t="str">
        <f t="shared" si="1"/>
        <v>#VALUE!</v>
      </c>
      <c r="L8" s="94" t="str">
        <f t="shared" si="1"/>
        <v>#VALUE!</v>
      </c>
      <c r="M8" s="94" t="str">
        <f t="shared" si="1"/>
        <v>#VALUE!</v>
      </c>
      <c r="N8" s="94" t="str">
        <f t="shared" si="1"/>
        <v>#VALUE!</v>
      </c>
      <c r="O8" s="94" t="str">
        <f t="shared" si="1"/>
        <v>#VALUE!</v>
      </c>
      <c r="P8" s="95" t="str">
        <f t="shared" si="1"/>
        <v>#VALUE!</v>
      </c>
      <c r="Q8" s="93" t="str">
        <f t="shared" si="1"/>
        <v>#VALUE!</v>
      </c>
      <c r="R8" s="94" t="str">
        <f t="shared" si="1"/>
        <v>#VALUE!</v>
      </c>
      <c r="S8" s="94" t="str">
        <f t="shared" si="1"/>
        <v>#VALUE!</v>
      </c>
      <c r="T8" s="94" t="str">
        <f t="shared" si="1"/>
        <v>#VALUE!</v>
      </c>
      <c r="U8" s="94" t="str">
        <f t="shared" si="1"/>
        <v>#VALUE!</v>
      </c>
      <c r="V8" s="94" t="str">
        <f t="shared" si="1"/>
        <v>#VALUE!</v>
      </c>
      <c r="W8" s="96" t="str">
        <f t="shared" si="1"/>
        <v>#VALUE!</v>
      </c>
      <c r="X8" s="94" t="str">
        <f t="shared" si="1"/>
        <v>#VALUE!</v>
      </c>
      <c r="Y8" s="94" t="str">
        <f t="shared" si="1"/>
        <v>#VALUE!</v>
      </c>
      <c r="Z8" s="94" t="str">
        <f t="shared" si="1"/>
        <v>#VALUE!</v>
      </c>
      <c r="AA8" s="94" t="str">
        <f t="shared" si="1"/>
        <v>#VALUE!</v>
      </c>
      <c r="AB8" s="94" t="str">
        <f t="shared" si="1"/>
        <v>#VALUE!</v>
      </c>
      <c r="AC8" s="97" t="str">
        <f t="shared" si="1"/>
        <v>#VALUE!</v>
      </c>
      <c r="AD8" s="98" t="str">
        <f t="shared" si="1"/>
        <v>#VALUE!</v>
      </c>
      <c r="AE8" s="99" t="str">
        <f t="shared" si="1"/>
        <v>#VALUE!</v>
      </c>
      <c r="AF8" s="98">
        <f t="shared" ref="AF8:AF20" si="6">IFERROR(W8/AC8,0)</f>
        <v>0</v>
      </c>
      <c r="AG8" s="228" t="str">
        <f t="shared" si="2"/>
        <v>#VALUE!</v>
      </c>
      <c r="AH8" s="221"/>
      <c r="AI8" s="1"/>
      <c r="AJ8" s="229" t="str">
        <f t="shared" si="3"/>
        <v>#VALUE!</v>
      </c>
      <c r="AK8" s="227" t="str">
        <f t="shared" si="4"/>
        <v/>
      </c>
    </row>
    <row r="9" ht="18.75" customHeight="1">
      <c r="A9" s="100"/>
      <c r="B9" s="101"/>
      <c r="C9" s="101"/>
      <c r="D9" s="101"/>
      <c r="F9" s="102" t="str">
        <f t="shared" ref="F9:F16" si="7">SUMPRODUCT(SUBTOTAL(3,OFFSET($G$24:$G$205,ROW($G$24:$G$205)-MIN(ROW($G$24:$G$205)),0,1)),--($G$24:$G$205=$G9))&amp;" Records"</f>
        <v>#VALUE!</v>
      </c>
      <c r="G9" s="90" t="s">
        <v>99</v>
      </c>
      <c r="H9" s="91"/>
      <c r="I9" s="92" t="str">
        <f t="shared" ref="I9:I16" si="8">SUMPRODUCT(SUBTOTAL(9,OFFSET($I$24:$I$205,ROW($I$24:$I$205)-MIN(ROW($I$24:$I$205)),0,1)),--($G$24:$G$205=$G9))</f>
        <v>#VALUE!</v>
      </c>
      <c r="J9" s="93">
        <f t="shared" ref="J9:AE9" si="5">IFERROR(SUMPRODUCT($I$24:$I$205,SUBTOTAL(109,OFFSET(J$24:J$205,ROW(J$24:J$205)-MIN(ROW(J$24:J$205)),0,1)), --($G$24:$G$205=$G9))/$I9,0)</f>
        <v>0</v>
      </c>
      <c r="K9" s="94">
        <f t="shared" si="5"/>
        <v>0</v>
      </c>
      <c r="L9" s="94">
        <f t="shared" si="5"/>
        <v>0</v>
      </c>
      <c r="M9" s="94">
        <f t="shared" si="5"/>
        <v>0</v>
      </c>
      <c r="N9" s="94">
        <f t="shared" si="5"/>
        <v>0</v>
      </c>
      <c r="O9" s="94">
        <f t="shared" si="5"/>
        <v>0</v>
      </c>
      <c r="P9" s="95">
        <f t="shared" si="5"/>
        <v>0</v>
      </c>
      <c r="Q9" s="93">
        <f t="shared" si="5"/>
        <v>0</v>
      </c>
      <c r="R9" s="94">
        <f t="shared" si="5"/>
        <v>0</v>
      </c>
      <c r="S9" s="94">
        <f t="shared" si="5"/>
        <v>0</v>
      </c>
      <c r="T9" s="94">
        <f t="shared" si="5"/>
        <v>0</v>
      </c>
      <c r="U9" s="94">
        <f t="shared" si="5"/>
        <v>0</v>
      </c>
      <c r="V9" s="94">
        <f t="shared" si="5"/>
        <v>0</v>
      </c>
      <c r="W9" s="96">
        <f t="shared" si="5"/>
        <v>0</v>
      </c>
      <c r="X9" s="94">
        <f t="shared" si="5"/>
        <v>0</v>
      </c>
      <c r="Y9" s="94">
        <f t="shared" si="5"/>
        <v>0</v>
      </c>
      <c r="Z9" s="94">
        <f t="shared" si="5"/>
        <v>0</v>
      </c>
      <c r="AA9" s="94">
        <f t="shared" si="5"/>
        <v>0</v>
      </c>
      <c r="AB9" s="94">
        <f t="shared" si="5"/>
        <v>0</v>
      </c>
      <c r="AC9" s="97">
        <f t="shared" si="5"/>
        <v>0</v>
      </c>
      <c r="AD9" s="98">
        <f t="shared" si="5"/>
        <v>0</v>
      </c>
      <c r="AE9" s="99">
        <f t="shared" si="5"/>
        <v>0</v>
      </c>
      <c r="AF9" s="98">
        <f t="shared" si="6"/>
        <v>0</v>
      </c>
      <c r="AG9" s="230" t="str">
        <f t="shared" si="2"/>
        <v>#DIV/0!</v>
      </c>
      <c r="AH9" s="231"/>
      <c r="AI9" s="1"/>
      <c r="AJ9" s="229" t="str">
        <f t="shared" si="3"/>
        <v>#DIV/0!</v>
      </c>
      <c r="AK9" s="227" t="str">
        <f t="shared" si="4"/>
        <v/>
      </c>
    </row>
    <row r="10" ht="18.75" customHeight="1">
      <c r="A10" s="100"/>
      <c r="B10" s="101"/>
      <c r="C10" s="101"/>
      <c r="D10" s="101"/>
      <c r="F10" s="103" t="str">
        <f t="shared" si="7"/>
        <v>#VALUE!</v>
      </c>
      <c r="G10" s="104" t="s">
        <v>100</v>
      </c>
      <c r="H10" s="105"/>
      <c r="I10" s="106" t="str">
        <f t="shared" si="8"/>
        <v>#VALUE!</v>
      </c>
      <c r="J10" s="107">
        <f t="shared" ref="J10:AE10" si="9">IFERROR(SUMPRODUCT($I$24:$I$205,SUBTOTAL(109,OFFSET(J$24:J$205,ROW(J$24:J$205)-MIN(ROW(J$24:J$205)),0,1)), --($G$24:$G$205=$G10))/$I10,0)</f>
        <v>0</v>
      </c>
      <c r="K10" s="108">
        <f t="shared" si="9"/>
        <v>0</v>
      </c>
      <c r="L10" s="108">
        <f t="shared" si="9"/>
        <v>0</v>
      </c>
      <c r="M10" s="108">
        <f t="shared" si="9"/>
        <v>0</v>
      </c>
      <c r="N10" s="108">
        <f t="shared" si="9"/>
        <v>0</v>
      </c>
      <c r="O10" s="108">
        <f t="shared" si="9"/>
        <v>0</v>
      </c>
      <c r="P10" s="109">
        <f t="shared" si="9"/>
        <v>0</v>
      </c>
      <c r="Q10" s="107">
        <f t="shared" si="9"/>
        <v>0</v>
      </c>
      <c r="R10" s="108">
        <f t="shared" si="9"/>
        <v>0</v>
      </c>
      <c r="S10" s="108">
        <f t="shared" si="9"/>
        <v>0</v>
      </c>
      <c r="T10" s="108">
        <f t="shared" si="9"/>
        <v>0</v>
      </c>
      <c r="U10" s="108">
        <f t="shared" si="9"/>
        <v>0</v>
      </c>
      <c r="V10" s="108">
        <f t="shared" si="9"/>
        <v>0</v>
      </c>
      <c r="W10" s="110">
        <f t="shared" si="9"/>
        <v>0</v>
      </c>
      <c r="X10" s="108">
        <f t="shared" si="9"/>
        <v>0</v>
      </c>
      <c r="Y10" s="108">
        <f t="shared" si="9"/>
        <v>0</v>
      </c>
      <c r="Z10" s="108">
        <f t="shared" si="9"/>
        <v>0</v>
      </c>
      <c r="AA10" s="108">
        <f t="shared" si="9"/>
        <v>0</v>
      </c>
      <c r="AB10" s="108">
        <f t="shared" si="9"/>
        <v>0</v>
      </c>
      <c r="AC10" s="111">
        <f t="shared" si="9"/>
        <v>0</v>
      </c>
      <c r="AD10" s="112">
        <f t="shared" si="9"/>
        <v>0</v>
      </c>
      <c r="AE10" s="113">
        <f t="shared" si="9"/>
        <v>0</v>
      </c>
      <c r="AF10" s="112">
        <f t="shared" si="6"/>
        <v>0</v>
      </c>
      <c r="AG10" s="230" t="str">
        <f t="shared" si="2"/>
        <v>#DIV/0!</v>
      </c>
      <c r="AH10" s="232"/>
      <c r="AI10" s="1"/>
      <c r="AJ10" s="229" t="str">
        <f t="shared" si="3"/>
        <v>#DIV/0!</v>
      </c>
      <c r="AK10" s="227" t="str">
        <f t="shared" si="4"/>
        <v/>
      </c>
    </row>
    <row r="11" ht="18.75" customHeight="1">
      <c r="A11" s="100"/>
      <c r="B11" s="101"/>
      <c r="C11" s="101"/>
      <c r="D11" s="101"/>
      <c r="F11" s="103" t="str">
        <f t="shared" si="7"/>
        <v>#VALUE!</v>
      </c>
      <c r="G11" s="104" t="s">
        <v>101</v>
      </c>
      <c r="H11" s="105"/>
      <c r="I11" s="106" t="str">
        <f t="shared" si="8"/>
        <v>#VALUE!</v>
      </c>
      <c r="J11" s="107">
        <f t="shared" ref="J11:AE11" si="10">IFERROR(SUMPRODUCT($I$24:$I$205,SUBTOTAL(109,OFFSET(J$24:J$205,ROW(J$24:J$205)-MIN(ROW(J$24:J$205)),0,1)), --($G$24:$G$205=$G11))/$I11,0)</f>
        <v>0</v>
      </c>
      <c r="K11" s="108">
        <f t="shared" si="10"/>
        <v>0</v>
      </c>
      <c r="L11" s="108">
        <f t="shared" si="10"/>
        <v>0</v>
      </c>
      <c r="M11" s="108">
        <f t="shared" si="10"/>
        <v>0</v>
      </c>
      <c r="N11" s="108">
        <f t="shared" si="10"/>
        <v>0</v>
      </c>
      <c r="O11" s="108">
        <f t="shared" si="10"/>
        <v>0</v>
      </c>
      <c r="P11" s="109">
        <f t="shared" si="10"/>
        <v>0</v>
      </c>
      <c r="Q11" s="107">
        <f t="shared" si="10"/>
        <v>0</v>
      </c>
      <c r="R11" s="108">
        <f t="shared" si="10"/>
        <v>0</v>
      </c>
      <c r="S11" s="108">
        <f t="shared" si="10"/>
        <v>0</v>
      </c>
      <c r="T11" s="108">
        <f t="shared" si="10"/>
        <v>0</v>
      </c>
      <c r="U11" s="108">
        <f t="shared" si="10"/>
        <v>0</v>
      </c>
      <c r="V11" s="108">
        <f t="shared" si="10"/>
        <v>0</v>
      </c>
      <c r="W11" s="110">
        <f t="shared" si="10"/>
        <v>0</v>
      </c>
      <c r="X11" s="108">
        <f t="shared" si="10"/>
        <v>0</v>
      </c>
      <c r="Y11" s="108">
        <f t="shared" si="10"/>
        <v>0</v>
      </c>
      <c r="Z11" s="108">
        <f t="shared" si="10"/>
        <v>0</v>
      </c>
      <c r="AA11" s="108">
        <f t="shared" si="10"/>
        <v>0</v>
      </c>
      <c r="AB11" s="108">
        <f t="shared" si="10"/>
        <v>0</v>
      </c>
      <c r="AC11" s="111">
        <f t="shared" si="10"/>
        <v>0</v>
      </c>
      <c r="AD11" s="112">
        <f t="shared" si="10"/>
        <v>0</v>
      </c>
      <c r="AE11" s="113">
        <f t="shared" si="10"/>
        <v>0</v>
      </c>
      <c r="AF11" s="112">
        <f t="shared" si="6"/>
        <v>0</v>
      </c>
      <c r="AG11" s="230" t="str">
        <f t="shared" si="2"/>
        <v>#DIV/0!</v>
      </c>
      <c r="AH11" s="232"/>
      <c r="AI11" s="1"/>
      <c r="AJ11" s="233" t="str">
        <f t="shared" si="3"/>
        <v>#DIV/0!</v>
      </c>
      <c r="AK11" s="234" t="str">
        <f t="shared" si="4"/>
        <v/>
      </c>
    </row>
    <row r="12" ht="18.75" customHeight="1">
      <c r="A12" s="100"/>
      <c r="B12" s="101"/>
      <c r="C12" s="101"/>
      <c r="D12" s="101"/>
      <c r="F12" s="103" t="str">
        <f t="shared" si="7"/>
        <v>#VALUE!</v>
      </c>
      <c r="G12" s="104" t="s">
        <v>327</v>
      </c>
      <c r="H12" s="105"/>
      <c r="I12" s="106" t="str">
        <f t="shared" si="8"/>
        <v>#VALUE!</v>
      </c>
      <c r="J12" s="107">
        <f t="shared" ref="J12:AE12" si="11">IFERROR(SUMPRODUCT($I$24:$I$205,SUBTOTAL(109,OFFSET(J$24:J$205,ROW(J$24:J$205)-MIN(ROW(J$24:J$205)),0,1)), --($G$24:$G$205=$G12))/$I12,0)</f>
        <v>0</v>
      </c>
      <c r="K12" s="108">
        <f t="shared" si="11"/>
        <v>0</v>
      </c>
      <c r="L12" s="108">
        <f t="shared" si="11"/>
        <v>0</v>
      </c>
      <c r="M12" s="108">
        <f t="shared" si="11"/>
        <v>0</v>
      </c>
      <c r="N12" s="108">
        <f t="shared" si="11"/>
        <v>0</v>
      </c>
      <c r="O12" s="108">
        <f t="shared" si="11"/>
        <v>0</v>
      </c>
      <c r="P12" s="109">
        <f t="shared" si="11"/>
        <v>0</v>
      </c>
      <c r="Q12" s="107">
        <f t="shared" si="11"/>
        <v>0</v>
      </c>
      <c r="R12" s="108">
        <f t="shared" si="11"/>
        <v>0</v>
      </c>
      <c r="S12" s="108">
        <f t="shared" si="11"/>
        <v>0</v>
      </c>
      <c r="T12" s="108">
        <f t="shared" si="11"/>
        <v>0</v>
      </c>
      <c r="U12" s="108">
        <f t="shared" si="11"/>
        <v>0</v>
      </c>
      <c r="V12" s="108">
        <f t="shared" si="11"/>
        <v>0</v>
      </c>
      <c r="W12" s="110">
        <f t="shared" si="11"/>
        <v>0</v>
      </c>
      <c r="X12" s="108">
        <f t="shared" si="11"/>
        <v>0</v>
      </c>
      <c r="Y12" s="108">
        <f t="shared" si="11"/>
        <v>0</v>
      </c>
      <c r="Z12" s="108">
        <f t="shared" si="11"/>
        <v>0</v>
      </c>
      <c r="AA12" s="108">
        <f t="shared" si="11"/>
        <v>0</v>
      </c>
      <c r="AB12" s="108">
        <f t="shared" si="11"/>
        <v>0</v>
      </c>
      <c r="AC12" s="111">
        <f t="shared" si="11"/>
        <v>0</v>
      </c>
      <c r="AD12" s="112">
        <f t="shared" si="11"/>
        <v>0</v>
      </c>
      <c r="AE12" s="113">
        <f t="shared" si="11"/>
        <v>0</v>
      </c>
      <c r="AF12" s="112">
        <f t="shared" si="6"/>
        <v>0</v>
      </c>
      <c r="AG12" s="230" t="str">
        <f t="shared" si="2"/>
        <v>#DIV/0!</v>
      </c>
      <c r="AH12" s="232"/>
      <c r="AI12" s="1"/>
      <c r="AJ12" s="233" t="str">
        <f t="shared" si="3"/>
        <v>#DIV/0!</v>
      </c>
      <c r="AK12" s="234" t="str">
        <f t="shared" si="4"/>
        <v/>
      </c>
    </row>
    <row r="13" ht="18.75" customHeight="1">
      <c r="A13" s="100"/>
      <c r="B13" s="101"/>
      <c r="C13" s="101"/>
      <c r="D13" s="101"/>
      <c r="F13" s="103" t="str">
        <f t="shared" si="7"/>
        <v>#VALUE!</v>
      </c>
      <c r="G13" s="104" t="s">
        <v>103</v>
      </c>
      <c r="H13" s="105"/>
      <c r="I13" s="106" t="str">
        <f t="shared" si="8"/>
        <v>#VALUE!</v>
      </c>
      <c r="J13" s="107">
        <f t="shared" ref="J13:AE13" si="12">IFERROR(SUMPRODUCT($I$24:$I$205,SUBTOTAL(109,OFFSET(J$24:J$205,ROW(J$24:J$205)-MIN(ROW(J$24:J$205)),0,1)), --($G$24:$G$205=$G13))/$I13,0)</f>
        <v>0</v>
      </c>
      <c r="K13" s="108">
        <f t="shared" si="12"/>
        <v>0</v>
      </c>
      <c r="L13" s="108">
        <f t="shared" si="12"/>
        <v>0</v>
      </c>
      <c r="M13" s="108">
        <f t="shared" si="12"/>
        <v>0</v>
      </c>
      <c r="N13" s="108">
        <f t="shared" si="12"/>
        <v>0</v>
      </c>
      <c r="O13" s="108">
        <f t="shared" si="12"/>
        <v>0</v>
      </c>
      <c r="P13" s="109">
        <f t="shared" si="12"/>
        <v>0</v>
      </c>
      <c r="Q13" s="107">
        <f t="shared" si="12"/>
        <v>0</v>
      </c>
      <c r="R13" s="108">
        <f t="shared" si="12"/>
        <v>0</v>
      </c>
      <c r="S13" s="108">
        <f t="shared" si="12"/>
        <v>0</v>
      </c>
      <c r="T13" s="108">
        <f t="shared" si="12"/>
        <v>0</v>
      </c>
      <c r="U13" s="108">
        <f t="shared" si="12"/>
        <v>0</v>
      </c>
      <c r="V13" s="108">
        <f t="shared" si="12"/>
        <v>0</v>
      </c>
      <c r="W13" s="110">
        <f t="shared" si="12"/>
        <v>0</v>
      </c>
      <c r="X13" s="108">
        <f t="shared" si="12"/>
        <v>0</v>
      </c>
      <c r="Y13" s="108">
        <f t="shared" si="12"/>
        <v>0</v>
      </c>
      <c r="Z13" s="108">
        <f t="shared" si="12"/>
        <v>0</v>
      </c>
      <c r="AA13" s="108">
        <f t="shared" si="12"/>
        <v>0</v>
      </c>
      <c r="AB13" s="108">
        <f t="shared" si="12"/>
        <v>0</v>
      </c>
      <c r="AC13" s="111">
        <f t="shared" si="12"/>
        <v>0</v>
      </c>
      <c r="AD13" s="112">
        <f t="shared" si="12"/>
        <v>0</v>
      </c>
      <c r="AE13" s="113">
        <f t="shared" si="12"/>
        <v>0</v>
      </c>
      <c r="AF13" s="112">
        <f t="shared" si="6"/>
        <v>0</v>
      </c>
      <c r="AG13" s="230" t="str">
        <f t="shared" si="2"/>
        <v>#DIV/0!</v>
      </c>
      <c r="AH13" s="232"/>
      <c r="AI13" s="1"/>
      <c r="AJ13" s="233" t="str">
        <f t="shared" si="3"/>
        <v>#DIV/0!</v>
      </c>
      <c r="AK13" s="234" t="str">
        <f t="shared" si="4"/>
        <v/>
      </c>
    </row>
    <row r="14" ht="18.75" customHeight="1">
      <c r="A14" s="100"/>
      <c r="B14" s="101"/>
      <c r="C14" s="101"/>
      <c r="D14" s="101"/>
      <c r="F14" s="103" t="str">
        <f t="shared" si="7"/>
        <v>#VALUE!</v>
      </c>
      <c r="G14" s="104" t="s">
        <v>104</v>
      </c>
      <c r="H14" s="105"/>
      <c r="I14" s="106" t="str">
        <f t="shared" si="8"/>
        <v>#VALUE!</v>
      </c>
      <c r="J14" s="107">
        <f t="shared" ref="J14:AE14" si="13">IFERROR(SUMPRODUCT($I$24:$I$205,SUBTOTAL(109,OFFSET(J$24:J$205,ROW(J$24:J$205)-MIN(ROW(J$24:J$205)),0,1)), --($G$24:$G$205=$G14))/$I14,0)</f>
        <v>0</v>
      </c>
      <c r="K14" s="108">
        <f t="shared" si="13"/>
        <v>0</v>
      </c>
      <c r="L14" s="108">
        <f t="shared" si="13"/>
        <v>0</v>
      </c>
      <c r="M14" s="108">
        <f t="shared" si="13"/>
        <v>0</v>
      </c>
      <c r="N14" s="108">
        <f t="shared" si="13"/>
        <v>0</v>
      </c>
      <c r="O14" s="108">
        <f t="shared" si="13"/>
        <v>0</v>
      </c>
      <c r="P14" s="109">
        <f t="shared" si="13"/>
        <v>0</v>
      </c>
      <c r="Q14" s="107">
        <f t="shared" si="13"/>
        <v>0</v>
      </c>
      <c r="R14" s="108">
        <f t="shared" si="13"/>
        <v>0</v>
      </c>
      <c r="S14" s="108">
        <f t="shared" si="13"/>
        <v>0</v>
      </c>
      <c r="T14" s="108">
        <f t="shared" si="13"/>
        <v>0</v>
      </c>
      <c r="U14" s="108">
        <f t="shared" si="13"/>
        <v>0</v>
      </c>
      <c r="V14" s="108">
        <f t="shared" si="13"/>
        <v>0</v>
      </c>
      <c r="W14" s="110">
        <f t="shared" si="13"/>
        <v>0</v>
      </c>
      <c r="X14" s="108">
        <f t="shared" si="13"/>
        <v>0</v>
      </c>
      <c r="Y14" s="108">
        <f t="shared" si="13"/>
        <v>0</v>
      </c>
      <c r="Z14" s="108">
        <f t="shared" si="13"/>
        <v>0</v>
      </c>
      <c r="AA14" s="108">
        <f t="shared" si="13"/>
        <v>0</v>
      </c>
      <c r="AB14" s="108">
        <f t="shared" si="13"/>
        <v>0</v>
      </c>
      <c r="AC14" s="111">
        <f t="shared" si="13"/>
        <v>0</v>
      </c>
      <c r="AD14" s="112">
        <f t="shared" si="13"/>
        <v>0</v>
      </c>
      <c r="AE14" s="113">
        <f t="shared" si="13"/>
        <v>0</v>
      </c>
      <c r="AF14" s="112">
        <f t="shared" si="6"/>
        <v>0</v>
      </c>
      <c r="AG14" s="230" t="str">
        <f t="shared" si="2"/>
        <v>#DIV/0!</v>
      </c>
      <c r="AH14" s="232"/>
      <c r="AI14" s="1"/>
      <c r="AJ14" s="233" t="str">
        <f t="shared" si="3"/>
        <v>#DIV/0!</v>
      </c>
      <c r="AK14" s="234" t="str">
        <f t="shared" si="4"/>
        <v/>
      </c>
    </row>
    <row r="15" ht="18.75" customHeight="1">
      <c r="A15" s="100"/>
      <c r="B15" s="101"/>
      <c r="C15" s="101"/>
      <c r="D15" s="101"/>
      <c r="F15" s="103" t="str">
        <f t="shared" si="7"/>
        <v>#VALUE!</v>
      </c>
      <c r="G15" s="104" t="s">
        <v>105</v>
      </c>
      <c r="H15" s="105"/>
      <c r="I15" s="106" t="str">
        <f t="shared" si="8"/>
        <v>#VALUE!</v>
      </c>
      <c r="J15" s="107">
        <f t="shared" ref="J15:AE15" si="14">IFERROR(SUMPRODUCT($I$24:$I$205,SUBTOTAL(109,OFFSET(J$24:J$205,ROW(J$24:J$205)-MIN(ROW(J$24:J$205)),0,1)), --($G$24:$G$205=$G15))/$I15,0)</f>
        <v>0</v>
      </c>
      <c r="K15" s="108">
        <f t="shared" si="14"/>
        <v>0</v>
      </c>
      <c r="L15" s="108">
        <f t="shared" si="14"/>
        <v>0</v>
      </c>
      <c r="M15" s="108">
        <f t="shared" si="14"/>
        <v>0</v>
      </c>
      <c r="N15" s="108">
        <f t="shared" si="14"/>
        <v>0</v>
      </c>
      <c r="O15" s="108">
        <f t="shared" si="14"/>
        <v>0</v>
      </c>
      <c r="P15" s="109">
        <f t="shared" si="14"/>
        <v>0</v>
      </c>
      <c r="Q15" s="107">
        <f t="shared" si="14"/>
        <v>0</v>
      </c>
      <c r="R15" s="108">
        <f t="shared" si="14"/>
        <v>0</v>
      </c>
      <c r="S15" s="108">
        <f t="shared" si="14"/>
        <v>0</v>
      </c>
      <c r="T15" s="108">
        <f t="shared" si="14"/>
        <v>0</v>
      </c>
      <c r="U15" s="108">
        <f t="shared" si="14"/>
        <v>0</v>
      </c>
      <c r="V15" s="108">
        <f t="shared" si="14"/>
        <v>0</v>
      </c>
      <c r="W15" s="110">
        <f t="shared" si="14"/>
        <v>0</v>
      </c>
      <c r="X15" s="108">
        <f t="shared" si="14"/>
        <v>0</v>
      </c>
      <c r="Y15" s="108">
        <f t="shared" si="14"/>
        <v>0</v>
      </c>
      <c r="Z15" s="108">
        <f t="shared" si="14"/>
        <v>0</v>
      </c>
      <c r="AA15" s="108">
        <f t="shared" si="14"/>
        <v>0</v>
      </c>
      <c r="AB15" s="108">
        <f t="shared" si="14"/>
        <v>0</v>
      </c>
      <c r="AC15" s="111">
        <f t="shared" si="14"/>
        <v>0</v>
      </c>
      <c r="AD15" s="112">
        <f t="shared" si="14"/>
        <v>0</v>
      </c>
      <c r="AE15" s="113">
        <f t="shared" si="14"/>
        <v>0</v>
      </c>
      <c r="AF15" s="112">
        <f t="shared" si="6"/>
        <v>0</v>
      </c>
      <c r="AG15" s="230" t="str">
        <f t="shared" si="2"/>
        <v>#DIV/0!</v>
      </c>
      <c r="AH15" s="232"/>
      <c r="AI15" s="1"/>
      <c r="AJ15" s="233" t="str">
        <f t="shared" si="3"/>
        <v>#DIV/0!</v>
      </c>
      <c r="AK15" s="234" t="str">
        <f t="shared" si="4"/>
        <v/>
      </c>
    </row>
    <row r="16" ht="18.75" customHeight="1">
      <c r="A16" s="100"/>
      <c r="B16" s="101"/>
      <c r="C16" s="101"/>
      <c r="D16" s="101"/>
      <c r="F16" s="114" t="str">
        <f t="shared" si="7"/>
        <v>#VALUE!</v>
      </c>
      <c r="G16" s="115" t="s">
        <v>106</v>
      </c>
      <c r="H16" s="116"/>
      <c r="I16" s="117" t="str">
        <f t="shared" si="8"/>
        <v>#VALUE!</v>
      </c>
      <c r="J16" s="118">
        <f t="shared" ref="J16:AE16" si="15">IFERROR(SUMPRODUCT($I$24:$I$205,SUBTOTAL(109,OFFSET(J$24:J$205,ROW(J$24:J$205)-MIN(ROW(J$24:J$205)),0,1)), --($G$24:$G$205=$G16))/$I16,0)</f>
        <v>0</v>
      </c>
      <c r="K16" s="119">
        <f t="shared" si="15"/>
        <v>0</v>
      </c>
      <c r="L16" s="119">
        <f t="shared" si="15"/>
        <v>0</v>
      </c>
      <c r="M16" s="119">
        <f t="shared" si="15"/>
        <v>0</v>
      </c>
      <c r="N16" s="119">
        <f t="shared" si="15"/>
        <v>0</v>
      </c>
      <c r="O16" s="119">
        <f t="shared" si="15"/>
        <v>0</v>
      </c>
      <c r="P16" s="120">
        <f t="shared" si="15"/>
        <v>0</v>
      </c>
      <c r="Q16" s="118">
        <f t="shared" si="15"/>
        <v>0</v>
      </c>
      <c r="R16" s="119">
        <f t="shared" si="15"/>
        <v>0</v>
      </c>
      <c r="S16" s="119">
        <f t="shared" si="15"/>
        <v>0</v>
      </c>
      <c r="T16" s="119">
        <f t="shared" si="15"/>
        <v>0</v>
      </c>
      <c r="U16" s="119">
        <f t="shared" si="15"/>
        <v>0</v>
      </c>
      <c r="V16" s="119">
        <f t="shared" si="15"/>
        <v>0</v>
      </c>
      <c r="W16" s="121">
        <f t="shared" si="15"/>
        <v>0</v>
      </c>
      <c r="X16" s="118">
        <f t="shared" si="15"/>
        <v>0</v>
      </c>
      <c r="Y16" s="119">
        <f t="shared" si="15"/>
        <v>0</v>
      </c>
      <c r="Z16" s="119">
        <f t="shared" si="15"/>
        <v>0</v>
      </c>
      <c r="AA16" s="119">
        <f t="shared" si="15"/>
        <v>0</v>
      </c>
      <c r="AB16" s="119">
        <f t="shared" si="15"/>
        <v>0</v>
      </c>
      <c r="AC16" s="122">
        <f t="shared" si="15"/>
        <v>0</v>
      </c>
      <c r="AD16" s="123">
        <f t="shared" si="15"/>
        <v>0</v>
      </c>
      <c r="AE16" s="123">
        <f t="shared" si="15"/>
        <v>0</v>
      </c>
      <c r="AF16" s="123">
        <f t="shared" si="6"/>
        <v>0</v>
      </c>
      <c r="AG16" s="235" t="str">
        <f t="shared" si="2"/>
        <v>#DIV/0!</v>
      </c>
      <c r="AH16" s="232"/>
      <c r="AI16" s="1"/>
      <c r="AJ16" s="233" t="str">
        <f t="shared" si="3"/>
        <v>#DIV/0!</v>
      </c>
      <c r="AK16" s="234" t="str">
        <f t="shared" si="4"/>
        <v/>
      </c>
    </row>
    <row r="17" ht="18.75" customHeight="1">
      <c r="A17" s="100"/>
      <c r="B17" s="124"/>
      <c r="C17" s="124"/>
      <c r="D17" s="124"/>
      <c r="F17" s="103" t="str">
        <f>SUMPRODUCT(SUBTOTAL(3,OFFSET($H$24:$H$205,ROW($H$24:$H$205)-MIN(ROW($H$24:$H$205)),0,1)),--($H$24:$H$205="LI"))&amp;" Records"</f>
        <v>#VALUE!</v>
      </c>
      <c r="G17" s="125"/>
      <c r="H17" s="126" t="s">
        <v>107</v>
      </c>
      <c r="I17" s="127" t="str">
        <f>SUMPRODUCT(SUBTOTAL(9,OFFSET($I$24:$I$205,ROW($I$24:$I$205)-MIN(ROW($I$24:$I$205)),0,1)),--($H$24:$H$205="LI"))</f>
        <v>#VALUE!</v>
      </c>
      <c r="J17" s="128">
        <f t="shared" ref="J17:AE17" si="16">IFERROR(SUMPRODUCT($I$24:$I$205,SUBTOTAL(109,OFFSET(J$24:J$205,ROW(J$24:J$205)-MIN(ROW(J$24:J$205)),0,1)), --($H$24:$H$205="LI"))/$I17,0)</f>
        <v>0</v>
      </c>
      <c r="K17" s="128">
        <f t="shared" si="16"/>
        <v>0</v>
      </c>
      <c r="L17" s="128">
        <f t="shared" si="16"/>
        <v>0</v>
      </c>
      <c r="M17" s="128">
        <f t="shared" si="16"/>
        <v>0</v>
      </c>
      <c r="N17" s="128">
        <f t="shared" si="16"/>
        <v>0</v>
      </c>
      <c r="O17" s="128">
        <f t="shared" si="16"/>
        <v>0</v>
      </c>
      <c r="P17" s="109">
        <f t="shared" si="16"/>
        <v>0</v>
      </c>
      <c r="Q17" s="128">
        <f t="shared" si="16"/>
        <v>0</v>
      </c>
      <c r="R17" s="128">
        <f t="shared" si="16"/>
        <v>0</v>
      </c>
      <c r="S17" s="128">
        <f t="shared" si="16"/>
        <v>0</v>
      </c>
      <c r="T17" s="128">
        <f t="shared" si="16"/>
        <v>0</v>
      </c>
      <c r="U17" s="128">
        <f t="shared" si="16"/>
        <v>0</v>
      </c>
      <c r="V17" s="128">
        <f t="shared" si="16"/>
        <v>0</v>
      </c>
      <c r="W17" s="110">
        <f t="shared" si="16"/>
        <v>0</v>
      </c>
      <c r="X17" s="128">
        <f t="shared" si="16"/>
        <v>0</v>
      </c>
      <c r="Y17" s="128">
        <f t="shared" si="16"/>
        <v>0</v>
      </c>
      <c r="Z17" s="128">
        <f t="shared" si="16"/>
        <v>0</v>
      </c>
      <c r="AA17" s="128">
        <f t="shared" si="16"/>
        <v>0</v>
      </c>
      <c r="AB17" s="128">
        <f t="shared" si="16"/>
        <v>0</v>
      </c>
      <c r="AC17" s="129">
        <f t="shared" si="16"/>
        <v>0</v>
      </c>
      <c r="AD17" s="130">
        <f t="shared" si="16"/>
        <v>0</v>
      </c>
      <c r="AE17" s="128">
        <f t="shared" si="16"/>
        <v>0</v>
      </c>
      <c r="AF17" s="131">
        <f t="shared" si="6"/>
        <v>0</v>
      </c>
      <c r="AG17" s="236" t="str">
        <f t="shared" si="2"/>
        <v>#DIV/0!</v>
      </c>
      <c r="AH17" s="232"/>
      <c r="AI17" s="1"/>
      <c r="AJ17" s="233" t="str">
        <f t="shared" si="3"/>
        <v>#DIV/0!</v>
      </c>
      <c r="AK17" s="234" t="str">
        <f t="shared" si="4"/>
        <v/>
      </c>
    </row>
    <row r="18" ht="18.75" customHeight="1">
      <c r="A18" s="100"/>
      <c r="B18" s="124"/>
      <c r="C18" s="124"/>
      <c r="D18" s="124"/>
      <c r="F18" s="103" t="str">
        <f>SUMPRODUCT(SUBTOTAL(3,OFFSET($H$24:$H$205,ROW($H$24:$H$205)-MIN(ROW($H$24:$H$205)),0,1)),--($H$24:$H$205="LM"))&amp;" Records"</f>
        <v>#VALUE!</v>
      </c>
      <c r="G18" s="125"/>
      <c r="H18" s="126" t="s">
        <v>108</v>
      </c>
      <c r="I18" s="127" t="str">
        <f>SUMPRODUCT(SUBTOTAL(9,OFFSET($I$24:$I$205,ROW($I$24:$I$205)-MIN(ROW($I$24:$I$205)),0,1)),--($H$24:$H$205="LM"))</f>
        <v>#VALUE!</v>
      </c>
      <c r="J18" s="128">
        <f t="shared" ref="J18:AE18" si="17">IFERROR(SUMPRODUCT($I$24:$I$205,SUBTOTAL(109,OFFSET(J$24:J$205,ROW(J$24:J$205)-MIN(ROW(J$24:J$205)),0,1)), --($H$24:$H$205="LM"))/$I18,0)</f>
        <v>0</v>
      </c>
      <c r="K18" s="128">
        <f t="shared" si="17"/>
        <v>0</v>
      </c>
      <c r="L18" s="128">
        <f t="shared" si="17"/>
        <v>0</v>
      </c>
      <c r="M18" s="128">
        <f t="shared" si="17"/>
        <v>0</v>
      </c>
      <c r="N18" s="128">
        <f t="shared" si="17"/>
        <v>0</v>
      </c>
      <c r="O18" s="128">
        <f t="shared" si="17"/>
        <v>0</v>
      </c>
      <c r="P18" s="109">
        <f t="shared" si="17"/>
        <v>0</v>
      </c>
      <c r="Q18" s="128">
        <f t="shared" si="17"/>
        <v>0</v>
      </c>
      <c r="R18" s="128">
        <f t="shared" si="17"/>
        <v>0</v>
      </c>
      <c r="S18" s="128">
        <f t="shared" si="17"/>
        <v>0</v>
      </c>
      <c r="T18" s="128">
        <f t="shared" si="17"/>
        <v>0</v>
      </c>
      <c r="U18" s="128">
        <f t="shared" si="17"/>
        <v>0</v>
      </c>
      <c r="V18" s="128">
        <f t="shared" si="17"/>
        <v>0</v>
      </c>
      <c r="W18" s="110">
        <f t="shared" si="17"/>
        <v>0</v>
      </c>
      <c r="X18" s="128">
        <f t="shared" si="17"/>
        <v>0</v>
      </c>
      <c r="Y18" s="128">
        <f t="shared" si="17"/>
        <v>0</v>
      </c>
      <c r="Z18" s="128">
        <f t="shared" si="17"/>
        <v>0</v>
      </c>
      <c r="AA18" s="128">
        <f t="shared" si="17"/>
        <v>0</v>
      </c>
      <c r="AB18" s="128">
        <f t="shared" si="17"/>
        <v>0</v>
      </c>
      <c r="AC18" s="129">
        <f t="shared" si="17"/>
        <v>0</v>
      </c>
      <c r="AD18" s="130">
        <f t="shared" si="17"/>
        <v>0</v>
      </c>
      <c r="AE18" s="128">
        <f t="shared" si="17"/>
        <v>0</v>
      </c>
      <c r="AF18" s="131">
        <f t="shared" si="6"/>
        <v>0</v>
      </c>
      <c r="AG18" s="236" t="str">
        <f t="shared" si="2"/>
        <v>#DIV/0!</v>
      </c>
      <c r="AH18" s="232"/>
      <c r="AI18" s="1"/>
      <c r="AJ18" s="233" t="str">
        <f t="shared" si="3"/>
        <v>#DIV/0!</v>
      </c>
      <c r="AK18" s="234" t="str">
        <f t="shared" si="4"/>
        <v/>
      </c>
    </row>
    <row r="19" ht="18.75" customHeight="1">
      <c r="A19" s="100"/>
      <c r="B19" s="124"/>
      <c r="C19" s="124"/>
      <c r="D19" s="124"/>
      <c r="F19" s="103" t="str">
        <f>SUMPRODUCT(SUBTOTAL(3,OFFSET($H$24:$H$205,ROW($H$24:$H$205)-MIN(ROW($H$24:$H$205)),0,1)),--($H$24:$H$205="UM"))&amp;" Records"</f>
        <v>#VALUE!</v>
      </c>
      <c r="G19" s="125"/>
      <c r="H19" s="126" t="s">
        <v>109</v>
      </c>
      <c r="I19" s="127" t="str">
        <f>SUMPRODUCT(SUBTOTAL(9,OFFSET($I$24:$I$205,ROW($I$24:$I$205)-MIN(ROW($I$24:$I$205)),0,1)),--($H$24:$H$205="UM"))</f>
        <v>#VALUE!</v>
      </c>
      <c r="J19" s="128">
        <f t="shared" ref="J19:AE19" si="18">IFERROR(SUMPRODUCT($I$24:$I$205,SUBTOTAL(109,OFFSET(J$24:J$205,ROW(J$24:J$205)-MIN(ROW(J$24:J$205)),0,1)), --($H$24:$H$205="UM"))/$I19,0)</f>
        <v>0</v>
      </c>
      <c r="K19" s="128">
        <f t="shared" si="18"/>
        <v>0</v>
      </c>
      <c r="L19" s="128">
        <f t="shared" si="18"/>
        <v>0</v>
      </c>
      <c r="M19" s="128">
        <f t="shared" si="18"/>
        <v>0</v>
      </c>
      <c r="N19" s="128">
        <f t="shared" si="18"/>
        <v>0</v>
      </c>
      <c r="O19" s="128">
        <f t="shared" si="18"/>
        <v>0</v>
      </c>
      <c r="P19" s="109">
        <f t="shared" si="18"/>
        <v>0</v>
      </c>
      <c r="Q19" s="128">
        <f t="shared" si="18"/>
        <v>0</v>
      </c>
      <c r="R19" s="128">
        <f t="shared" si="18"/>
        <v>0</v>
      </c>
      <c r="S19" s="128">
        <f t="shared" si="18"/>
        <v>0</v>
      </c>
      <c r="T19" s="128">
        <f t="shared" si="18"/>
        <v>0</v>
      </c>
      <c r="U19" s="128">
        <f t="shared" si="18"/>
        <v>0</v>
      </c>
      <c r="V19" s="128">
        <f t="shared" si="18"/>
        <v>0</v>
      </c>
      <c r="W19" s="132">
        <f t="shared" si="18"/>
        <v>0</v>
      </c>
      <c r="X19" s="128">
        <f t="shared" si="18"/>
        <v>0</v>
      </c>
      <c r="Y19" s="128">
        <f t="shared" si="18"/>
        <v>0</v>
      </c>
      <c r="Z19" s="128">
        <f t="shared" si="18"/>
        <v>0</v>
      </c>
      <c r="AA19" s="128">
        <f t="shared" si="18"/>
        <v>0</v>
      </c>
      <c r="AB19" s="128">
        <f t="shared" si="18"/>
        <v>0</v>
      </c>
      <c r="AC19" s="129">
        <f t="shared" si="18"/>
        <v>0</v>
      </c>
      <c r="AD19" s="130">
        <f t="shared" si="18"/>
        <v>0</v>
      </c>
      <c r="AE19" s="128">
        <f t="shared" si="18"/>
        <v>0</v>
      </c>
      <c r="AF19" s="131">
        <f t="shared" si="6"/>
        <v>0</v>
      </c>
      <c r="AG19" s="236" t="str">
        <f t="shared" si="2"/>
        <v>#DIV/0!</v>
      </c>
      <c r="AH19" s="232"/>
      <c r="AI19" s="1"/>
      <c r="AJ19" s="233" t="str">
        <f t="shared" si="3"/>
        <v>#DIV/0!</v>
      </c>
      <c r="AK19" s="234" t="str">
        <f t="shared" si="4"/>
        <v/>
      </c>
    </row>
    <row r="20" ht="18.75" customHeight="1">
      <c r="A20" s="100"/>
      <c r="B20" s="124"/>
      <c r="C20" s="124"/>
      <c r="D20" s="124"/>
      <c r="F20" s="133" t="str">
        <f>SUMPRODUCT(SUBTOTAL(3,OFFSET($H$24:$H$205,ROW($H$24:$H$205)-MIN(ROW($H$24:$H$205)),0,1)),--($H$24:$H$205="HI"))&amp;" Records"</f>
        <v>#VALUE!</v>
      </c>
      <c r="G20" s="134"/>
      <c r="H20" s="135" t="s">
        <v>110</v>
      </c>
      <c r="I20" s="136" t="str">
        <f>SUMPRODUCT(SUBTOTAL(9,OFFSET($I$24:$I$205,ROW($I$24:$I$205)-MIN(ROW($I$24:$I$205)),0,1)),--($H$24:$H$205="HI"))</f>
        <v>#VALUE!</v>
      </c>
      <c r="J20" s="137">
        <f>IFERROR(SUMPRODUCT($I$24:$I$205,SUBTOTAL(109,OFFSET(J$24:J$205,ROW(J$24:J$205)-MIN(ROW(J$24:J$205)),0,1)), --($H$24:$H$205="HI"))/$I20,0)</f>
        <v>0</v>
      </c>
      <c r="K20" s="137">
        <f t="shared" ref="K20:P20" si="19">IFERROR(SUMPRODUCT($I$24:$I$205,SUBTOTAL(109,OFFSET(K$24:K$205,ROW(K$24:K$205)-MIN(ROW(K$24:K$205)),0,1)),--($H$24:$H$205="HI")/$I20),0)</f>
        <v>0</v>
      </c>
      <c r="L20" s="137">
        <f t="shared" si="19"/>
        <v>0</v>
      </c>
      <c r="M20" s="137">
        <f t="shared" si="19"/>
        <v>0</v>
      </c>
      <c r="N20" s="137">
        <f t="shared" si="19"/>
        <v>0</v>
      </c>
      <c r="O20" s="137">
        <f t="shared" si="19"/>
        <v>0</v>
      </c>
      <c r="P20" s="138">
        <f t="shared" si="19"/>
        <v>0</v>
      </c>
      <c r="Q20" s="137">
        <f>IFERROR(SUMPRODUCT($I$24:$I$205,SUBTOTAL(109,OFFSET(Q$24:Q$205,ROW(Q$24:Q$205)-MIN(ROW(Q$24:Q$205)),0,1)), --($H$24:$H$205="HI"))/$I20,0)</f>
        <v>0</v>
      </c>
      <c r="R20" s="137">
        <f t="shared" ref="R20:AE20" si="20">IFERROR(SUMPRODUCT($I$24:$I$205,SUBTOTAL(109,OFFSET(R$24:R$205,ROW(R$24:R$205)-MIN(ROW(R$24:R$205)),0,1)),--($H$24:$H$205="HI")/$I20),0)</f>
        <v>0</v>
      </c>
      <c r="S20" s="137">
        <f t="shared" si="20"/>
        <v>0</v>
      </c>
      <c r="T20" s="137">
        <f t="shared" si="20"/>
        <v>0</v>
      </c>
      <c r="U20" s="137">
        <f t="shared" si="20"/>
        <v>0</v>
      </c>
      <c r="V20" s="137">
        <f t="shared" si="20"/>
        <v>0</v>
      </c>
      <c r="W20" s="139">
        <f t="shared" si="20"/>
        <v>0</v>
      </c>
      <c r="X20" s="137">
        <f t="shared" si="20"/>
        <v>0</v>
      </c>
      <c r="Y20" s="137">
        <f t="shared" si="20"/>
        <v>0</v>
      </c>
      <c r="Z20" s="137">
        <f t="shared" si="20"/>
        <v>0</v>
      </c>
      <c r="AA20" s="137">
        <f t="shared" si="20"/>
        <v>0</v>
      </c>
      <c r="AB20" s="137">
        <f t="shared" si="20"/>
        <v>0</v>
      </c>
      <c r="AC20" s="140">
        <f t="shared" si="20"/>
        <v>0</v>
      </c>
      <c r="AD20" s="141">
        <f t="shared" si="20"/>
        <v>0</v>
      </c>
      <c r="AE20" s="142">
        <f t="shared" si="20"/>
        <v>0</v>
      </c>
      <c r="AF20" s="141">
        <f t="shared" si="6"/>
        <v>0</v>
      </c>
      <c r="AG20" s="237" t="str">
        <f t="shared" si="2"/>
        <v>#DIV/0!</v>
      </c>
      <c r="AH20" s="232"/>
      <c r="AI20" s="1"/>
      <c r="AJ20" s="238" t="str">
        <f t="shared" si="3"/>
        <v>#DIV/0!</v>
      </c>
      <c r="AK20" s="239" t="str">
        <f t="shared" si="4"/>
        <v/>
      </c>
    </row>
    <row r="21" ht="18.75" customHeight="1">
      <c r="A21" s="100"/>
      <c r="B21" s="124"/>
      <c r="C21" s="124"/>
      <c r="D21" s="124"/>
      <c r="F21" s="143"/>
      <c r="G21" s="124"/>
      <c r="H21" s="144"/>
      <c r="I21" s="145"/>
      <c r="J21" s="146"/>
      <c r="K21" s="146"/>
      <c r="L21" s="146"/>
      <c r="M21" s="146"/>
      <c r="N21" s="146"/>
      <c r="O21" s="146"/>
      <c r="P21" s="147"/>
      <c r="Q21" s="146"/>
      <c r="R21" s="146"/>
      <c r="S21" s="146"/>
      <c r="T21" s="146"/>
      <c r="U21" s="146"/>
      <c r="V21" s="146"/>
      <c r="W21" s="147"/>
      <c r="X21" s="146"/>
      <c r="Y21" s="146"/>
      <c r="Z21" s="146"/>
      <c r="AA21" s="146"/>
      <c r="AB21" s="146"/>
      <c r="AC21" s="147"/>
      <c r="AD21" s="148"/>
      <c r="AE21" s="148"/>
      <c r="AF21" s="148"/>
      <c r="AG21" s="240"/>
      <c r="AH21" s="232"/>
      <c r="AI21" s="1"/>
    </row>
    <row r="22" ht="15.75" customHeight="1">
      <c r="A22" s="149"/>
      <c r="B22" s="150"/>
      <c r="C22" s="150"/>
      <c r="D22" s="150"/>
      <c r="E22" s="150"/>
      <c r="F22" s="150"/>
      <c r="G22" s="150"/>
      <c r="H22" s="150"/>
      <c r="I22" s="150"/>
      <c r="J22" s="151"/>
      <c r="K22" s="152"/>
      <c r="L22" s="152"/>
      <c r="M22" s="152"/>
      <c r="N22" s="152"/>
      <c r="O22" s="152"/>
      <c r="P22" s="152"/>
      <c r="Q22" s="152"/>
      <c r="R22" s="152"/>
      <c r="S22" s="152"/>
      <c r="T22" s="152"/>
      <c r="U22" s="152"/>
      <c r="V22" s="152"/>
      <c r="W22" s="151"/>
      <c r="X22" s="151"/>
      <c r="Y22" s="151"/>
      <c r="Z22" s="151"/>
      <c r="AA22" s="151"/>
      <c r="AB22" s="151"/>
      <c r="AC22" s="151"/>
      <c r="AD22" s="153"/>
      <c r="AE22" s="153"/>
      <c r="AF22" s="153"/>
      <c r="AG22" s="241"/>
      <c r="AH22" s="231"/>
    </row>
    <row r="23" ht="69.0" customHeight="1">
      <c r="A23" s="67" t="s">
        <v>73</v>
      </c>
      <c r="B23" s="68" t="s">
        <v>74</v>
      </c>
      <c r="C23" s="154" t="s">
        <v>75</v>
      </c>
      <c r="D23" s="154" t="s">
        <v>76</v>
      </c>
      <c r="E23" s="154" t="s">
        <v>77</v>
      </c>
      <c r="F23" s="67" t="s">
        <v>78</v>
      </c>
      <c r="G23" s="155" t="s">
        <v>79</v>
      </c>
      <c r="H23" s="155" t="s">
        <v>80</v>
      </c>
      <c r="I23" s="155" t="s">
        <v>81</v>
      </c>
      <c r="J23" s="156" t="s">
        <v>82</v>
      </c>
      <c r="K23" s="69" t="s">
        <v>83</v>
      </c>
      <c r="L23" s="69" t="s">
        <v>84</v>
      </c>
      <c r="M23" s="69" t="s">
        <v>85</v>
      </c>
      <c r="N23" s="69" t="s">
        <v>86</v>
      </c>
      <c r="O23" s="69" t="s">
        <v>87</v>
      </c>
      <c r="P23" s="70" t="s">
        <v>88</v>
      </c>
      <c r="Q23" s="71" t="s">
        <v>82</v>
      </c>
      <c r="R23" s="71" t="s">
        <v>83</v>
      </c>
      <c r="S23" s="71" t="s">
        <v>84</v>
      </c>
      <c r="T23" s="71" t="s">
        <v>85</v>
      </c>
      <c r="U23" s="71" t="s">
        <v>86</v>
      </c>
      <c r="V23" s="71" t="s">
        <v>87</v>
      </c>
      <c r="W23" s="72" t="s">
        <v>89</v>
      </c>
      <c r="X23" s="73" t="s">
        <v>90</v>
      </c>
      <c r="Y23" s="73" t="s">
        <v>91</v>
      </c>
      <c r="Z23" s="73" t="s">
        <v>92</v>
      </c>
      <c r="AA23" s="73" t="s">
        <v>93</v>
      </c>
      <c r="AB23" s="73" t="s">
        <v>87</v>
      </c>
      <c r="AC23" s="74" t="s">
        <v>94</v>
      </c>
      <c r="AD23" s="75" t="s">
        <v>328</v>
      </c>
      <c r="AE23" s="76" t="s">
        <v>96</v>
      </c>
      <c r="AF23" s="76" t="s">
        <v>97</v>
      </c>
      <c r="AG23" s="242" t="s">
        <v>329</v>
      </c>
      <c r="AH23" s="243"/>
      <c r="AI23" s="157"/>
      <c r="AJ23" s="223" t="s">
        <v>325</v>
      </c>
      <c r="AK23" s="224" t="s">
        <v>326</v>
      </c>
      <c r="AL23" s="157"/>
      <c r="AM23" s="157"/>
      <c r="AN23" s="157"/>
      <c r="AO23" s="157"/>
      <c r="AP23" s="157"/>
      <c r="AQ23" s="157"/>
      <c r="AR23" s="157"/>
      <c r="AS23" s="157"/>
      <c r="AT23" s="157"/>
      <c r="AU23" s="157"/>
      <c r="AV23" s="157"/>
      <c r="AW23" s="157"/>
      <c r="AX23" s="157"/>
      <c r="AY23" s="157"/>
      <c r="AZ23" s="157"/>
      <c r="BA23" s="157"/>
      <c r="BB23" s="157"/>
      <c r="BC23" s="157"/>
      <c r="BD23" s="157"/>
      <c r="BE23" s="157"/>
    </row>
    <row r="24" ht="15.0" customHeight="1">
      <c r="A24" s="158" t="s">
        <v>112</v>
      </c>
      <c r="B24" s="159" t="s">
        <v>113</v>
      </c>
      <c r="C24" s="160">
        <v>52.48800836092013</v>
      </c>
      <c r="D24" s="161">
        <v>61.982</v>
      </c>
      <c r="E24" s="162">
        <v>0.478</v>
      </c>
      <c r="F24" s="163"/>
      <c r="G24" s="1" t="s">
        <v>103</v>
      </c>
      <c r="H24" s="164" t="s">
        <v>114</v>
      </c>
      <c r="I24" s="165">
        <v>40.754</v>
      </c>
      <c r="J24" s="166">
        <v>0.327735197277045</v>
      </c>
      <c r="K24" s="167">
        <v>0.144313105741235</v>
      </c>
      <c r="L24" s="167">
        <v>0.0476173233796114</v>
      </c>
      <c r="M24" s="167">
        <v>0.131463171894499</v>
      </c>
      <c r="N24" s="167">
        <v>9.03940763480924E-5</v>
      </c>
      <c r="O24" s="167">
        <v>0.0282322731158477</v>
      </c>
      <c r="P24" s="168">
        <v>0.679451465484587</v>
      </c>
      <c r="Q24" s="169">
        <v>0.417298949494252</v>
      </c>
      <c r="R24" s="170">
        <v>0.149562497804091</v>
      </c>
      <c r="S24" s="170">
        <v>0.0551413816892243</v>
      </c>
      <c r="T24" s="170">
        <v>0.150523778220389</v>
      </c>
      <c r="U24" s="170">
        <v>7.05743220353972E-4</v>
      </c>
      <c r="V24" s="170">
        <v>0.0282322731158477</v>
      </c>
      <c r="W24" s="171">
        <v>0.801464623544158</v>
      </c>
      <c r="X24" s="169">
        <v>0.327735197277045</v>
      </c>
      <c r="Y24" s="170">
        <v>0.144313105741235</v>
      </c>
      <c r="Z24" s="170">
        <v>0.0129812815677761</v>
      </c>
      <c r="AA24" s="170">
        <v>5.65166638162917E-4</v>
      </c>
      <c r="AB24" s="170">
        <v>0.0282322731158477</v>
      </c>
      <c r="AC24" s="172">
        <v>0.513827024340068</v>
      </c>
      <c r="AD24" s="173">
        <v>-0.28763759920409</v>
      </c>
      <c r="AE24" s="170">
        <v>0.530695581541261</v>
      </c>
      <c r="AF24" s="174">
        <v>1.55979461098511</v>
      </c>
      <c r="AG24" s="244" t="str">
        <f t="shared" ref="AG24:AG208" si="21">IF(AE24&lt;1,"",$AH$5+(365/AE24))</f>
        <v/>
      </c>
      <c r="AH24" s="245"/>
      <c r="AI24" s="246"/>
      <c r="AJ24" s="226" t="str">
        <f t="shared" ref="AJ24:AJ208" si="22">IF(AG24="","",$AH$7+(365/AE24))</f>
        <v/>
      </c>
      <c r="AK24" s="227">
        <f t="shared" ref="AK24:AK208" si="23">IF(AF24&lt;1,"",$AH$7+(366/AF24))</f>
        <v>45526.64628</v>
      </c>
      <c r="AL24" s="87"/>
      <c r="AM24" s="87"/>
      <c r="AN24" s="87"/>
      <c r="AO24" s="87"/>
      <c r="AP24" s="87"/>
      <c r="AQ24" s="87"/>
      <c r="AR24" s="87"/>
      <c r="AS24" s="87"/>
      <c r="AT24" s="87"/>
      <c r="AU24" s="87"/>
      <c r="AV24" s="175"/>
      <c r="AW24" s="175"/>
      <c r="AX24" s="175"/>
      <c r="AY24" s="175"/>
      <c r="AZ24" s="175"/>
      <c r="BA24" s="175"/>
      <c r="BB24" s="175"/>
      <c r="BC24" s="175"/>
      <c r="BD24" s="175"/>
      <c r="BE24" s="175"/>
    </row>
    <row r="25" ht="15.0" customHeight="1">
      <c r="A25" s="158" t="s">
        <v>115</v>
      </c>
      <c r="B25" s="159" t="s">
        <v>113</v>
      </c>
      <c r="C25" s="160">
        <v>71.6256725490196</v>
      </c>
      <c r="D25" s="161">
        <v>76.463</v>
      </c>
      <c r="E25" s="162">
        <v>0.796</v>
      </c>
      <c r="F25" s="163">
        <v>14888.8</v>
      </c>
      <c r="G25" s="1" t="s">
        <v>105</v>
      </c>
      <c r="H25" s="164" t="s">
        <v>116</v>
      </c>
      <c r="I25" s="176">
        <v>2.866</v>
      </c>
      <c r="J25" s="169">
        <v>0.600881218588159</v>
      </c>
      <c r="K25" s="170">
        <v>0.198147449093258</v>
      </c>
      <c r="L25" s="170">
        <v>0.128480047439865</v>
      </c>
      <c r="M25" s="170">
        <v>0.604783144607442</v>
      </c>
      <c r="N25" s="170">
        <v>0.0212540063853789</v>
      </c>
      <c r="O25" s="170">
        <v>0.0730055867234502</v>
      </c>
      <c r="P25" s="168">
        <v>1.62655145283755</v>
      </c>
      <c r="Q25" s="169">
        <v>0.803377520356975</v>
      </c>
      <c r="R25" s="170">
        <v>0.205493521625604</v>
      </c>
      <c r="S25" s="170">
        <v>0.205567377937326</v>
      </c>
      <c r="T25" s="170">
        <v>0.741157678687535</v>
      </c>
      <c r="U25" s="170">
        <v>0.0426366747053153</v>
      </c>
      <c r="V25" s="170">
        <v>0.0730055867234502</v>
      </c>
      <c r="W25" s="171">
        <v>2.07123836003621</v>
      </c>
      <c r="X25" s="169">
        <v>0.600881218588158</v>
      </c>
      <c r="Y25" s="170">
        <v>0.198147449093258</v>
      </c>
      <c r="Z25" s="170">
        <v>0.223326157370729</v>
      </c>
      <c r="AA25" s="170">
        <v>0.0813919037274991</v>
      </c>
      <c r="AB25" s="170">
        <v>0.0730055867234502</v>
      </c>
      <c r="AC25" s="172">
        <v>1.1767523155031</v>
      </c>
      <c r="AD25" s="173">
        <v>-0.894486044533109</v>
      </c>
      <c r="AE25" s="170">
        <v>1.37148542019137</v>
      </c>
      <c r="AF25" s="174">
        <v>1.76013111064131</v>
      </c>
      <c r="AG25" s="244">
        <f t="shared" si="21"/>
        <v>44828.1348</v>
      </c>
      <c r="AH25" s="245"/>
      <c r="AI25" s="246"/>
      <c r="AJ25" s="229">
        <f t="shared" si="22"/>
        <v>45558.1348</v>
      </c>
      <c r="AK25" s="227">
        <f t="shared" si="23"/>
        <v>45499.93906</v>
      </c>
      <c r="AL25" s="87"/>
      <c r="AM25" s="87"/>
      <c r="AN25" s="87"/>
      <c r="AO25" s="87"/>
      <c r="AP25" s="87"/>
      <c r="AQ25" s="87"/>
      <c r="AR25" s="87"/>
      <c r="AS25" s="87"/>
      <c r="AT25" s="87"/>
      <c r="AU25" s="87"/>
      <c r="AV25" s="175"/>
      <c r="AW25" s="175"/>
      <c r="AX25" s="175"/>
      <c r="AY25" s="175"/>
      <c r="AZ25" s="175"/>
      <c r="BA25" s="175"/>
      <c r="BB25" s="175"/>
      <c r="BC25" s="175"/>
      <c r="BD25" s="175"/>
      <c r="BE25" s="175"/>
    </row>
    <row r="26" ht="15.0" customHeight="1">
      <c r="A26" s="158" t="s">
        <v>117</v>
      </c>
      <c r="B26" s="159" t="s">
        <v>113</v>
      </c>
      <c r="C26" s="160">
        <v>71.54427563025209</v>
      </c>
      <c r="D26" s="161">
        <v>76.377</v>
      </c>
      <c r="E26" s="162">
        <v>0.745</v>
      </c>
      <c r="F26" s="163">
        <v>11136.7</v>
      </c>
      <c r="G26" s="1" t="s">
        <v>99</v>
      </c>
      <c r="H26" s="164" t="s">
        <v>116</v>
      </c>
      <c r="I26" s="176">
        <v>45.35</v>
      </c>
      <c r="J26" s="169">
        <v>0.357129254638535</v>
      </c>
      <c r="K26" s="170">
        <v>0.124854706129335</v>
      </c>
      <c r="L26" s="170">
        <v>0.0759048814105116</v>
      </c>
      <c r="M26" s="170">
        <v>1.16293089695299</v>
      </c>
      <c r="N26" s="170">
        <v>0.0109837028731394</v>
      </c>
      <c r="O26" s="170">
        <v>0.0377752078407872</v>
      </c>
      <c r="P26" s="168">
        <v>1.7695786498453</v>
      </c>
      <c r="Q26" s="169">
        <v>0.686808813854469</v>
      </c>
      <c r="R26" s="170">
        <v>0.158904171413871</v>
      </c>
      <c r="S26" s="170">
        <v>0.136541196330814</v>
      </c>
      <c r="T26" s="170">
        <v>1.17948096171664</v>
      </c>
      <c r="U26" s="170">
        <v>0.0234581146727597</v>
      </c>
      <c r="V26" s="170">
        <v>0.0377752078407872</v>
      </c>
      <c r="W26" s="171">
        <v>2.22296846582934</v>
      </c>
      <c r="X26" s="169">
        <v>0.357129254638535</v>
      </c>
      <c r="Y26" s="170">
        <v>0.237379646471771</v>
      </c>
      <c r="Z26" s="170">
        <v>0.0239117067102732</v>
      </c>
      <c r="AA26" s="170">
        <v>0.00717915373605038</v>
      </c>
      <c r="AB26" s="170">
        <v>0.0377752078407872</v>
      </c>
      <c r="AC26" s="172">
        <v>0.663374969397417</v>
      </c>
      <c r="AD26" s="173">
        <v>-1.55959349643192</v>
      </c>
      <c r="AE26" s="170">
        <v>1.47195460418994</v>
      </c>
      <c r="AF26" s="174">
        <v>3.35099840720338</v>
      </c>
      <c r="AG26" s="244">
        <f t="shared" si="21"/>
        <v>44809.9696</v>
      </c>
      <c r="AH26" s="245"/>
      <c r="AI26" s="246"/>
      <c r="AJ26" s="229">
        <f t="shared" si="22"/>
        <v>45539.9696</v>
      </c>
      <c r="AK26" s="227">
        <f t="shared" si="23"/>
        <v>45401.22118</v>
      </c>
      <c r="AL26" s="87"/>
      <c r="AM26" s="87"/>
      <c r="AN26" s="87"/>
      <c r="AO26" s="87"/>
      <c r="AP26" s="87"/>
      <c r="AQ26" s="87"/>
      <c r="AR26" s="87"/>
      <c r="AS26" s="87"/>
      <c r="AT26" s="87"/>
      <c r="AU26" s="87"/>
      <c r="AV26" s="175"/>
      <c r="AW26" s="175"/>
      <c r="AX26" s="175"/>
      <c r="AY26" s="175"/>
      <c r="AZ26" s="175"/>
      <c r="BA26" s="175"/>
      <c r="BB26" s="175"/>
      <c r="BC26" s="175"/>
      <c r="BD26" s="175"/>
      <c r="BE26" s="175"/>
    </row>
    <row r="27" ht="15.0" customHeight="1">
      <c r="A27" s="158" t="s">
        <v>118</v>
      </c>
      <c r="B27" s="159" t="s">
        <v>113</v>
      </c>
      <c r="C27" s="160">
        <v>50.943188585434164</v>
      </c>
      <c r="D27" s="161">
        <v>61.643</v>
      </c>
      <c r="E27" s="162">
        <v>0.586</v>
      </c>
      <c r="F27" s="163">
        <v>6303.51</v>
      </c>
      <c r="G27" s="1" t="s">
        <v>99</v>
      </c>
      <c r="H27" s="164" t="s">
        <v>119</v>
      </c>
      <c r="I27" s="176">
        <v>35.027</v>
      </c>
      <c r="J27" s="169">
        <v>0.151753225312141</v>
      </c>
      <c r="K27" s="170">
        <v>0.101139505923775</v>
      </c>
      <c r="L27" s="170">
        <v>0.0770031280570146</v>
      </c>
      <c r="M27" s="170">
        <v>0.133808379670056</v>
      </c>
      <c r="N27" s="170">
        <v>0.0732201097582771</v>
      </c>
      <c r="O27" s="170">
        <v>0.0613597978137269</v>
      </c>
      <c r="P27" s="168">
        <v>0.59828414653499</v>
      </c>
      <c r="Q27" s="169">
        <v>0.231260018987365</v>
      </c>
      <c r="R27" s="170">
        <v>0.11259431151592</v>
      </c>
      <c r="S27" s="170">
        <v>0.0810482192016291</v>
      </c>
      <c r="T27" s="170">
        <v>0.290260379197926</v>
      </c>
      <c r="U27" s="170">
        <v>0.0813228797018215</v>
      </c>
      <c r="V27" s="170">
        <v>0.0613597978137269</v>
      </c>
      <c r="W27" s="171">
        <v>0.857845606418388</v>
      </c>
      <c r="X27" s="169">
        <v>0.151753225312141</v>
      </c>
      <c r="Y27" s="170">
        <v>0.804691615008335</v>
      </c>
      <c r="Z27" s="170">
        <v>0.416887822431136</v>
      </c>
      <c r="AA27" s="170">
        <v>0.153498781230456</v>
      </c>
      <c r="AB27" s="170">
        <v>0.0613597978137269</v>
      </c>
      <c r="AC27" s="172">
        <v>1.58819124179579</v>
      </c>
      <c r="AD27" s="173">
        <v>0.730345635377401</v>
      </c>
      <c r="AE27" s="170">
        <v>0.568028656034297</v>
      </c>
      <c r="AF27" s="174">
        <v>0.540139993120985</v>
      </c>
      <c r="AG27" s="244" t="str">
        <f t="shared" si="21"/>
        <v/>
      </c>
      <c r="AH27" s="245"/>
      <c r="AI27" s="246"/>
      <c r="AJ27" s="229" t="str">
        <f t="shared" si="22"/>
        <v/>
      </c>
      <c r="AK27" s="227" t="str">
        <f t="shared" si="23"/>
        <v/>
      </c>
      <c r="AL27" s="87"/>
      <c r="AM27" s="87"/>
      <c r="AN27" s="87"/>
      <c r="AO27" s="87"/>
      <c r="AP27" s="87"/>
      <c r="AQ27" s="87"/>
      <c r="AR27" s="87"/>
      <c r="AS27" s="87"/>
      <c r="AT27" s="87"/>
      <c r="AU27" s="87"/>
      <c r="AV27" s="175"/>
      <c r="AW27" s="175"/>
      <c r="AX27" s="175"/>
      <c r="AY27" s="175"/>
      <c r="AZ27" s="175"/>
      <c r="BA27" s="175"/>
      <c r="BB27" s="175"/>
      <c r="BC27" s="175"/>
      <c r="BD27" s="175"/>
      <c r="BE27" s="175"/>
    </row>
    <row r="28" ht="15.0" customHeight="1">
      <c r="A28" s="177" t="s">
        <v>120</v>
      </c>
      <c r="B28" s="178" t="s">
        <v>121</v>
      </c>
      <c r="C28" s="179"/>
      <c r="D28" s="180">
        <v>78.497</v>
      </c>
      <c r="E28" s="181">
        <v>0.788</v>
      </c>
      <c r="F28" s="182">
        <v>18748.8</v>
      </c>
      <c r="G28" s="183" t="s">
        <v>101</v>
      </c>
      <c r="H28" s="184" t="s">
        <v>122</v>
      </c>
      <c r="I28" s="185">
        <v>0.1</v>
      </c>
      <c r="J28" s="186"/>
      <c r="K28" s="187"/>
      <c r="L28" s="187"/>
      <c r="M28" s="187"/>
      <c r="N28" s="187"/>
      <c r="O28" s="187"/>
      <c r="P28" s="168">
        <v>1.50859052664352</v>
      </c>
      <c r="Q28" s="186"/>
      <c r="R28" s="187"/>
      <c r="S28" s="187"/>
      <c r="T28" s="187"/>
      <c r="U28" s="187"/>
      <c r="V28" s="187"/>
      <c r="W28" s="171">
        <v>2.93673514198485</v>
      </c>
      <c r="X28" s="186"/>
      <c r="Y28" s="187"/>
      <c r="Z28" s="187"/>
      <c r="AA28" s="187"/>
      <c r="AB28" s="187"/>
      <c r="AC28" s="172">
        <v>0.917277481979192</v>
      </c>
      <c r="AD28" s="188">
        <v>-2.01945766000565</v>
      </c>
      <c r="AE28" s="187">
        <v>1.94458035729189</v>
      </c>
      <c r="AF28" s="189">
        <v>3.20157771195725</v>
      </c>
      <c r="AG28" s="247">
        <f t="shared" si="21"/>
        <v>44749.70117</v>
      </c>
      <c r="AH28" s="245"/>
      <c r="AI28" s="246"/>
      <c r="AJ28" s="233">
        <f t="shared" si="22"/>
        <v>45479.70117</v>
      </c>
      <c r="AK28" s="234">
        <f t="shared" si="23"/>
        <v>45406.31864</v>
      </c>
      <c r="AL28" s="87"/>
      <c r="AM28" s="87"/>
      <c r="AN28" s="87"/>
      <c r="AO28" s="87"/>
      <c r="AP28" s="87"/>
      <c r="AQ28" s="87"/>
      <c r="AR28" s="87"/>
      <c r="AS28" s="87"/>
      <c r="AT28" s="87"/>
      <c r="AU28" s="87"/>
      <c r="AV28" s="175"/>
      <c r="AW28" s="175"/>
      <c r="AX28" s="175"/>
      <c r="AY28" s="175"/>
      <c r="AZ28" s="175"/>
      <c r="BA28" s="175"/>
      <c r="BB28" s="175"/>
      <c r="BC28" s="175"/>
      <c r="BD28" s="175"/>
      <c r="BE28" s="175"/>
    </row>
    <row r="29" ht="15.0" customHeight="1">
      <c r="A29" s="158" t="s">
        <v>123</v>
      </c>
      <c r="B29" s="159" t="s">
        <v>113</v>
      </c>
      <c r="C29" s="160">
        <v>72.78296802054153</v>
      </c>
      <c r="D29" s="161">
        <v>75.39</v>
      </c>
      <c r="E29" s="162">
        <v>0.842</v>
      </c>
      <c r="F29" s="163">
        <v>22116.9</v>
      </c>
      <c r="G29" s="1" t="s">
        <v>106</v>
      </c>
      <c r="H29" s="164" t="s">
        <v>116</v>
      </c>
      <c r="I29" s="176">
        <v>46.01</v>
      </c>
      <c r="J29" s="169">
        <v>1.84898292431358</v>
      </c>
      <c r="K29" s="170">
        <v>0.779218411919181</v>
      </c>
      <c r="L29" s="170">
        <v>0.230253222354158</v>
      </c>
      <c r="M29" s="170">
        <v>1.30408684853997</v>
      </c>
      <c r="N29" s="170">
        <v>0.219797712329673</v>
      </c>
      <c r="O29" s="170">
        <v>0.0835171667964717</v>
      </c>
      <c r="P29" s="168">
        <v>4.46585628625303</v>
      </c>
      <c r="Q29" s="169">
        <v>0.91159666852039</v>
      </c>
      <c r="R29" s="170">
        <v>0.500388665766509</v>
      </c>
      <c r="S29" s="170">
        <v>0.245366319868637</v>
      </c>
      <c r="T29" s="170">
        <v>1.37615106583665</v>
      </c>
      <c r="U29" s="170">
        <v>0.103598492206534</v>
      </c>
      <c r="V29" s="170">
        <v>0.0835171667964717</v>
      </c>
      <c r="W29" s="171">
        <v>3.22061837899519</v>
      </c>
      <c r="X29" s="169">
        <v>1.84898292431358</v>
      </c>
      <c r="Y29" s="170">
        <v>1.17987526481225</v>
      </c>
      <c r="Z29" s="170">
        <v>0.591673396612381</v>
      </c>
      <c r="AA29" s="170">
        <v>1.52761454869841</v>
      </c>
      <c r="AB29" s="170">
        <v>0.0835171667964717</v>
      </c>
      <c r="AC29" s="172">
        <v>5.23166330123309</v>
      </c>
      <c r="AD29" s="173">
        <v>2.0110449222379</v>
      </c>
      <c r="AE29" s="170">
        <v>2.13255569036249</v>
      </c>
      <c r="AF29" s="174">
        <v>0.615601233022029</v>
      </c>
      <c r="AG29" s="244">
        <f t="shared" si="21"/>
        <v>44733.15614</v>
      </c>
      <c r="AH29" s="245"/>
      <c r="AI29" s="246"/>
      <c r="AJ29" s="229">
        <f t="shared" si="22"/>
        <v>45463.15614</v>
      </c>
      <c r="AK29" s="227" t="str">
        <f t="shared" si="23"/>
        <v/>
      </c>
      <c r="AL29" s="87"/>
      <c r="AM29" s="87"/>
      <c r="AN29" s="87"/>
      <c r="AO29" s="87"/>
      <c r="AQ29" s="87"/>
      <c r="AR29" s="87"/>
      <c r="AS29" s="87"/>
      <c r="AT29" s="87"/>
      <c r="AU29" s="87"/>
      <c r="AV29" s="175"/>
      <c r="AW29" s="175"/>
      <c r="AX29" s="175"/>
      <c r="AY29" s="175"/>
      <c r="AZ29" s="175"/>
      <c r="BA29" s="175"/>
      <c r="BB29" s="175"/>
      <c r="BC29" s="175"/>
      <c r="BD29" s="175"/>
      <c r="BE29" s="175"/>
    </row>
    <row r="30" ht="15.0" customHeight="1">
      <c r="A30" s="158" t="s">
        <v>124</v>
      </c>
      <c r="B30" s="159" t="s">
        <v>113</v>
      </c>
      <c r="C30" s="160">
        <v>71.05319185128599</v>
      </c>
      <c r="D30" s="161">
        <v>72.043</v>
      </c>
      <c r="E30" s="162">
        <v>0.759</v>
      </c>
      <c r="F30" s="163">
        <v>13548.2</v>
      </c>
      <c r="G30" s="1" t="s">
        <v>103</v>
      </c>
      <c r="H30" s="164" t="s">
        <v>119</v>
      </c>
      <c r="I30" s="176">
        <v>2.972</v>
      </c>
      <c r="J30" s="169">
        <v>0.396409342017659</v>
      </c>
      <c r="K30" s="170">
        <v>0.203388478665103</v>
      </c>
      <c r="L30" s="170">
        <v>0.209516376535102</v>
      </c>
      <c r="M30" s="170">
        <v>0.84354562833163</v>
      </c>
      <c r="N30" s="170">
        <v>0.00110386536753904</v>
      </c>
      <c r="O30" s="170">
        <v>0.0521819259595382</v>
      </c>
      <c r="P30" s="168">
        <v>1.70614561687657</v>
      </c>
      <c r="Q30" s="169">
        <v>0.675063712812391</v>
      </c>
      <c r="R30" s="170">
        <v>0.244298027281511</v>
      </c>
      <c r="S30" s="170">
        <v>0.280003989951336</v>
      </c>
      <c r="T30" s="170">
        <v>1.0744385510378</v>
      </c>
      <c r="U30" s="170">
        <v>4.08761357851777E-4</v>
      </c>
      <c r="V30" s="170">
        <v>0.0521819259595382</v>
      </c>
      <c r="W30" s="171">
        <v>2.32639496840043</v>
      </c>
      <c r="X30" s="169">
        <v>0.396409342017659</v>
      </c>
      <c r="Y30" s="170">
        <v>0.282980757058657</v>
      </c>
      <c r="Z30" s="170">
        <v>0.0981998969721463</v>
      </c>
      <c r="AA30" s="170">
        <v>0.0168526238192503</v>
      </c>
      <c r="AB30" s="170">
        <v>0.0521819259595382</v>
      </c>
      <c r="AC30" s="172">
        <v>0.84662454582725</v>
      </c>
      <c r="AD30" s="173">
        <v>-1.47977042257318</v>
      </c>
      <c r="AE30" s="170">
        <v>1.54043920889529</v>
      </c>
      <c r="AF30" s="174">
        <v>2.74784729531704</v>
      </c>
      <c r="AG30" s="244">
        <f t="shared" si="21"/>
        <v>44798.94541</v>
      </c>
      <c r="AH30" s="245"/>
      <c r="AI30" s="246"/>
      <c r="AJ30" s="229">
        <f t="shared" si="22"/>
        <v>45528.94541</v>
      </c>
      <c r="AK30" s="227">
        <f t="shared" si="23"/>
        <v>45425.19517</v>
      </c>
      <c r="AL30" s="87"/>
      <c r="AM30" s="87"/>
      <c r="AN30" s="87"/>
      <c r="AO30" s="87"/>
      <c r="AP30" s="87"/>
      <c r="AQ30" s="87"/>
      <c r="AR30" s="87"/>
      <c r="AS30" s="87"/>
      <c r="AT30" s="87"/>
      <c r="AU30" s="87"/>
      <c r="AV30" s="175"/>
      <c r="AW30" s="175"/>
      <c r="AX30" s="175"/>
      <c r="AY30" s="175"/>
      <c r="AZ30" s="175"/>
      <c r="BA30" s="175"/>
      <c r="BB30" s="175"/>
      <c r="BC30" s="175"/>
      <c r="BD30" s="175"/>
      <c r="BE30" s="175"/>
    </row>
    <row r="31" ht="15.0" customHeight="1">
      <c r="A31" s="158" t="s">
        <v>125</v>
      </c>
      <c r="B31" s="159" t="s">
        <v>126</v>
      </c>
      <c r="C31" s="160">
        <v>75.5817880252101</v>
      </c>
      <c r="D31" s="161">
        <v>83.3</v>
      </c>
      <c r="E31" s="162">
        <v>0.951</v>
      </c>
      <c r="F31" s="163">
        <v>53052.8</v>
      </c>
      <c r="G31" s="1" t="s">
        <v>100</v>
      </c>
      <c r="H31" s="164" t="s">
        <v>122</v>
      </c>
      <c r="I31" s="176">
        <v>26.069</v>
      </c>
      <c r="J31" s="169">
        <v>1.81173083089979</v>
      </c>
      <c r="K31" s="170">
        <v>2.06359197332561</v>
      </c>
      <c r="L31" s="170">
        <v>0.925693428531383</v>
      </c>
      <c r="M31" s="170">
        <v>5.07219559161508</v>
      </c>
      <c r="N31" s="170">
        <v>0.0463488901886572</v>
      </c>
      <c r="O31" s="170">
        <v>0.0245866292194383</v>
      </c>
      <c r="P31" s="168">
        <v>9.94414734377996</v>
      </c>
      <c r="Q31" s="169">
        <v>0.0519547788075292</v>
      </c>
      <c r="R31" s="170">
        <v>0.473820400844988</v>
      </c>
      <c r="S31" s="170">
        <v>0.852969507402654</v>
      </c>
      <c r="T31" s="170">
        <v>4.25648164094325</v>
      </c>
      <c r="U31" s="170">
        <v>0.117225133365728</v>
      </c>
      <c r="V31" s="170">
        <v>0.0245866292194383</v>
      </c>
      <c r="W31" s="171">
        <v>5.77703809058358</v>
      </c>
      <c r="X31" s="169">
        <v>1.81173083089979</v>
      </c>
      <c r="Y31" s="170">
        <v>4.49558799582835</v>
      </c>
      <c r="Z31" s="170">
        <v>1.86199177008945</v>
      </c>
      <c r="AA31" s="170">
        <v>2.8275033603299</v>
      </c>
      <c r="AB31" s="170">
        <v>0.0245866292194383</v>
      </c>
      <c r="AC31" s="172">
        <v>11.0214005863669</v>
      </c>
      <c r="AD31" s="173">
        <v>5.24436249578332</v>
      </c>
      <c r="AE31" s="170">
        <v>3.82530744215605</v>
      </c>
      <c r="AF31" s="174">
        <v>0.524165512841406</v>
      </c>
      <c r="AG31" s="244">
        <f t="shared" si="21"/>
        <v>44657.41717</v>
      </c>
      <c r="AH31" s="245"/>
      <c r="AI31" s="246"/>
      <c r="AJ31" s="229">
        <f t="shared" si="22"/>
        <v>45387.41717</v>
      </c>
      <c r="AK31" s="227" t="str">
        <f t="shared" si="23"/>
        <v/>
      </c>
      <c r="AL31" s="87"/>
      <c r="AM31" s="87"/>
      <c r="AN31" s="87"/>
      <c r="AO31" s="87"/>
      <c r="AP31" s="87"/>
      <c r="AQ31" s="87"/>
      <c r="AR31" s="87"/>
      <c r="AS31" s="87"/>
      <c r="AT31" s="87"/>
      <c r="AU31" s="87"/>
      <c r="AV31" s="175"/>
      <c r="AW31" s="175"/>
      <c r="AX31" s="175"/>
      <c r="AY31" s="175"/>
      <c r="AZ31" s="175"/>
      <c r="BA31" s="175"/>
      <c r="BB31" s="175"/>
      <c r="BC31" s="175"/>
      <c r="BD31" s="175"/>
      <c r="BE31" s="175"/>
    </row>
    <row r="32" ht="15.0" customHeight="1">
      <c r="A32" s="158" t="s">
        <v>127</v>
      </c>
      <c r="B32" s="159" t="s">
        <v>113</v>
      </c>
      <c r="C32" s="160">
        <v>82.31520238970589</v>
      </c>
      <c r="D32" s="161">
        <v>81.23902439024391</v>
      </c>
      <c r="E32" s="162">
        <v>0.916</v>
      </c>
      <c r="F32" s="163">
        <v>55459.6</v>
      </c>
      <c r="G32" s="1" t="s">
        <v>327</v>
      </c>
      <c r="H32" s="164" t="s">
        <v>122</v>
      </c>
      <c r="I32" s="176">
        <v>9.067</v>
      </c>
      <c r="J32" s="169">
        <v>0.605340398000272</v>
      </c>
      <c r="K32" s="170">
        <v>0.136152857225158</v>
      </c>
      <c r="L32" s="170">
        <v>1.1134806168151</v>
      </c>
      <c r="M32" s="170">
        <v>2.36912833552337</v>
      </c>
      <c r="N32" s="170">
        <v>1.30171148480873E-4</v>
      </c>
      <c r="O32" s="170">
        <v>0.194412584922329</v>
      </c>
      <c r="P32" s="168">
        <v>4.41864496363472</v>
      </c>
      <c r="Q32" s="169">
        <v>0.999800389658242</v>
      </c>
      <c r="R32" s="170">
        <v>0.259334090973881</v>
      </c>
      <c r="S32" s="170">
        <v>0.972035182066151</v>
      </c>
      <c r="T32" s="170">
        <v>3.15679292519421</v>
      </c>
      <c r="U32" s="170">
        <v>0.0442653697741421</v>
      </c>
      <c r="V32" s="170">
        <v>0.194412584922329</v>
      </c>
      <c r="W32" s="171">
        <v>5.62664054258896</v>
      </c>
      <c r="X32" s="169">
        <v>0.605340398000272</v>
      </c>
      <c r="Y32" s="170">
        <v>0.136152857225158</v>
      </c>
      <c r="Z32" s="170">
        <v>1.95225979940179</v>
      </c>
      <c r="AA32" s="170">
        <v>0.00560896083221166</v>
      </c>
      <c r="AB32" s="170">
        <v>0.194412584922329</v>
      </c>
      <c r="AC32" s="172">
        <v>2.89377460038176</v>
      </c>
      <c r="AD32" s="173">
        <v>-2.73286594220719</v>
      </c>
      <c r="AE32" s="170">
        <v>3.72572062091567</v>
      </c>
      <c r="AF32" s="174">
        <v>1.9443948888924</v>
      </c>
      <c r="AG32" s="244">
        <f t="shared" si="21"/>
        <v>44659.96762</v>
      </c>
      <c r="AH32" s="245"/>
      <c r="AI32" s="246"/>
      <c r="AJ32" s="229">
        <f t="shared" si="22"/>
        <v>45389.96762</v>
      </c>
      <c r="AK32" s="227">
        <f t="shared" si="23"/>
        <v>45480.23337</v>
      </c>
      <c r="AL32" s="87"/>
      <c r="AM32" s="87"/>
      <c r="AN32" s="87"/>
      <c r="AO32" s="87"/>
      <c r="AP32" s="87"/>
      <c r="AQ32" s="87"/>
      <c r="AR32" s="87"/>
      <c r="AS32" s="87"/>
      <c r="AT32" s="87"/>
      <c r="AU32" s="87"/>
      <c r="AV32" s="175"/>
      <c r="AW32" s="175"/>
      <c r="AX32" s="175"/>
      <c r="AY32" s="175"/>
      <c r="AZ32" s="175"/>
      <c r="BA32" s="175"/>
      <c r="BB32" s="175"/>
      <c r="BC32" s="175"/>
      <c r="BD32" s="175"/>
      <c r="BE32" s="175"/>
    </row>
    <row r="33" ht="15.0" customHeight="1">
      <c r="A33" s="177" t="s">
        <v>128</v>
      </c>
      <c r="B33" s="178" t="s">
        <v>113</v>
      </c>
      <c r="C33" s="179">
        <v>73.45320025464731</v>
      </c>
      <c r="D33" s="180">
        <v>69.366</v>
      </c>
      <c r="E33" s="181">
        <v>0.745</v>
      </c>
      <c r="F33" s="182">
        <v>14691.8</v>
      </c>
      <c r="G33" s="183" t="s">
        <v>103</v>
      </c>
      <c r="H33" s="184" t="s">
        <v>116</v>
      </c>
      <c r="I33" s="185">
        <v>10.3</v>
      </c>
      <c r="J33" s="186">
        <v>0.605535214668512</v>
      </c>
      <c r="K33" s="187">
        <v>0.168165173028627</v>
      </c>
      <c r="L33" s="187">
        <v>0.015571718911439</v>
      </c>
      <c r="M33" s="187">
        <v>1.23050931162694</v>
      </c>
      <c r="N33" s="187">
        <v>2.5806452496231E-4</v>
      </c>
      <c r="O33" s="187">
        <v>0.0453434759493697</v>
      </c>
      <c r="P33" s="168">
        <v>2.06538295870985</v>
      </c>
      <c r="Q33" s="186">
        <v>0.776144949484353</v>
      </c>
      <c r="R33" s="187">
        <v>0.212175949222445</v>
      </c>
      <c r="S33" s="187">
        <v>0.122316280418985</v>
      </c>
      <c r="T33" s="187">
        <v>1.19284994404857</v>
      </c>
      <c r="U33" s="187">
        <v>0.00825836579439824</v>
      </c>
      <c r="V33" s="187">
        <v>0.0453434759493697</v>
      </c>
      <c r="W33" s="171">
        <v>2.35708896491812</v>
      </c>
      <c r="X33" s="186">
        <v>0.605535214668512</v>
      </c>
      <c r="Y33" s="187">
        <v>0.168165173028627</v>
      </c>
      <c r="Z33" s="187">
        <v>0.103819225706864</v>
      </c>
      <c r="AA33" s="187">
        <v>0.0140915321078586</v>
      </c>
      <c r="AB33" s="187">
        <v>0.0453434759493697</v>
      </c>
      <c r="AC33" s="172">
        <v>0.936954621461231</v>
      </c>
      <c r="AD33" s="188">
        <v>-1.42013434345688</v>
      </c>
      <c r="AE33" s="187">
        <v>1.560763460089</v>
      </c>
      <c r="AF33" s="189">
        <v>2.51569170046049</v>
      </c>
      <c r="AG33" s="247">
        <f t="shared" si="21"/>
        <v>44795.85991</v>
      </c>
      <c r="AH33" s="245"/>
      <c r="AI33" s="246"/>
      <c r="AJ33" s="233">
        <f t="shared" si="22"/>
        <v>45525.85991</v>
      </c>
      <c r="AK33" s="234">
        <f t="shared" si="23"/>
        <v>45437.48683</v>
      </c>
      <c r="AL33" s="87"/>
      <c r="AM33" s="87"/>
      <c r="AN33" s="87"/>
      <c r="AO33" s="87"/>
      <c r="AP33" s="87"/>
      <c r="AQ33" s="87"/>
      <c r="AR33" s="87"/>
      <c r="AS33" s="87"/>
      <c r="AT33" s="87"/>
      <c r="AU33" s="87"/>
      <c r="AV33" s="175"/>
      <c r="AW33" s="175"/>
      <c r="AX33" s="175"/>
      <c r="AY33" s="175"/>
      <c r="AZ33" s="175"/>
      <c r="BA33" s="175"/>
      <c r="BB33" s="175"/>
      <c r="BC33" s="175"/>
      <c r="BD33" s="175"/>
      <c r="BE33" s="175"/>
    </row>
    <row r="34" ht="15.0" customHeight="1">
      <c r="A34" s="158" t="s">
        <v>129</v>
      </c>
      <c r="B34" s="159" t="s">
        <v>113</v>
      </c>
      <c r="C34" s="160">
        <v>64.2696621721416</v>
      </c>
      <c r="D34" s="161">
        <v>78.76</v>
      </c>
      <c r="E34" s="162">
        <v>0.875</v>
      </c>
      <c r="F34" s="163">
        <v>49184.0</v>
      </c>
      <c r="G34" s="1" t="s">
        <v>103</v>
      </c>
      <c r="H34" s="164" t="s">
        <v>122</v>
      </c>
      <c r="I34" s="176">
        <v>1.784</v>
      </c>
      <c r="J34" s="169">
        <v>0.00713880789580815</v>
      </c>
      <c r="K34" s="170">
        <v>0.0</v>
      </c>
      <c r="L34" s="170">
        <v>0.00189466271559398</v>
      </c>
      <c r="M34" s="170">
        <v>7.98308592198964</v>
      </c>
      <c r="N34" s="170">
        <v>0.0697190717448983</v>
      </c>
      <c r="O34" s="170">
        <v>0.128777745916614</v>
      </c>
      <c r="P34" s="168">
        <v>8.19061621026255</v>
      </c>
      <c r="Q34" s="169">
        <v>0.542087791385563</v>
      </c>
      <c r="R34" s="170">
        <v>0.375536714372649</v>
      </c>
      <c r="S34" s="170">
        <v>0.15686393894452</v>
      </c>
      <c r="T34" s="170">
        <v>6.78539745346806</v>
      </c>
      <c r="U34" s="170">
        <v>0.187537800326019</v>
      </c>
      <c r="V34" s="170">
        <v>0.128777745916614</v>
      </c>
      <c r="W34" s="171">
        <v>8.17620144441342</v>
      </c>
      <c r="X34" s="169">
        <v>0.00713880789580815</v>
      </c>
      <c r="Y34" s="170">
        <v>0.0</v>
      </c>
      <c r="Z34" s="170">
        <v>8.50806082463394E-4</v>
      </c>
      <c r="AA34" s="170">
        <v>0.418958756995214</v>
      </c>
      <c r="AB34" s="170">
        <v>0.128777745916614</v>
      </c>
      <c r="AC34" s="172">
        <v>0.555726116890099</v>
      </c>
      <c r="AD34" s="173">
        <v>-7.62047532752332</v>
      </c>
      <c r="AE34" s="170">
        <v>5.41393076235062</v>
      </c>
      <c r="AF34" s="174">
        <v>14.7126456646815</v>
      </c>
      <c r="AG34" s="244">
        <f t="shared" si="21"/>
        <v>44629.41867</v>
      </c>
      <c r="AH34" s="245"/>
      <c r="AI34" s="246"/>
      <c r="AJ34" s="229">
        <f t="shared" si="22"/>
        <v>45359.41867</v>
      </c>
      <c r="AK34" s="227">
        <f t="shared" si="23"/>
        <v>45316.87656</v>
      </c>
      <c r="AL34" s="87"/>
      <c r="AM34" s="87"/>
      <c r="AN34" s="87"/>
      <c r="AO34" s="87"/>
      <c r="AP34" s="87"/>
      <c r="AQ34" s="87"/>
      <c r="AR34" s="87"/>
      <c r="AS34" s="87"/>
      <c r="AT34" s="87"/>
      <c r="AU34" s="87"/>
      <c r="AV34" s="175"/>
      <c r="AW34" s="175"/>
      <c r="AX34" s="175"/>
      <c r="AY34" s="175"/>
      <c r="AZ34" s="175"/>
      <c r="BA34" s="175"/>
      <c r="BB34" s="175"/>
      <c r="BC34" s="175"/>
      <c r="BD34" s="175"/>
      <c r="BE34" s="175"/>
    </row>
    <row r="35" ht="15.0" customHeight="1">
      <c r="A35" s="158" t="s">
        <v>130</v>
      </c>
      <c r="B35" s="159" t="s">
        <v>113</v>
      </c>
      <c r="C35" s="160">
        <v>64.2178887955182</v>
      </c>
      <c r="D35" s="161">
        <v>72.381</v>
      </c>
      <c r="E35" s="162">
        <v>0.661</v>
      </c>
      <c r="F35" s="163">
        <v>5681.27</v>
      </c>
      <c r="G35" s="1" t="s">
        <v>100</v>
      </c>
      <c r="H35" s="164" t="s">
        <v>114</v>
      </c>
      <c r="I35" s="176">
        <v>167.886</v>
      </c>
      <c r="J35" s="169">
        <v>0.12569658560974</v>
      </c>
      <c r="K35" s="170">
        <v>0.0030516883280524</v>
      </c>
      <c r="L35" s="170">
        <v>0.0572541533727909</v>
      </c>
      <c r="M35" s="170">
        <v>0.192397301472626</v>
      </c>
      <c r="N35" s="170">
        <v>0.0294409146509791</v>
      </c>
      <c r="O35" s="170">
        <v>0.0653596395950902</v>
      </c>
      <c r="P35" s="168">
        <v>0.473200283029278</v>
      </c>
      <c r="Q35" s="169">
        <v>0.234245257689283</v>
      </c>
      <c r="R35" s="170">
        <v>0.00504012331614984</v>
      </c>
      <c r="S35" s="170">
        <v>0.0735115573716067</v>
      </c>
      <c r="T35" s="170">
        <v>0.256073519255563</v>
      </c>
      <c r="U35" s="170">
        <v>0.0364948068493631</v>
      </c>
      <c r="V35" s="170">
        <v>0.0653596395950902</v>
      </c>
      <c r="W35" s="171">
        <v>0.670724904077056</v>
      </c>
      <c r="X35" s="169">
        <v>0.12569658560974</v>
      </c>
      <c r="Y35" s="170">
        <v>0.0030516883280524</v>
      </c>
      <c r="Z35" s="170">
        <v>0.00482966643977568</v>
      </c>
      <c r="AA35" s="170">
        <v>0.048880731852325</v>
      </c>
      <c r="AB35" s="170">
        <v>0.0653596395950902</v>
      </c>
      <c r="AC35" s="172">
        <v>0.247818311824983</v>
      </c>
      <c r="AD35" s="173">
        <v>-0.422906592252072</v>
      </c>
      <c r="AE35" s="170">
        <v>0.444125333254672</v>
      </c>
      <c r="AF35" s="174">
        <v>2.70651873599535</v>
      </c>
      <c r="AG35" s="244" t="str">
        <f t="shared" si="21"/>
        <v/>
      </c>
      <c r="AH35" s="245"/>
      <c r="AI35" s="246"/>
      <c r="AJ35" s="229" t="str">
        <f t="shared" si="22"/>
        <v/>
      </c>
      <c r="AK35" s="227">
        <f t="shared" si="23"/>
        <v>45427.22907</v>
      </c>
      <c r="AL35" s="87"/>
      <c r="AM35" s="87"/>
      <c r="AN35" s="87"/>
      <c r="AO35" s="87"/>
      <c r="AP35" s="87"/>
      <c r="AQ35" s="87"/>
      <c r="AR35" s="87"/>
      <c r="AS35" s="87"/>
      <c r="AT35" s="87"/>
      <c r="AU35" s="87"/>
      <c r="AV35" s="175"/>
      <c r="AW35" s="175"/>
      <c r="AX35" s="175"/>
      <c r="AY35" s="175"/>
      <c r="AZ35" s="175"/>
      <c r="BA35" s="175"/>
      <c r="BB35" s="175"/>
      <c r="BC35" s="175"/>
      <c r="BD35" s="175"/>
      <c r="BE35" s="175"/>
    </row>
    <row r="36" ht="15.0" customHeight="1">
      <c r="A36" s="158" t="s">
        <v>131</v>
      </c>
      <c r="B36" s="159" t="s">
        <v>113</v>
      </c>
      <c r="C36" s="160">
        <v>70.33837039969835</v>
      </c>
      <c r="D36" s="161">
        <v>77.571</v>
      </c>
      <c r="E36" s="162">
        <v>0.79</v>
      </c>
      <c r="F36" s="163">
        <v>14910.0</v>
      </c>
      <c r="G36" s="1" t="s">
        <v>101</v>
      </c>
      <c r="H36" s="164" t="s">
        <v>122</v>
      </c>
      <c r="I36" s="176">
        <v>0.288</v>
      </c>
      <c r="J36" s="169">
        <v>0.0708106193552674</v>
      </c>
      <c r="K36" s="170">
        <v>0.00325726661408336</v>
      </c>
      <c r="L36" s="170">
        <v>0.0210232534089271</v>
      </c>
      <c r="M36" s="170">
        <v>1.20910283566792</v>
      </c>
      <c r="N36" s="170">
        <v>0.0948041678851955</v>
      </c>
      <c r="O36" s="170">
        <v>0.122920788433231</v>
      </c>
      <c r="P36" s="168">
        <v>1.52191893136463</v>
      </c>
      <c r="Q36" s="169">
        <v>0.550603459460326</v>
      </c>
      <c r="R36" s="170">
        <v>0.272513773021468</v>
      </c>
      <c r="S36" s="170">
        <v>0.150025215731735</v>
      </c>
      <c r="T36" s="170">
        <v>1.8280316205855</v>
      </c>
      <c r="U36" s="170">
        <v>0.390040901305575</v>
      </c>
      <c r="V36" s="170">
        <v>0.122920788433231</v>
      </c>
      <c r="W36" s="171">
        <v>3.31413575853783</v>
      </c>
      <c r="X36" s="169">
        <v>0.0708106193552674</v>
      </c>
      <c r="Y36" s="170">
        <v>0.00325726661408336</v>
      </c>
      <c r="Z36" s="170">
        <v>0.0185804068075588</v>
      </c>
      <c r="AA36" s="170">
        <v>0.0443419102545252</v>
      </c>
      <c r="AB36" s="170">
        <v>0.122920788433231</v>
      </c>
      <c r="AC36" s="172">
        <v>0.259910991464666</v>
      </c>
      <c r="AD36" s="173">
        <v>-3.05422476707316</v>
      </c>
      <c r="AE36" s="170">
        <v>2.19447889777884</v>
      </c>
      <c r="AF36" s="174">
        <v>12.7510411924552</v>
      </c>
      <c r="AG36" s="244">
        <f t="shared" si="21"/>
        <v>44728.3265</v>
      </c>
      <c r="AH36" s="245"/>
      <c r="AI36" s="246"/>
      <c r="AJ36" s="229">
        <f t="shared" si="22"/>
        <v>45458.3265</v>
      </c>
      <c r="AK36" s="227">
        <f t="shared" si="23"/>
        <v>45320.70354</v>
      </c>
      <c r="AL36" s="87"/>
      <c r="AM36" s="87"/>
      <c r="AN36" s="87"/>
      <c r="AO36" s="87"/>
      <c r="AP36" s="87"/>
      <c r="AQ36" s="87"/>
      <c r="AR36" s="87"/>
      <c r="AS36" s="87"/>
      <c r="AT36" s="87"/>
      <c r="AU36" s="87"/>
      <c r="AV36" s="175"/>
      <c r="AW36" s="175"/>
      <c r="AX36" s="175"/>
      <c r="AY36" s="175"/>
      <c r="AZ36" s="175"/>
      <c r="BA36" s="175"/>
      <c r="BB36" s="175"/>
      <c r="BC36" s="175"/>
      <c r="BD36" s="175"/>
      <c r="BE36" s="175"/>
    </row>
    <row r="37" ht="15.0" customHeight="1">
      <c r="A37" s="158" t="s">
        <v>132</v>
      </c>
      <c r="B37" s="159" t="s">
        <v>113</v>
      </c>
      <c r="C37" s="160">
        <v>75.99322446099652</v>
      </c>
      <c r="D37" s="161">
        <v>72.37068292682928</v>
      </c>
      <c r="E37" s="162">
        <v>0.808</v>
      </c>
      <c r="F37" s="163">
        <v>18574.0</v>
      </c>
      <c r="G37" s="1" t="s">
        <v>105</v>
      </c>
      <c r="H37" s="164" t="s">
        <v>116</v>
      </c>
      <c r="I37" s="176">
        <v>9.433</v>
      </c>
      <c r="J37" s="169">
        <v>1.71378385968377</v>
      </c>
      <c r="K37" s="170">
        <v>0.244872749141041</v>
      </c>
      <c r="L37" s="170">
        <v>1.63296504601993</v>
      </c>
      <c r="M37" s="170">
        <v>1.9728760803699</v>
      </c>
      <c r="N37" s="170">
        <v>3.93775251466386E-4</v>
      </c>
      <c r="O37" s="170">
        <v>0.0542240203511302</v>
      </c>
      <c r="P37" s="168">
        <v>5.61911553081724</v>
      </c>
      <c r="Q37" s="169">
        <v>1.50006257636208</v>
      </c>
      <c r="R37" s="170">
        <v>0.10867566229977</v>
      </c>
      <c r="S37" s="170">
        <v>1.05989208782965</v>
      </c>
      <c r="T37" s="170">
        <v>1.80305068210234</v>
      </c>
      <c r="U37" s="170">
        <v>0.0523479228531012</v>
      </c>
      <c r="V37" s="170">
        <v>0.0542240203511302</v>
      </c>
      <c r="W37" s="171">
        <v>4.57825295179807</v>
      </c>
      <c r="X37" s="169">
        <v>1.71378385968377</v>
      </c>
      <c r="Y37" s="170">
        <v>0.244872749141041</v>
      </c>
      <c r="Z37" s="170">
        <v>1.67170709908687</v>
      </c>
      <c r="AA37" s="170">
        <v>0.0179354932274453</v>
      </c>
      <c r="AB37" s="170">
        <v>0.0542240203511302</v>
      </c>
      <c r="AC37" s="172">
        <v>3.70252322149026</v>
      </c>
      <c r="AD37" s="173">
        <v>-0.875729730307809</v>
      </c>
      <c r="AE37" s="170">
        <v>3.03152321552668</v>
      </c>
      <c r="AF37" s="174">
        <v>1.23652241401887</v>
      </c>
      <c r="AG37" s="244">
        <f t="shared" si="21"/>
        <v>44682.40152</v>
      </c>
      <c r="AH37" s="245"/>
      <c r="AI37" s="246"/>
      <c r="AJ37" s="229">
        <f t="shared" si="22"/>
        <v>45412.40152</v>
      </c>
      <c r="AK37" s="227">
        <f t="shared" si="23"/>
        <v>45587.9914</v>
      </c>
      <c r="AL37" s="87"/>
      <c r="AM37" s="87"/>
      <c r="AN37" s="87"/>
      <c r="AO37" s="87"/>
      <c r="AP37" s="87"/>
      <c r="AQ37" s="87"/>
      <c r="AR37" s="87"/>
      <c r="AS37" s="87"/>
      <c r="AT37" s="87"/>
      <c r="AU37" s="87"/>
      <c r="AV37" s="175"/>
      <c r="AW37" s="175"/>
      <c r="AX37" s="175"/>
      <c r="AY37" s="175"/>
      <c r="AZ37" s="175"/>
      <c r="BA37" s="175"/>
      <c r="BB37" s="175"/>
      <c r="BC37" s="175"/>
      <c r="BD37" s="175"/>
      <c r="BE37" s="175"/>
    </row>
    <row r="38" ht="15.0" customHeight="1">
      <c r="A38" s="177" t="s">
        <v>133</v>
      </c>
      <c r="B38" s="178" t="s">
        <v>113</v>
      </c>
      <c r="C38" s="179">
        <v>79.69395556453352</v>
      </c>
      <c r="D38" s="180">
        <v>81.89024390243902</v>
      </c>
      <c r="E38" s="181">
        <v>0.937</v>
      </c>
      <c r="F38" s="182">
        <v>52749.4</v>
      </c>
      <c r="G38" s="183" t="s">
        <v>327</v>
      </c>
      <c r="H38" s="184" t="s">
        <v>122</v>
      </c>
      <c r="I38" s="185">
        <v>11.668</v>
      </c>
      <c r="J38" s="186">
        <v>0.372753455263784</v>
      </c>
      <c r="K38" s="187">
        <v>0.051278920220883</v>
      </c>
      <c r="L38" s="187">
        <v>0.285776992449259</v>
      </c>
      <c r="M38" s="187">
        <v>2.63258698626211</v>
      </c>
      <c r="N38" s="187">
        <v>0.0183013822192266</v>
      </c>
      <c r="O38" s="187">
        <v>0.412599922960137</v>
      </c>
      <c r="P38" s="168">
        <v>3.7732976593754</v>
      </c>
      <c r="Q38" s="186">
        <v>1.36736514404342</v>
      </c>
      <c r="R38" s="187">
        <v>0.402319600226267</v>
      </c>
      <c r="S38" s="187">
        <v>0.761463534008892</v>
      </c>
      <c r="T38" s="187">
        <v>3.61080618431566</v>
      </c>
      <c r="U38" s="187">
        <v>0.135094260130334</v>
      </c>
      <c r="V38" s="187">
        <v>0.412599922960137</v>
      </c>
      <c r="W38" s="171">
        <v>6.6896486456847</v>
      </c>
      <c r="X38" s="186">
        <v>0.372753455263784</v>
      </c>
      <c r="Y38" s="187">
        <v>0.051278920220883</v>
      </c>
      <c r="Z38" s="187">
        <v>0.282650719160261</v>
      </c>
      <c r="AA38" s="187">
        <v>0.0420040595207607</v>
      </c>
      <c r="AB38" s="187">
        <v>0.412599922960137</v>
      </c>
      <c r="AC38" s="172">
        <v>1.16128707712583</v>
      </c>
      <c r="AD38" s="188">
        <v>-5.52836156855887</v>
      </c>
      <c r="AE38" s="187">
        <v>4.42959910398684</v>
      </c>
      <c r="AF38" s="189">
        <v>5.76054687721273</v>
      </c>
      <c r="AG38" s="247">
        <f t="shared" si="21"/>
        <v>44644.40023</v>
      </c>
      <c r="AH38" s="245"/>
      <c r="AI38" s="246"/>
      <c r="AJ38" s="233">
        <f t="shared" si="22"/>
        <v>45374.40023</v>
      </c>
      <c r="AK38" s="234">
        <f t="shared" si="23"/>
        <v>45355.53563</v>
      </c>
      <c r="AL38" s="87"/>
      <c r="AM38" s="87"/>
      <c r="AN38" s="87"/>
      <c r="AO38" s="87"/>
      <c r="AP38" s="87"/>
      <c r="AQ38" s="87"/>
      <c r="AR38" s="87"/>
      <c r="AS38" s="87"/>
      <c r="AT38" s="87"/>
      <c r="AU38" s="87"/>
      <c r="AV38" s="175"/>
      <c r="AW38" s="175"/>
      <c r="AX38" s="175"/>
      <c r="AY38" s="175"/>
      <c r="AZ38" s="175"/>
      <c r="BA38" s="175"/>
      <c r="BB38" s="175"/>
      <c r="BC38" s="175"/>
      <c r="BD38" s="175"/>
      <c r="BE38" s="175"/>
    </row>
    <row r="39" ht="15.0" customHeight="1">
      <c r="A39" s="158" t="s">
        <v>134</v>
      </c>
      <c r="B39" s="159" t="s">
        <v>126</v>
      </c>
      <c r="C39" s="160">
        <v>65.73194145658263</v>
      </c>
      <c r="D39" s="161">
        <v>70.47</v>
      </c>
      <c r="E39" s="162">
        <v>0.683</v>
      </c>
      <c r="F39" s="163">
        <v>6121.78</v>
      </c>
      <c r="G39" s="1" t="s">
        <v>101</v>
      </c>
      <c r="H39" s="164" t="s">
        <v>116</v>
      </c>
      <c r="I39" s="165">
        <v>0.412</v>
      </c>
      <c r="J39" s="166">
        <v>0.464187087682526</v>
      </c>
      <c r="K39" s="167">
        <v>0.185857496849819</v>
      </c>
      <c r="L39" s="167">
        <v>0.187283245443978</v>
      </c>
      <c r="M39" s="167">
        <v>0.397259991654041</v>
      </c>
      <c r="N39" s="167">
        <v>5.19352298763546</v>
      </c>
      <c r="O39" s="167">
        <v>0.00214616949235542</v>
      </c>
      <c r="P39" s="168">
        <v>6.43025697875818</v>
      </c>
      <c r="Q39" s="169">
        <v>0.178534043146154</v>
      </c>
      <c r="R39" s="170">
        <v>0.262491795415154</v>
      </c>
      <c r="S39" s="170">
        <v>0.290854541697082</v>
      </c>
      <c r="T39" s="170">
        <v>1.70636360333513</v>
      </c>
      <c r="U39" s="170">
        <v>5.08998616274897</v>
      </c>
      <c r="V39" s="170">
        <v>0.00214616949235542</v>
      </c>
      <c r="W39" s="171">
        <v>7.53037631583484</v>
      </c>
      <c r="X39" s="169">
        <v>0.464187087682526</v>
      </c>
      <c r="Y39" s="170">
        <v>0.185857496849819</v>
      </c>
      <c r="Z39" s="170">
        <v>1.75545055171652</v>
      </c>
      <c r="AA39" s="170">
        <v>0.895603799189447</v>
      </c>
      <c r="AB39" s="170">
        <v>0.00214616949235542</v>
      </c>
      <c r="AC39" s="172">
        <v>3.30324510493067</v>
      </c>
      <c r="AD39" s="173">
        <v>-4.22713121090417</v>
      </c>
      <c r="AE39" s="170">
        <v>4.98629299504736</v>
      </c>
      <c r="AF39" s="174">
        <v>2.27969044882392</v>
      </c>
      <c r="AG39" s="244">
        <f t="shared" si="21"/>
        <v>44635.20067</v>
      </c>
      <c r="AH39" s="245"/>
      <c r="AI39" s="246"/>
      <c r="AJ39" s="229">
        <f t="shared" si="22"/>
        <v>45365.20067</v>
      </c>
      <c r="AK39" s="227">
        <f t="shared" si="23"/>
        <v>45452.54811</v>
      </c>
      <c r="AL39" s="87"/>
      <c r="AM39" s="87"/>
      <c r="AN39" s="87"/>
      <c r="AO39" s="87"/>
      <c r="AP39" s="87"/>
      <c r="AQ39" s="87"/>
      <c r="AR39" s="87"/>
      <c r="AS39" s="87"/>
      <c r="AT39" s="87"/>
      <c r="AU39" s="87"/>
      <c r="AV39" s="175"/>
      <c r="AW39" s="175"/>
      <c r="AX39" s="175"/>
      <c r="AY39" s="175"/>
      <c r="AZ39" s="175"/>
      <c r="BA39" s="175"/>
      <c r="BB39" s="175"/>
      <c r="BC39" s="175"/>
      <c r="BD39" s="175"/>
      <c r="BE39" s="175"/>
    </row>
    <row r="40" ht="15.0" customHeight="1">
      <c r="A40" s="158" t="s">
        <v>135</v>
      </c>
      <c r="B40" s="159" t="s">
        <v>113</v>
      </c>
      <c r="C40" s="160">
        <v>51.23775133053221</v>
      </c>
      <c r="D40" s="161">
        <v>59.821</v>
      </c>
      <c r="E40" s="162">
        <v>0.525</v>
      </c>
      <c r="F40" s="163">
        <v>3543.24</v>
      </c>
      <c r="G40" s="1" t="s">
        <v>99</v>
      </c>
      <c r="H40" s="164" t="s">
        <v>114</v>
      </c>
      <c r="I40" s="176">
        <v>12.785</v>
      </c>
      <c r="J40" s="169">
        <v>0.373157356753103</v>
      </c>
      <c r="K40" s="170">
        <v>0.0279882483985747</v>
      </c>
      <c r="L40" s="170">
        <v>0.208136326578983</v>
      </c>
      <c r="M40" s="170">
        <v>0.242522198015065</v>
      </c>
      <c r="N40" s="170">
        <v>0.0612205850734643</v>
      </c>
      <c r="O40" s="170">
        <v>0.039339611156838</v>
      </c>
      <c r="P40" s="168">
        <v>0.952364325976028</v>
      </c>
      <c r="Q40" s="169">
        <v>0.375547875076213</v>
      </c>
      <c r="R40" s="170">
        <v>0.0308543255463256</v>
      </c>
      <c r="S40" s="170">
        <v>0.207895005668398</v>
      </c>
      <c r="T40" s="170">
        <v>0.305832341987844</v>
      </c>
      <c r="U40" s="170">
        <v>0.151120952224443</v>
      </c>
      <c r="V40" s="170">
        <v>0.039339611156838</v>
      </c>
      <c r="W40" s="171">
        <v>1.11059011166006</v>
      </c>
      <c r="X40" s="169">
        <v>0.373157356753103</v>
      </c>
      <c r="Y40" s="170">
        <v>0.0279882483985747</v>
      </c>
      <c r="Z40" s="170">
        <v>0.175877749794868</v>
      </c>
      <c r="AA40" s="170">
        <v>0.0171007181129132</v>
      </c>
      <c r="AB40" s="170">
        <v>0.039339611156838</v>
      </c>
      <c r="AC40" s="172">
        <v>0.633463684216297</v>
      </c>
      <c r="AD40" s="173">
        <v>-0.477126427443763</v>
      </c>
      <c r="AE40" s="170">
        <v>0.735385253256829</v>
      </c>
      <c r="AF40" s="174">
        <v>1.75320249500024</v>
      </c>
      <c r="AG40" s="244" t="str">
        <f t="shared" si="21"/>
        <v/>
      </c>
      <c r="AH40" s="245"/>
      <c r="AI40" s="246"/>
      <c r="AJ40" s="229" t="str">
        <f t="shared" si="22"/>
        <v/>
      </c>
      <c r="AK40" s="227">
        <f t="shared" si="23"/>
        <v>45500.76083</v>
      </c>
      <c r="AL40" s="87"/>
      <c r="AM40" s="87"/>
      <c r="AN40" s="87"/>
      <c r="AO40" s="87"/>
      <c r="AP40" s="87"/>
      <c r="AQ40" s="87"/>
      <c r="AR40" s="87"/>
      <c r="AS40" s="87"/>
      <c r="AT40" s="87"/>
      <c r="AU40" s="87"/>
      <c r="AV40" s="175"/>
      <c r="AW40" s="175"/>
      <c r="AX40" s="175"/>
      <c r="AY40" s="175"/>
      <c r="AZ40" s="175"/>
      <c r="BA40" s="175"/>
      <c r="BB40" s="175"/>
      <c r="BC40" s="175"/>
      <c r="BD40" s="175"/>
      <c r="BE40" s="175"/>
    </row>
    <row r="41" ht="15.0" customHeight="1">
      <c r="A41" s="158" t="s">
        <v>136</v>
      </c>
      <c r="B41" s="159" t="s">
        <v>121</v>
      </c>
      <c r="C41" s="160"/>
      <c r="D41" s="161">
        <v>79.28</v>
      </c>
      <c r="E41" s="162"/>
      <c r="F41" s="163"/>
      <c r="G41" s="1" t="s">
        <v>104</v>
      </c>
      <c r="H41" s="164" t="s">
        <v>122</v>
      </c>
      <c r="I41" s="176">
        <v>0.062</v>
      </c>
      <c r="J41" s="169"/>
      <c r="K41" s="170"/>
      <c r="L41" s="170"/>
      <c r="M41" s="170"/>
      <c r="N41" s="170"/>
      <c r="O41" s="170"/>
      <c r="P41" s="168">
        <v>2.45772582520987</v>
      </c>
      <c r="Q41" s="169"/>
      <c r="R41" s="170"/>
      <c r="S41" s="170"/>
      <c r="T41" s="170"/>
      <c r="U41" s="170"/>
      <c r="V41" s="170"/>
      <c r="W41" s="171"/>
      <c r="X41" s="169"/>
      <c r="Y41" s="170"/>
      <c r="Z41" s="170"/>
      <c r="AA41" s="170"/>
      <c r="AB41" s="170"/>
      <c r="AC41" s="172"/>
      <c r="AD41" s="173"/>
      <c r="AE41" s="170"/>
      <c r="AF41" s="174"/>
      <c r="AG41" s="244" t="str">
        <f t="shared" si="21"/>
        <v/>
      </c>
      <c r="AH41" s="245"/>
      <c r="AI41" s="246"/>
      <c r="AJ41" s="229" t="str">
        <f t="shared" si="22"/>
        <v/>
      </c>
      <c r="AK41" s="227" t="str">
        <f t="shared" si="23"/>
        <v/>
      </c>
      <c r="AL41" s="87"/>
      <c r="AM41" s="87"/>
      <c r="AN41" s="87"/>
      <c r="AO41" s="87"/>
      <c r="AP41" s="87"/>
      <c r="AQ41" s="87"/>
      <c r="AR41" s="87"/>
      <c r="AS41" s="87"/>
      <c r="AT41" s="87"/>
      <c r="AU41" s="87"/>
      <c r="AV41" s="175"/>
      <c r="AW41" s="175"/>
      <c r="AX41" s="175"/>
      <c r="AY41" s="175"/>
      <c r="AZ41" s="175"/>
      <c r="BA41" s="175"/>
      <c r="BB41" s="175"/>
      <c r="BC41" s="175"/>
      <c r="BD41" s="175"/>
      <c r="BE41" s="175"/>
    </row>
    <row r="42" ht="15.0" customHeight="1">
      <c r="A42" s="158" t="s">
        <v>137</v>
      </c>
      <c r="B42" s="159" t="s">
        <v>126</v>
      </c>
      <c r="C42" s="160">
        <v>70.48579650326799</v>
      </c>
      <c r="D42" s="161">
        <v>71.815</v>
      </c>
      <c r="E42" s="162">
        <v>0.666</v>
      </c>
      <c r="F42" s="163">
        <v>11106.1</v>
      </c>
      <c r="G42" s="1" t="s">
        <v>100</v>
      </c>
      <c r="H42" s="164" t="s">
        <v>119</v>
      </c>
      <c r="I42" s="176">
        <v>0.788</v>
      </c>
      <c r="J42" s="169">
        <v>0.313163017857008</v>
      </c>
      <c r="K42" s="170">
        <v>0.291421931905037</v>
      </c>
      <c r="L42" s="170">
        <v>2.67236027205093</v>
      </c>
      <c r="M42" s="170">
        <v>0.635753063262837</v>
      </c>
      <c r="N42" s="170">
        <v>7.79318423696305E-5</v>
      </c>
      <c r="O42" s="170">
        <v>0.180000478667251</v>
      </c>
      <c r="P42" s="168">
        <v>4.09277669558544</v>
      </c>
      <c r="Q42" s="169">
        <v>0.620974354103454</v>
      </c>
      <c r="R42" s="170">
        <v>0.322578637388737</v>
      </c>
      <c r="S42" s="170">
        <v>2.7564223311811</v>
      </c>
      <c r="T42" s="170">
        <v>0.813750991660803</v>
      </c>
      <c r="U42" s="170">
        <v>0.0268406958142617</v>
      </c>
      <c r="V42" s="170">
        <v>0.180000478667251</v>
      </c>
      <c r="W42" s="171">
        <v>4.7205674888156</v>
      </c>
      <c r="X42" s="169">
        <v>0.313163017857008</v>
      </c>
      <c r="Y42" s="170">
        <v>0.33166972303763</v>
      </c>
      <c r="Z42" s="170">
        <v>4.03619409597372</v>
      </c>
      <c r="AA42" s="170">
        <v>0.011788611182122</v>
      </c>
      <c r="AB42" s="170">
        <v>0.180000478667251</v>
      </c>
      <c r="AC42" s="172">
        <v>4.87281592671773</v>
      </c>
      <c r="AD42" s="173">
        <v>0.152248437902129</v>
      </c>
      <c r="AE42" s="170">
        <v>3.12575781274485</v>
      </c>
      <c r="AF42" s="174">
        <v>0.96875555321773</v>
      </c>
      <c r="AG42" s="244">
        <f t="shared" si="21"/>
        <v>44678.77168</v>
      </c>
      <c r="AH42" s="245"/>
      <c r="AI42" s="246"/>
      <c r="AJ42" s="229">
        <f t="shared" si="22"/>
        <v>45408.77168</v>
      </c>
      <c r="AK42" s="227" t="str">
        <f t="shared" si="23"/>
        <v/>
      </c>
      <c r="AL42" s="87"/>
      <c r="AM42" s="87"/>
      <c r="AN42" s="87"/>
      <c r="AO42" s="87"/>
      <c r="AP42" s="87"/>
      <c r="AQ42" s="87"/>
      <c r="AR42" s="87"/>
      <c r="AS42" s="87"/>
      <c r="AT42" s="87"/>
      <c r="AU42" s="87"/>
      <c r="AV42" s="175"/>
      <c r="AW42" s="175"/>
      <c r="AX42" s="175"/>
      <c r="AY42" s="175"/>
      <c r="AZ42" s="175"/>
      <c r="BA42" s="175"/>
      <c r="BB42" s="175"/>
      <c r="BC42" s="175"/>
      <c r="BD42" s="175"/>
      <c r="BE42" s="175"/>
    </row>
    <row r="43" ht="15.0" customHeight="1">
      <c r="A43" s="177" t="s">
        <v>138</v>
      </c>
      <c r="B43" s="178" t="s">
        <v>113</v>
      </c>
      <c r="C43" s="179">
        <v>67.98587477591036</v>
      </c>
      <c r="D43" s="180">
        <v>63.63</v>
      </c>
      <c r="E43" s="181">
        <v>0.692</v>
      </c>
      <c r="F43" s="182">
        <v>8441.65</v>
      </c>
      <c r="G43" s="183" t="s">
        <v>106</v>
      </c>
      <c r="H43" s="184" t="s">
        <v>119</v>
      </c>
      <c r="I43" s="185">
        <v>11.993</v>
      </c>
      <c r="J43" s="186">
        <v>0.620570415090899</v>
      </c>
      <c r="K43" s="187">
        <v>1.60399419505512</v>
      </c>
      <c r="L43" s="187">
        <v>0.163718467091374</v>
      </c>
      <c r="M43" s="187">
        <v>0.529227527442165</v>
      </c>
      <c r="N43" s="187">
        <v>7.95172305350571E-4</v>
      </c>
      <c r="O43" s="187">
        <v>0.0709518006342821</v>
      </c>
      <c r="P43" s="168">
        <v>2.98925757761919</v>
      </c>
      <c r="Q43" s="186">
        <v>0.3365392443123</v>
      </c>
      <c r="R43" s="187">
        <v>1.55968576524466</v>
      </c>
      <c r="S43" s="187">
        <v>0.189416782383785</v>
      </c>
      <c r="T43" s="187">
        <v>0.607515855384343</v>
      </c>
      <c r="U43" s="187">
        <v>0.00842584754976664</v>
      </c>
      <c r="V43" s="187">
        <v>0.0709518006342821</v>
      </c>
      <c r="W43" s="171">
        <v>2.77253529550914</v>
      </c>
      <c r="X43" s="186">
        <v>0.6205704150909</v>
      </c>
      <c r="Y43" s="187">
        <v>1.89237629821006</v>
      </c>
      <c r="Z43" s="187">
        <v>10.605888475221</v>
      </c>
      <c r="AA43" s="187">
        <v>0.0461199140037801</v>
      </c>
      <c r="AB43" s="187">
        <v>0.0709518006342821</v>
      </c>
      <c r="AC43" s="172">
        <v>13.23590690316</v>
      </c>
      <c r="AD43" s="188">
        <v>10.4633716076508</v>
      </c>
      <c r="AE43" s="187">
        <v>1.83585424455459</v>
      </c>
      <c r="AF43" s="189">
        <v>0.209470746190214</v>
      </c>
      <c r="AG43" s="247">
        <f t="shared" si="21"/>
        <v>44760.81753</v>
      </c>
      <c r="AH43" s="245"/>
      <c r="AI43" s="246"/>
      <c r="AJ43" s="233">
        <f t="shared" si="22"/>
        <v>45490.81753</v>
      </c>
      <c r="AK43" s="234" t="str">
        <f t="shared" si="23"/>
        <v/>
      </c>
      <c r="AL43" s="87"/>
      <c r="AM43" s="87"/>
      <c r="AN43" s="87"/>
      <c r="AO43" s="87"/>
      <c r="AP43" s="87"/>
      <c r="AQ43" s="87"/>
      <c r="AR43" s="87"/>
      <c r="AS43" s="87"/>
      <c r="AT43" s="87"/>
      <c r="AU43" s="87"/>
      <c r="AV43" s="175"/>
      <c r="AW43" s="175"/>
      <c r="AX43" s="175"/>
      <c r="AY43" s="175"/>
      <c r="AZ43" s="175"/>
      <c r="BA43" s="175"/>
      <c r="BB43" s="175"/>
      <c r="BC43" s="175"/>
      <c r="BD43" s="175"/>
      <c r="BE43" s="175"/>
    </row>
    <row r="44" ht="15.0" customHeight="1">
      <c r="A44" s="158" t="s">
        <v>139</v>
      </c>
      <c r="B44" s="159" t="s">
        <v>113</v>
      </c>
      <c r="C44" s="160">
        <v>71.72738347338937</v>
      </c>
      <c r="D44" s="161">
        <v>75.3</v>
      </c>
      <c r="E44" s="162">
        <v>0.78</v>
      </c>
      <c r="F44" s="163">
        <v>14964.4</v>
      </c>
      <c r="G44" s="1" t="s">
        <v>105</v>
      </c>
      <c r="H44" s="164" t="s">
        <v>116</v>
      </c>
      <c r="I44" s="176">
        <v>3.249</v>
      </c>
      <c r="J44" s="169">
        <v>0.751954804203881</v>
      </c>
      <c r="K44" s="170">
        <v>0.198668491688508</v>
      </c>
      <c r="L44" s="170">
        <v>0.777340427749014</v>
      </c>
      <c r="M44" s="170">
        <v>2.5203189672431</v>
      </c>
      <c r="N44" s="170">
        <v>0.00159002933594418</v>
      </c>
      <c r="O44" s="170">
        <v>0.0380853755146851</v>
      </c>
      <c r="P44" s="168">
        <v>4.28795809573513</v>
      </c>
      <c r="Q44" s="169">
        <v>1.10254799251733</v>
      </c>
      <c r="R44" s="170">
        <v>0.387357204685039</v>
      </c>
      <c r="S44" s="170">
        <v>0.655419631116203</v>
      </c>
      <c r="T44" s="170">
        <v>1.79545378932537</v>
      </c>
      <c r="U44" s="170">
        <v>0.286681937811394</v>
      </c>
      <c r="V44" s="170">
        <v>0.0380853755146851</v>
      </c>
      <c r="W44" s="171">
        <v>4.26554593097002</v>
      </c>
      <c r="X44" s="169">
        <v>0.751954804203881</v>
      </c>
      <c r="Y44" s="170">
        <v>0.324706364158048</v>
      </c>
      <c r="Z44" s="170">
        <v>1.05886799413438</v>
      </c>
      <c r="AA44" s="170">
        <v>2.37759167525532E-4</v>
      </c>
      <c r="AB44" s="170">
        <v>0.0380853755146851</v>
      </c>
      <c r="AC44" s="172">
        <v>2.17385229717852</v>
      </c>
      <c r="AD44" s="173">
        <v>-2.09169363379149</v>
      </c>
      <c r="AE44" s="170">
        <v>2.82446200609174</v>
      </c>
      <c r="AF44" s="174">
        <v>1.96220595875181</v>
      </c>
      <c r="AG44" s="244">
        <f t="shared" si="21"/>
        <v>44691.22815</v>
      </c>
      <c r="AH44" s="245"/>
      <c r="AI44" s="246"/>
      <c r="AJ44" s="229">
        <f t="shared" si="22"/>
        <v>45421.22815</v>
      </c>
      <c r="AK44" s="227">
        <f t="shared" si="23"/>
        <v>45478.52476</v>
      </c>
      <c r="AL44" s="87"/>
      <c r="AM44" s="87"/>
      <c r="AN44" s="87"/>
      <c r="AO44" s="87"/>
      <c r="AP44" s="87"/>
      <c r="AQ44" s="87"/>
      <c r="AR44" s="87"/>
      <c r="AS44" s="87"/>
      <c r="AT44" s="87"/>
      <c r="AU44" s="87"/>
      <c r="AV44" s="175"/>
      <c r="AW44" s="175"/>
      <c r="AX44" s="175"/>
      <c r="AY44" s="175"/>
      <c r="AZ44" s="175"/>
      <c r="BA44" s="175"/>
      <c r="BB44" s="175"/>
      <c r="BC44" s="175"/>
      <c r="BD44" s="175"/>
      <c r="BE44" s="175"/>
    </row>
    <row r="45" ht="15.0" customHeight="1">
      <c r="A45" s="158" t="s">
        <v>140</v>
      </c>
      <c r="B45" s="159" t="s">
        <v>113</v>
      </c>
      <c r="C45" s="160">
        <v>61.432454092748216</v>
      </c>
      <c r="D45" s="161">
        <v>61.141</v>
      </c>
      <c r="E45" s="162">
        <v>0.693</v>
      </c>
      <c r="F45" s="163">
        <v>16519.3</v>
      </c>
      <c r="G45" s="1" t="s">
        <v>99</v>
      </c>
      <c r="H45" s="164" t="s">
        <v>116</v>
      </c>
      <c r="I45" s="176">
        <v>2.441</v>
      </c>
      <c r="J45" s="169">
        <v>0.0946119114204821</v>
      </c>
      <c r="K45" s="170">
        <v>0.445286867450364</v>
      </c>
      <c r="L45" s="170">
        <v>0.127888268324095</v>
      </c>
      <c r="M45" s="170">
        <v>0.867090347361853</v>
      </c>
      <c r="N45" s="170">
        <v>2.52699871389267E-5</v>
      </c>
      <c r="O45" s="170">
        <v>0.033459920723255</v>
      </c>
      <c r="P45" s="168">
        <v>1.56836258526719</v>
      </c>
      <c r="Q45" s="169">
        <v>0.335482701178368</v>
      </c>
      <c r="R45" s="170">
        <v>0.327286412425809</v>
      </c>
      <c r="S45" s="170">
        <v>0.200933370369969</v>
      </c>
      <c r="T45" s="170">
        <v>1.31793361505976</v>
      </c>
      <c r="U45" s="170">
        <v>0.00668845384551974</v>
      </c>
      <c r="V45" s="170">
        <v>0.033459920723255</v>
      </c>
      <c r="W45" s="171">
        <v>2.22178447360268</v>
      </c>
      <c r="X45" s="169">
        <v>0.0946119114204821</v>
      </c>
      <c r="Y45" s="170">
        <v>1.91838430525684</v>
      </c>
      <c r="Z45" s="170">
        <v>0.645552945884551</v>
      </c>
      <c r="AA45" s="170">
        <v>0.210410777312247</v>
      </c>
      <c r="AB45" s="170">
        <v>0.033459920723255</v>
      </c>
      <c r="AC45" s="172">
        <v>2.90241986059738</v>
      </c>
      <c r="AD45" s="173">
        <v>0.680635386994699</v>
      </c>
      <c r="AE45" s="170">
        <v>1.47117061519678</v>
      </c>
      <c r="AF45" s="174">
        <v>0.765493822504849</v>
      </c>
      <c r="AG45" s="244">
        <f t="shared" si="21"/>
        <v>44810.10175</v>
      </c>
      <c r="AH45" s="245"/>
      <c r="AI45" s="246"/>
      <c r="AJ45" s="229">
        <f t="shared" si="22"/>
        <v>45540.10175</v>
      </c>
      <c r="AK45" s="227" t="str">
        <f t="shared" si="23"/>
        <v/>
      </c>
      <c r="AL45" s="87"/>
      <c r="AM45" s="87"/>
      <c r="AN45" s="87"/>
      <c r="AO45" s="87"/>
      <c r="AP45" s="87"/>
      <c r="AQ45" s="87"/>
      <c r="AR45" s="87"/>
      <c r="AS45" s="87"/>
      <c r="AT45" s="87"/>
      <c r="AU45" s="87"/>
      <c r="AV45" s="175"/>
      <c r="AW45" s="175"/>
      <c r="AX45" s="175"/>
      <c r="AY45" s="175"/>
      <c r="AZ45" s="175"/>
      <c r="BA45" s="175"/>
      <c r="BB45" s="175"/>
      <c r="BC45" s="175"/>
      <c r="BD45" s="175"/>
      <c r="BE45" s="175"/>
    </row>
    <row r="46" ht="15.0" customHeight="1">
      <c r="A46" s="158" t="s">
        <v>141</v>
      </c>
      <c r="B46" s="159" t="s">
        <v>113</v>
      </c>
      <c r="C46" s="160">
        <v>72.79943571428572</v>
      </c>
      <c r="D46" s="161">
        <v>72.75</v>
      </c>
      <c r="E46" s="162">
        <v>0.754</v>
      </c>
      <c r="F46" s="163">
        <v>14738.6</v>
      </c>
      <c r="G46" s="1" t="s">
        <v>106</v>
      </c>
      <c r="H46" s="164" t="s">
        <v>116</v>
      </c>
      <c r="I46" s="176">
        <v>215.354</v>
      </c>
      <c r="J46" s="169">
        <v>0.846025000773573</v>
      </c>
      <c r="K46" s="170">
        <v>0.806630484829902</v>
      </c>
      <c r="L46" s="170">
        <v>0.676181454527354</v>
      </c>
      <c r="M46" s="170">
        <v>0.711334923898041</v>
      </c>
      <c r="N46" s="170">
        <v>0.0434626587741125</v>
      </c>
      <c r="O46" s="170">
        <v>0.236773365542377</v>
      </c>
      <c r="P46" s="168">
        <v>3.32040788834536</v>
      </c>
      <c r="Q46" s="169">
        <v>0.507618695234279</v>
      </c>
      <c r="R46" s="170">
        <v>0.619283282020573</v>
      </c>
      <c r="S46" s="170">
        <v>0.38268574163132</v>
      </c>
      <c r="T46" s="170">
        <v>0.749810470034024</v>
      </c>
      <c r="U46" s="170">
        <v>0.0556477854362005</v>
      </c>
      <c r="V46" s="170">
        <v>0.236773365542377</v>
      </c>
      <c r="W46" s="171">
        <v>2.55181933989877</v>
      </c>
      <c r="X46" s="169">
        <v>0.846025000773572</v>
      </c>
      <c r="Y46" s="170">
        <v>0.806630484829902</v>
      </c>
      <c r="Z46" s="170">
        <v>6.12873847338429</v>
      </c>
      <c r="AA46" s="170">
        <v>0.158958908676492</v>
      </c>
      <c r="AB46" s="170">
        <v>0.236773365542377</v>
      </c>
      <c r="AC46" s="172">
        <v>8.17712623320664</v>
      </c>
      <c r="AD46" s="173">
        <v>5.62530689330786</v>
      </c>
      <c r="AE46" s="170">
        <v>1.68970558249624</v>
      </c>
      <c r="AF46" s="174">
        <v>0.312067989061492</v>
      </c>
      <c r="AG46" s="244">
        <f t="shared" si="21"/>
        <v>44778.01396</v>
      </c>
      <c r="AH46" s="245"/>
      <c r="AI46" s="246"/>
      <c r="AJ46" s="229">
        <f t="shared" si="22"/>
        <v>45508.01396</v>
      </c>
      <c r="AK46" s="227" t="str">
        <f t="shared" si="23"/>
        <v/>
      </c>
      <c r="AL46" s="87"/>
      <c r="AM46" s="87"/>
      <c r="AN46" s="87"/>
      <c r="AO46" s="87"/>
      <c r="AP46" s="87"/>
      <c r="AQ46" s="87"/>
      <c r="AR46" s="87"/>
      <c r="AS46" s="87"/>
      <c r="AT46" s="87"/>
      <c r="AU46" s="87"/>
      <c r="AV46" s="175"/>
      <c r="AW46" s="175"/>
      <c r="AX46" s="175"/>
      <c r="AY46" s="175"/>
      <c r="AZ46" s="175"/>
      <c r="BA46" s="175"/>
      <c r="BB46" s="175"/>
      <c r="BC46" s="175"/>
      <c r="BD46" s="175"/>
      <c r="BE46" s="175"/>
    </row>
    <row r="47" ht="15.0" customHeight="1">
      <c r="A47" s="158" t="s">
        <v>142</v>
      </c>
      <c r="B47" s="159" t="s">
        <v>113</v>
      </c>
      <c r="C47" s="160">
        <v>67.10021918543057</v>
      </c>
      <c r="D47" s="161">
        <v>74.642</v>
      </c>
      <c r="E47" s="162">
        <v>0.829</v>
      </c>
      <c r="F47" s="163">
        <v>64197.5</v>
      </c>
      <c r="G47" s="1" t="s">
        <v>100</v>
      </c>
      <c r="H47" s="164" t="s">
        <v>122</v>
      </c>
      <c r="I47" s="176">
        <v>0.445</v>
      </c>
      <c r="J47" s="169">
        <v>0.0109004696142975</v>
      </c>
      <c r="K47" s="170">
        <v>0.0101954138425982</v>
      </c>
      <c r="L47" s="170">
        <v>0.119884765340044</v>
      </c>
      <c r="M47" s="170">
        <v>8.14266631070257</v>
      </c>
      <c r="N47" s="170">
        <v>0.122229724666957</v>
      </c>
      <c r="O47" s="170">
        <v>0.0380992301140788</v>
      </c>
      <c r="P47" s="168">
        <v>8.44397591428054</v>
      </c>
      <c r="Q47" s="169">
        <v>0.435703197809125</v>
      </c>
      <c r="R47" s="170">
        <v>0.194846717458745</v>
      </c>
      <c r="S47" s="170">
        <v>0.158931375761474</v>
      </c>
      <c r="T47" s="170">
        <v>6.80076430244663</v>
      </c>
      <c r="U47" s="170">
        <v>0.280278450054869</v>
      </c>
      <c r="V47" s="170">
        <v>0.0380992301140788</v>
      </c>
      <c r="W47" s="171">
        <v>7.90862327364492</v>
      </c>
      <c r="X47" s="169">
        <v>0.0109004696142975</v>
      </c>
      <c r="Y47" s="170">
        <v>0.0101954138425982</v>
      </c>
      <c r="Z47" s="170">
        <v>1.40218429908881</v>
      </c>
      <c r="AA47" s="170">
        <v>1.15623167377149</v>
      </c>
      <c r="AB47" s="170">
        <v>0.0380992301140788</v>
      </c>
      <c r="AC47" s="172">
        <v>2.61761108643127</v>
      </c>
      <c r="AD47" s="173">
        <v>-5.29101218721364</v>
      </c>
      <c r="AE47" s="170">
        <v>5.23675194650247</v>
      </c>
      <c r="AF47" s="174">
        <v>3.02131333208371</v>
      </c>
      <c r="AG47" s="244">
        <f t="shared" si="21"/>
        <v>44631.69969</v>
      </c>
      <c r="AH47" s="245"/>
      <c r="AI47" s="246"/>
      <c r="AJ47" s="229">
        <f t="shared" si="22"/>
        <v>45361.69969</v>
      </c>
      <c r="AK47" s="227">
        <f t="shared" si="23"/>
        <v>45413.13937</v>
      </c>
      <c r="AL47" s="87"/>
      <c r="AM47" s="87"/>
      <c r="AN47" s="87"/>
      <c r="AO47" s="87"/>
      <c r="AP47" s="87"/>
      <c r="AQ47" s="87"/>
      <c r="AR47" s="87"/>
      <c r="AS47" s="87"/>
      <c r="AT47" s="87"/>
      <c r="AU47" s="87"/>
      <c r="AV47" s="175"/>
      <c r="AW47" s="175"/>
      <c r="AX47" s="175"/>
      <c r="AY47" s="175"/>
      <c r="AZ47" s="175"/>
      <c r="BA47" s="175"/>
      <c r="BB47" s="175"/>
      <c r="BC47" s="175"/>
      <c r="BD47" s="175"/>
      <c r="BE47" s="175"/>
    </row>
    <row r="48" ht="15.0" customHeight="1">
      <c r="A48" s="177" t="s">
        <v>143</v>
      </c>
      <c r="B48" s="178" t="s">
        <v>126</v>
      </c>
      <c r="C48" s="179">
        <v>74.28536535947714</v>
      </c>
      <c r="D48" s="180">
        <v>71.51463414634146</v>
      </c>
      <c r="E48" s="181">
        <v>0.795</v>
      </c>
      <c r="F48" s="182">
        <v>24490.1</v>
      </c>
      <c r="G48" s="183" t="s">
        <v>327</v>
      </c>
      <c r="H48" s="184" t="s">
        <v>116</v>
      </c>
      <c r="I48" s="185">
        <v>6.845</v>
      </c>
      <c r="J48" s="186">
        <v>1.53959882007909</v>
      </c>
      <c r="K48" s="187">
        <v>0.100616115495196</v>
      </c>
      <c r="L48" s="187">
        <v>0.443595682965719</v>
      </c>
      <c r="M48" s="187">
        <v>2.12864127805011</v>
      </c>
      <c r="N48" s="187">
        <v>0.00467767389004723</v>
      </c>
      <c r="O48" s="187">
        <v>0.110499365164475</v>
      </c>
      <c r="P48" s="168">
        <v>4.32762893564464</v>
      </c>
      <c r="Q48" s="186">
        <v>0.80407533593507</v>
      </c>
      <c r="R48" s="187">
        <v>0.211812956325546</v>
      </c>
      <c r="S48" s="187">
        <v>0.454128538860691</v>
      </c>
      <c r="T48" s="187">
        <v>1.94083508418701</v>
      </c>
      <c r="U48" s="187">
        <v>0.0607780769814382</v>
      </c>
      <c r="V48" s="187">
        <v>0.110499365164475</v>
      </c>
      <c r="W48" s="171">
        <v>3.58212935745423</v>
      </c>
      <c r="X48" s="186">
        <v>1.53959882007909</v>
      </c>
      <c r="Y48" s="187">
        <v>0.177598321484464</v>
      </c>
      <c r="Z48" s="187">
        <v>1.11976616623992</v>
      </c>
      <c r="AA48" s="187">
        <v>0.13682963886055</v>
      </c>
      <c r="AB48" s="187">
        <v>0.110499365164475</v>
      </c>
      <c r="AC48" s="172">
        <v>3.0842923118285</v>
      </c>
      <c r="AD48" s="188">
        <v>-0.497837045625729</v>
      </c>
      <c r="AE48" s="187">
        <v>2.37193279237166</v>
      </c>
      <c r="AF48" s="189">
        <v>1.16141046155595</v>
      </c>
      <c r="AG48" s="247">
        <f t="shared" si="21"/>
        <v>44715.88294</v>
      </c>
      <c r="AH48" s="245"/>
      <c r="AI48" s="246"/>
      <c r="AJ48" s="233">
        <f t="shared" si="22"/>
        <v>45445.88294</v>
      </c>
      <c r="AK48" s="234">
        <f t="shared" si="23"/>
        <v>45607.13407</v>
      </c>
      <c r="AL48" s="87"/>
      <c r="AM48" s="87"/>
      <c r="AN48" s="87"/>
      <c r="AO48" s="87"/>
      <c r="AP48" s="87"/>
      <c r="AQ48" s="87"/>
      <c r="AR48" s="87"/>
      <c r="AS48" s="87"/>
      <c r="AT48" s="87"/>
      <c r="AU48" s="87"/>
      <c r="AV48" s="175"/>
      <c r="AW48" s="175"/>
      <c r="AX48" s="175"/>
      <c r="AY48" s="175"/>
      <c r="AZ48" s="175"/>
      <c r="BA48" s="175"/>
      <c r="BB48" s="175"/>
      <c r="BC48" s="175"/>
      <c r="BD48" s="175"/>
      <c r="BE48" s="175"/>
    </row>
    <row r="49" ht="15.0" customHeight="1">
      <c r="A49" s="158" t="s">
        <v>144</v>
      </c>
      <c r="B49" s="159" t="s">
        <v>113</v>
      </c>
      <c r="C49" s="160">
        <v>54.46792577808901</v>
      </c>
      <c r="D49" s="161">
        <v>59.27</v>
      </c>
      <c r="E49" s="162">
        <v>0.449</v>
      </c>
      <c r="F49" s="163">
        <v>2281.2</v>
      </c>
      <c r="G49" s="1" t="s">
        <v>99</v>
      </c>
      <c r="H49" s="164" t="s">
        <v>114</v>
      </c>
      <c r="I49" s="176">
        <v>22.103</v>
      </c>
      <c r="J49" s="169">
        <v>0.342452305125715</v>
      </c>
      <c r="K49" s="170">
        <v>0.125102764397987</v>
      </c>
      <c r="L49" s="170">
        <v>0.277235013206862</v>
      </c>
      <c r="M49" s="170">
        <v>0.0609235923515937</v>
      </c>
      <c r="N49" s="170">
        <v>0.00312580127362532</v>
      </c>
      <c r="O49" s="170">
        <v>0.022283692608161</v>
      </c>
      <c r="P49" s="168">
        <v>0.831123168963944</v>
      </c>
      <c r="Q49" s="169">
        <v>0.331683798882498</v>
      </c>
      <c r="R49" s="170">
        <v>0.126739018248689</v>
      </c>
      <c r="S49" s="170">
        <v>0.277655977396676</v>
      </c>
      <c r="T49" s="170">
        <v>0.103634733471789</v>
      </c>
      <c r="U49" s="170">
        <v>0.0357893606232363</v>
      </c>
      <c r="V49" s="170">
        <v>0.022283692608161</v>
      </c>
      <c r="W49" s="171">
        <v>0.897786581231049</v>
      </c>
      <c r="X49" s="169">
        <v>0.342452305125715</v>
      </c>
      <c r="Y49" s="170">
        <v>0.125102764397987</v>
      </c>
      <c r="Z49" s="170">
        <v>0.203774767961952</v>
      </c>
      <c r="AA49" s="170">
        <v>0.0010089029171311</v>
      </c>
      <c r="AB49" s="170">
        <v>0.022283692608161</v>
      </c>
      <c r="AC49" s="172">
        <v>0.694622433010947</v>
      </c>
      <c r="AD49" s="173">
        <v>-0.203164148220102</v>
      </c>
      <c r="AE49" s="170">
        <v>0.594475860605594</v>
      </c>
      <c r="AF49" s="174">
        <v>1.29248140941756</v>
      </c>
      <c r="AG49" s="244" t="str">
        <f t="shared" si="21"/>
        <v/>
      </c>
      <c r="AH49" s="245"/>
      <c r="AI49" s="246"/>
      <c r="AJ49" s="229" t="str">
        <f t="shared" si="22"/>
        <v/>
      </c>
      <c r="AK49" s="227">
        <f t="shared" si="23"/>
        <v>45575.17622</v>
      </c>
      <c r="AL49" s="87"/>
      <c r="AM49" s="87"/>
      <c r="AN49" s="87"/>
      <c r="AO49" s="87"/>
      <c r="AP49" s="87"/>
      <c r="AQ49" s="87"/>
      <c r="AR49" s="87"/>
      <c r="AS49" s="87"/>
      <c r="AT49" s="87"/>
      <c r="AU49" s="87"/>
      <c r="AV49" s="175"/>
      <c r="AW49" s="175"/>
      <c r="AX49" s="175"/>
      <c r="AY49" s="175"/>
      <c r="AZ49" s="175"/>
      <c r="BA49" s="175"/>
      <c r="BB49" s="175"/>
      <c r="BC49" s="175"/>
      <c r="BD49" s="175"/>
      <c r="BE49" s="175"/>
    </row>
    <row r="50" ht="15.0" customHeight="1">
      <c r="A50" s="158" t="s">
        <v>145</v>
      </c>
      <c r="B50" s="159" t="s">
        <v>113</v>
      </c>
      <c r="C50" s="160">
        <v>54.053096576408336</v>
      </c>
      <c r="D50" s="161">
        <v>61.663</v>
      </c>
      <c r="E50" s="162">
        <v>0.426</v>
      </c>
      <c r="F50" s="163">
        <v>732.836</v>
      </c>
      <c r="G50" s="1" t="s">
        <v>99</v>
      </c>
      <c r="H50" s="164" t="s">
        <v>114</v>
      </c>
      <c r="I50" s="176">
        <v>12.625</v>
      </c>
      <c r="J50" s="169">
        <v>0.242118942645409</v>
      </c>
      <c r="K50" s="170">
        <v>0.0510910502716486</v>
      </c>
      <c r="L50" s="170">
        <v>0.208980462969962</v>
      </c>
      <c r="M50" s="170">
        <v>0.0155130192619531</v>
      </c>
      <c r="N50" s="170">
        <v>9.45078271587616E-4</v>
      </c>
      <c r="O50" s="170">
        <v>0.0496254124781566</v>
      </c>
      <c r="P50" s="168">
        <v>0.568273965898718</v>
      </c>
      <c r="Q50" s="169">
        <v>0.252955617881142</v>
      </c>
      <c r="R50" s="170">
        <v>0.052571908159066</v>
      </c>
      <c r="S50" s="170">
        <v>0.209911291899326</v>
      </c>
      <c r="T50" s="170">
        <v>0.0258585228033995</v>
      </c>
      <c r="U50" s="170">
        <v>0.00268299417445502</v>
      </c>
      <c r="V50" s="170">
        <v>0.0496254124781566</v>
      </c>
      <c r="W50" s="171">
        <v>0.593605747395545</v>
      </c>
      <c r="X50" s="169">
        <v>0.242118942645409</v>
      </c>
      <c r="Y50" s="170">
        <v>0.0510910502716486</v>
      </c>
      <c r="Z50" s="170">
        <v>0.00731680774797656</v>
      </c>
      <c r="AA50" s="170">
        <v>0.00615433379578906</v>
      </c>
      <c r="AB50" s="170">
        <v>0.0496254124781566</v>
      </c>
      <c r="AC50" s="172">
        <v>0.35630654693898</v>
      </c>
      <c r="AD50" s="173">
        <v>-0.237299200456564</v>
      </c>
      <c r="AE50" s="170">
        <v>0.393060327388183</v>
      </c>
      <c r="AF50" s="174">
        <v>1.66599730623867</v>
      </c>
      <c r="AG50" s="244" t="str">
        <f t="shared" si="21"/>
        <v/>
      </c>
      <c r="AH50" s="245"/>
      <c r="AI50" s="246"/>
      <c r="AJ50" s="229" t="str">
        <f t="shared" si="22"/>
        <v/>
      </c>
      <c r="AK50" s="227">
        <f t="shared" si="23"/>
        <v>45511.68823</v>
      </c>
      <c r="AL50" s="87"/>
      <c r="AM50" s="87"/>
      <c r="AN50" s="87"/>
      <c r="AO50" s="87"/>
      <c r="AP50" s="87"/>
      <c r="AQ50" s="87"/>
      <c r="AR50" s="87"/>
      <c r="AS50" s="87"/>
      <c r="AT50" s="87"/>
      <c r="AU50" s="87"/>
      <c r="AV50" s="175"/>
      <c r="AW50" s="175"/>
      <c r="AX50" s="175"/>
      <c r="AY50" s="175"/>
      <c r="AZ50" s="175"/>
      <c r="BA50" s="175"/>
      <c r="BB50" s="175"/>
      <c r="BC50" s="175"/>
      <c r="BD50" s="175"/>
      <c r="BE50" s="175"/>
    </row>
    <row r="51" ht="15.0" customHeight="1">
      <c r="A51" s="158" t="s">
        <v>146</v>
      </c>
      <c r="B51" s="159" t="s">
        <v>121</v>
      </c>
      <c r="C51" s="160"/>
      <c r="D51" s="161">
        <v>74.052</v>
      </c>
      <c r="E51" s="162">
        <v>0.662</v>
      </c>
      <c r="F51" s="163">
        <v>6629.28</v>
      </c>
      <c r="G51" s="1" t="s">
        <v>99</v>
      </c>
      <c r="H51" s="164" t="s">
        <v>119</v>
      </c>
      <c r="I51" s="176">
        <v>0.568</v>
      </c>
      <c r="J51" s="169"/>
      <c r="K51" s="170"/>
      <c r="L51" s="170"/>
      <c r="M51" s="170"/>
      <c r="N51" s="170"/>
      <c r="O51" s="170"/>
      <c r="P51" s="168">
        <v>1.41481563052804</v>
      </c>
      <c r="Q51" s="169"/>
      <c r="R51" s="170"/>
      <c r="S51" s="170"/>
      <c r="T51" s="170"/>
      <c r="U51" s="170"/>
      <c r="V51" s="170"/>
      <c r="W51" s="171">
        <v>1.16217894465413</v>
      </c>
      <c r="X51" s="169"/>
      <c r="Y51" s="170"/>
      <c r="Z51" s="170"/>
      <c r="AA51" s="170"/>
      <c r="AB51" s="170"/>
      <c r="AC51" s="172">
        <v>0.437320562250648</v>
      </c>
      <c r="AD51" s="173">
        <v>-0.724858382403482</v>
      </c>
      <c r="AE51" s="170">
        <v>0.769545171140359</v>
      </c>
      <c r="AF51" s="174">
        <v>2.65749897208819</v>
      </c>
      <c r="AG51" s="244" t="str">
        <f t="shared" si="21"/>
        <v/>
      </c>
      <c r="AH51" s="245"/>
      <c r="AI51" s="246"/>
      <c r="AJ51" s="229" t="str">
        <f t="shared" si="22"/>
        <v/>
      </c>
      <c r="AK51" s="227">
        <f t="shared" si="23"/>
        <v>45429.72348</v>
      </c>
      <c r="AL51" s="87"/>
      <c r="AM51" s="87"/>
      <c r="AN51" s="87"/>
      <c r="AO51" s="87"/>
      <c r="AP51" s="87"/>
      <c r="AQ51" s="87"/>
      <c r="AR51" s="87"/>
      <c r="AS51" s="87"/>
      <c r="AT51" s="87"/>
      <c r="AU51" s="87"/>
      <c r="AV51" s="175"/>
      <c r="AW51" s="175"/>
      <c r="AX51" s="175"/>
      <c r="AY51" s="175"/>
      <c r="AZ51" s="175"/>
      <c r="BA51" s="175"/>
      <c r="BB51" s="175"/>
      <c r="BC51" s="175"/>
      <c r="BD51" s="175"/>
      <c r="BE51" s="175"/>
    </row>
    <row r="52" ht="15.0" customHeight="1">
      <c r="A52" s="158" t="s">
        <v>147</v>
      </c>
      <c r="B52" s="159" t="s">
        <v>121</v>
      </c>
      <c r="C52" s="160">
        <v>63.75339777661064</v>
      </c>
      <c r="D52" s="161">
        <v>69.584</v>
      </c>
      <c r="E52" s="162">
        <v>0.593</v>
      </c>
      <c r="F52" s="163">
        <v>4705.06</v>
      </c>
      <c r="G52" s="1" t="s">
        <v>100</v>
      </c>
      <c r="H52" s="164" t="s">
        <v>114</v>
      </c>
      <c r="I52" s="176">
        <v>17.169</v>
      </c>
      <c r="J52" s="169"/>
      <c r="K52" s="170"/>
      <c r="L52" s="170"/>
      <c r="M52" s="170"/>
      <c r="N52" s="170"/>
      <c r="O52" s="170"/>
      <c r="P52" s="168">
        <v>1.16379463094419</v>
      </c>
      <c r="Q52" s="169"/>
      <c r="R52" s="170"/>
      <c r="S52" s="170"/>
      <c r="T52" s="170"/>
      <c r="U52" s="170"/>
      <c r="V52" s="170"/>
      <c r="W52" s="171">
        <v>1.3394506538813</v>
      </c>
      <c r="X52" s="169"/>
      <c r="Y52" s="170"/>
      <c r="Z52" s="170"/>
      <c r="AA52" s="170"/>
      <c r="AB52" s="170"/>
      <c r="AC52" s="172">
        <v>1.01194656952771</v>
      </c>
      <c r="AD52" s="173">
        <v>-0.32750408435359</v>
      </c>
      <c r="AE52" s="170">
        <v>0.88692691208746</v>
      </c>
      <c r="AF52" s="174">
        <v>1.3236377237846</v>
      </c>
      <c r="AG52" s="244" t="str">
        <f t="shared" si="21"/>
        <v/>
      </c>
      <c r="AH52" s="245"/>
      <c r="AI52" s="246"/>
      <c r="AJ52" s="229" t="str">
        <f t="shared" si="22"/>
        <v/>
      </c>
      <c r="AK52" s="227">
        <f t="shared" si="23"/>
        <v>45568.5107</v>
      </c>
      <c r="AL52" s="87"/>
      <c r="AM52" s="87"/>
      <c r="AN52" s="87"/>
      <c r="AO52" s="87"/>
      <c r="AP52" s="87"/>
      <c r="AQ52" s="87"/>
      <c r="AR52" s="87"/>
      <c r="AS52" s="87"/>
      <c r="AT52" s="87"/>
      <c r="AU52" s="87"/>
      <c r="AV52" s="175"/>
      <c r="AW52" s="175"/>
      <c r="AX52" s="175"/>
      <c r="AY52" s="175"/>
      <c r="AZ52" s="175"/>
      <c r="BA52" s="175"/>
      <c r="BB52" s="175"/>
      <c r="BC52" s="175"/>
      <c r="BD52" s="175"/>
      <c r="BE52" s="175"/>
    </row>
    <row r="53" ht="15.0" customHeight="1">
      <c r="A53" s="177" t="s">
        <v>148</v>
      </c>
      <c r="B53" s="178" t="s">
        <v>113</v>
      </c>
      <c r="C53" s="179">
        <v>55.54948837535014</v>
      </c>
      <c r="D53" s="180">
        <v>60.333</v>
      </c>
      <c r="E53" s="181">
        <v>0.576</v>
      </c>
      <c r="F53" s="182">
        <v>3767.17</v>
      </c>
      <c r="G53" s="183" t="s">
        <v>99</v>
      </c>
      <c r="H53" s="184" t="s">
        <v>119</v>
      </c>
      <c r="I53" s="185">
        <v>27.912</v>
      </c>
      <c r="J53" s="186">
        <v>0.513503006120147</v>
      </c>
      <c r="K53" s="187">
        <v>0.0751235125544336</v>
      </c>
      <c r="L53" s="187">
        <v>0.239893805578667</v>
      </c>
      <c r="M53" s="187">
        <v>0.0942312174199469</v>
      </c>
      <c r="N53" s="187">
        <v>0.0319476096135987</v>
      </c>
      <c r="O53" s="187">
        <v>0.0507927852404749</v>
      </c>
      <c r="P53" s="168">
        <v>1.00549193652727</v>
      </c>
      <c r="Q53" s="186">
        <v>0.498483807098676</v>
      </c>
      <c r="R53" s="187">
        <v>0.0798014469335966</v>
      </c>
      <c r="S53" s="187">
        <v>0.209439894078433</v>
      </c>
      <c r="T53" s="187">
        <v>0.135131741852596</v>
      </c>
      <c r="U53" s="187">
        <v>0.070373938742034</v>
      </c>
      <c r="V53" s="187">
        <v>0.0507927852404749</v>
      </c>
      <c r="W53" s="171">
        <v>1.04402361394581</v>
      </c>
      <c r="X53" s="186">
        <v>0.513503006120147</v>
      </c>
      <c r="Y53" s="187">
        <v>0.0751235125544336</v>
      </c>
      <c r="Z53" s="187">
        <v>0.726350789989877</v>
      </c>
      <c r="AA53" s="187">
        <v>0.0609288029104068</v>
      </c>
      <c r="AB53" s="187">
        <v>0.0507927852404749</v>
      </c>
      <c r="AC53" s="172">
        <v>1.42669889681534</v>
      </c>
      <c r="AD53" s="188">
        <v>0.38267528286953</v>
      </c>
      <c r="AE53" s="187">
        <v>0.69130776664312</v>
      </c>
      <c r="AF53" s="189">
        <v>0.731775721055274</v>
      </c>
      <c r="AG53" s="247" t="str">
        <f t="shared" si="21"/>
        <v/>
      </c>
      <c r="AH53" s="245"/>
      <c r="AI53" s="246"/>
      <c r="AJ53" s="233" t="str">
        <f t="shared" si="22"/>
        <v/>
      </c>
      <c r="AK53" s="234" t="str">
        <f t="shared" si="23"/>
        <v/>
      </c>
      <c r="AL53" s="87"/>
      <c r="AM53" s="87"/>
      <c r="AN53" s="87"/>
      <c r="AO53" s="87"/>
      <c r="AP53" s="87"/>
      <c r="AQ53" s="87"/>
      <c r="AR53" s="87"/>
      <c r="AS53" s="87"/>
      <c r="AT53" s="87"/>
      <c r="AU53" s="87"/>
      <c r="AV53" s="175"/>
      <c r="AW53" s="175"/>
      <c r="AX53" s="175"/>
      <c r="AY53" s="175"/>
      <c r="AZ53" s="175"/>
      <c r="BA53" s="175"/>
      <c r="BB53" s="175"/>
      <c r="BC53" s="175"/>
      <c r="BD53" s="175"/>
      <c r="BE53" s="175"/>
    </row>
    <row r="54" ht="15.0" customHeight="1">
      <c r="A54" s="158" t="s">
        <v>149</v>
      </c>
      <c r="B54" s="159" t="s">
        <v>113</v>
      </c>
      <c r="C54" s="160">
        <v>77.73048207282912</v>
      </c>
      <c r="D54" s="161">
        <v>82.59660975609758</v>
      </c>
      <c r="E54" s="162">
        <v>0.936</v>
      </c>
      <c r="F54" s="163">
        <v>49516.2</v>
      </c>
      <c r="G54" s="1" t="s">
        <v>104</v>
      </c>
      <c r="H54" s="164" t="s">
        <v>122</v>
      </c>
      <c r="I54" s="165">
        <v>38.388</v>
      </c>
      <c r="J54" s="166">
        <v>2.70091080116585</v>
      </c>
      <c r="K54" s="167">
        <v>0.324652050575336</v>
      </c>
      <c r="L54" s="167">
        <v>2.3686792429801</v>
      </c>
      <c r="M54" s="167">
        <v>4.86448322443872</v>
      </c>
      <c r="N54" s="167">
        <v>0.148192935176126</v>
      </c>
      <c r="O54" s="167">
        <v>0.0408696353636738</v>
      </c>
      <c r="P54" s="168">
        <v>10.4477878896998</v>
      </c>
      <c r="Q54" s="169">
        <v>1.25930886955648</v>
      </c>
      <c r="R54" s="170">
        <v>0.281719272960867</v>
      </c>
      <c r="S54" s="170">
        <v>1.09740986092494</v>
      </c>
      <c r="T54" s="170">
        <v>4.61949862449379</v>
      </c>
      <c r="U54" s="170">
        <v>0.121834668240203</v>
      </c>
      <c r="V54" s="170">
        <v>0.0408696353636738</v>
      </c>
      <c r="W54" s="171">
        <v>7.42064093153996</v>
      </c>
      <c r="X54" s="169">
        <v>2.70091080116585</v>
      </c>
      <c r="Y54" s="170">
        <v>0.324652050575336</v>
      </c>
      <c r="Z54" s="170">
        <v>8.02422990265948</v>
      </c>
      <c r="AA54" s="170">
        <v>3.15039840755525</v>
      </c>
      <c r="AB54" s="170">
        <v>0.0408696353636738</v>
      </c>
      <c r="AC54" s="172">
        <v>14.2410607973196</v>
      </c>
      <c r="AD54" s="173">
        <v>6.82041986577963</v>
      </c>
      <c r="AE54" s="170">
        <v>4.91363091880188</v>
      </c>
      <c r="AF54" s="174">
        <v>0.521073608009358</v>
      </c>
      <c r="AG54" s="244">
        <f t="shared" si="21"/>
        <v>44636.28315</v>
      </c>
      <c r="AH54" s="245"/>
      <c r="AI54" s="246"/>
      <c r="AJ54" s="229">
        <f t="shared" si="22"/>
        <v>45366.28315</v>
      </c>
      <c r="AK54" s="227" t="str">
        <f t="shared" si="23"/>
        <v/>
      </c>
      <c r="AL54" s="87"/>
      <c r="AM54" s="87"/>
      <c r="AN54" s="87"/>
      <c r="AO54" s="87"/>
      <c r="AP54" s="87"/>
      <c r="AQ54" s="87"/>
      <c r="AR54" s="87"/>
      <c r="AS54" s="87"/>
      <c r="AT54" s="87"/>
      <c r="AU54" s="87"/>
      <c r="AV54" s="175"/>
      <c r="AW54" s="175"/>
      <c r="AX54" s="175"/>
      <c r="AY54" s="175"/>
      <c r="AZ54" s="175"/>
      <c r="BA54" s="175"/>
      <c r="BB54" s="175"/>
      <c r="BC54" s="175"/>
      <c r="BD54" s="175"/>
      <c r="BE54" s="175"/>
    </row>
    <row r="55" ht="15.0" customHeight="1">
      <c r="A55" s="158" t="s">
        <v>150</v>
      </c>
      <c r="B55" s="159" t="s">
        <v>113</v>
      </c>
      <c r="C55" s="160">
        <v>39.27554307500778</v>
      </c>
      <c r="D55" s="161">
        <v>53.895</v>
      </c>
      <c r="E55" s="162">
        <v>0.404</v>
      </c>
      <c r="F55" s="163">
        <v>943.672</v>
      </c>
      <c r="G55" s="1" t="s">
        <v>99</v>
      </c>
      <c r="H55" s="164" t="s">
        <v>114</v>
      </c>
      <c r="I55" s="176">
        <v>5.017</v>
      </c>
      <c r="J55" s="169">
        <v>0.394634880801567</v>
      </c>
      <c r="K55" s="170">
        <v>0.466664056738815</v>
      </c>
      <c r="L55" s="170">
        <v>0.240039767414734</v>
      </c>
      <c r="M55" s="170">
        <v>0.0175285673057736</v>
      </c>
      <c r="N55" s="170">
        <v>0.00632383055907144</v>
      </c>
      <c r="O55" s="170">
        <v>0.0236838145594166</v>
      </c>
      <c r="P55" s="168">
        <v>1.14887491737938</v>
      </c>
      <c r="Q55" s="169">
        <v>0.406469939715686</v>
      </c>
      <c r="R55" s="170">
        <v>0.431906791088165</v>
      </c>
      <c r="S55" s="170">
        <v>0.214767234151723</v>
      </c>
      <c r="T55" s="170">
        <v>0.0281257929388802</v>
      </c>
      <c r="U55" s="170">
        <v>0.0119200260533762</v>
      </c>
      <c r="V55" s="170">
        <v>0.0236838145594166</v>
      </c>
      <c r="W55" s="171">
        <v>1.11687359850725</v>
      </c>
      <c r="X55" s="169">
        <v>0.394634880801567</v>
      </c>
      <c r="Y55" s="170">
        <v>0.466664056738815</v>
      </c>
      <c r="Z55" s="170">
        <v>5.52673119425573</v>
      </c>
      <c r="AA55" s="170">
        <v>0.0</v>
      </c>
      <c r="AB55" s="170">
        <v>0.0236838145594166</v>
      </c>
      <c r="AC55" s="172">
        <v>6.41171394635553</v>
      </c>
      <c r="AD55" s="173">
        <v>5.29484034784828</v>
      </c>
      <c r="AE55" s="170">
        <v>0.739545909396248</v>
      </c>
      <c r="AF55" s="174">
        <v>0.174192674197839</v>
      </c>
      <c r="AG55" s="244" t="str">
        <f t="shared" si="21"/>
        <v/>
      </c>
      <c r="AH55" s="245"/>
      <c r="AI55" s="246"/>
      <c r="AJ55" s="229" t="str">
        <f t="shared" si="22"/>
        <v/>
      </c>
      <c r="AK55" s="227" t="str">
        <f t="shared" si="23"/>
        <v/>
      </c>
      <c r="AL55" s="87"/>
      <c r="AM55" s="87"/>
      <c r="AN55" s="87"/>
      <c r="AO55" s="87"/>
      <c r="AP55" s="87"/>
      <c r="AQ55" s="87"/>
      <c r="AR55" s="87"/>
      <c r="AS55" s="87"/>
      <c r="AT55" s="87"/>
      <c r="AU55" s="87"/>
      <c r="AV55" s="175"/>
      <c r="AW55" s="175"/>
      <c r="AX55" s="175"/>
      <c r="AY55" s="175"/>
      <c r="AZ55" s="175"/>
      <c r="BA55" s="175"/>
      <c r="BB55" s="175"/>
      <c r="BC55" s="175"/>
      <c r="BD55" s="175"/>
      <c r="BE55" s="175"/>
    </row>
    <row r="56" ht="15.0" customHeight="1">
      <c r="A56" s="158" t="s">
        <v>151</v>
      </c>
      <c r="B56" s="159" t="s">
        <v>113</v>
      </c>
      <c r="C56" s="160">
        <v>41.28943187052598</v>
      </c>
      <c r="D56" s="161">
        <v>52.525</v>
      </c>
      <c r="E56" s="162">
        <v>0.394</v>
      </c>
      <c r="F56" s="163">
        <v>1460.01</v>
      </c>
      <c r="G56" s="1" t="s">
        <v>99</v>
      </c>
      <c r="H56" s="164" t="s">
        <v>114</v>
      </c>
      <c r="I56" s="176">
        <v>17.414</v>
      </c>
      <c r="J56" s="169">
        <v>0.312436933928964</v>
      </c>
      <c r="K56" s="170">
        <v>0.816539012315598</v>
      </c>
      <c r="L56" s="170">
        <v>0.204191711351542</v>
      </c>
      <c r="M56" s="170">
        <v>0.017791506753273</v>
      </c>
      <c r="N56" s="170">
        <v>0.00733413667427826</v>
      </c>
      <c r="O56" s="170">
        <v>0.0233362574388634</v>
      </c>
      <c r="P56" s="168">
        <v>1.38162955846252</v>
      </c>
      <c r="Q56" s="169">
        <v>0.303079133316673</v>
      </c>
      <c r="R56" s="170">
        <v>0.812009430294299</v>
      </c>
      <c r="S56" s="170">
        <v>0.204254574793885</v>
      </c>
      <c r="T56" s="170">
        <v>0.0243295759218924</v>
      </c>
      <c r="U56" s="170">
        <v>0.00761495348465231</v>
      </c>
      <c r="V56" s="170">
        <v>0.0233362574388634</v>
      </c>
      <c r="W56" s="171">
        <v>1.37462392525026</v>
      </c>
      <c r="X56" s="169">
        <v>0.312436933928964</v>
      </c>
      <c r="Y56" s="170">
        <v>0.816539012315598</v>
      </c>
      <c r="Z56" s="170">
        <v>0.238273208706355</v>
      </c>
      <c r="AA56" s="170">
        <v>0.0516284501019209</v>
      </c>
      <c r="AB56" s="170">
        <v>0.0233362574388634</v>
      </c>
      <c r="AC56" s="172">
        <v>1.4422138624917</v>
      </c>
      <c r="AD56" s="173">
        <v>0.0675899372414401</v>
      </c>
      <c r="AE56" s="170">
        <v>0.910217147433488</v>
      </c>
      <c r="AF56" s="174">
        <v>0.953134594667766</v>
      </c>
      <c r="AG56" s="244" t="str">
        <f t="shared" si="21"/>
        <v/>
      </c>
      <c r="AH56" s="245"/>
      <c r="AI56" s="246"/>
      <c r="AJ56" s="229" t="str">
        <f t="shared" si="22"/>
        <v/>
      </c>
      <c r="AK56" s="227" t="str">
        <f t="shared" si="23"/>
        <v/>
      </c>
      <c r="AL56" s="87"/>
      <c r="AM56" s="87"/>
      <c r="AN56" s="87"/>
      <c r="AO56" s="87"/>
      <c r="AP56" s="87"/>
      <c r="AQ56" s="87"/>
      <c r="AR56" s="87"/>
      <c r="AS56" s="87"/>
      <c r="AT56" s="87"/>
      <c r="AU56" s="87"/>
      <c r="AV56" s="175"/>
      <c r="AW56" s="175"/>
      <c r="AX56" s="175"/>
      <c r="AY56" s="175"/>
      <c r="AZ56" s="175"/>
      <c r="BA56" s="175"/>
      <c r="BB56" s="175"/>
      <c r="BC56" s="175"/>
      <c r="BD56" s="175"/>
      <c r="BE56" s="175"/>
    </row>
    <row r="57" ht="15.0" customHeight="1">
      <c r="A57" s="158" t="s">
        <v>152</v>
      </c>
      <c r="B57" s="159" t="s">
        <v>113</v>
      </c>
      <c r="C57" s="160">
        <v>77.80720315126052</v>
      </c>
      <c r="D57" s="161">
        <v>78.944</v>
      </c>
      <c r="E57" s="162">
        <v>0.855</v>
      </c>
      <c r="F57" s="163">
        <v>24432.8</v>
      </c>
      <c r="G57" s="1" t="s">
        <v>106</v>
      </c>
      <c r="H57" s="164" t="s">
        <v>116</v>
      </c>
      <c r="I57" s="176">
        <v>19.25</v>
      </c>
      <c r="J57" s="169">
        <v>0.327695836991634</v>
      </c>
      <c r="K57" s="170">
        <v>0.231751474956309</v>
      </c>
      <c r="L57" s="170">
        <v>1.84670209569099</v>
      </c>
      <c r="M57" s="170">
        <v>1.56277075823244</v>
      </c>
      <c r="N57" s="170">
        <v>0.246901126135479</v>
      </c>
      <c r="O57" s="170">
        <v>0.118355687873457</v>
      </c>
      <c r="P57" s="168">
        <v>4.33417697988031</v>
      </c>
      <c r="Q57" s="169">
        <v>0.64409595268836</v>
      </c>
      <c r="R57" s="170">
        <v>0.453044403885237</v>
      </c>
      <c r="S57" s="170">
        <v>0.974020377040019</v>
      </c>
      <c r="T57" s="170">
        <v>1.55797178111495</v>
      </c>
      <c r="U57" s="170">
        <v>0.0943453158752473</v>
      </c>
      <c r="V57" s="170">
        <v>0.118355687873457</v>
      </c>
      <c r="W57" s="171">
        <v>3.84183351847727</v>
      </c>
      <c r="X57" s="169">
        <v>0.327695836991634</v>
      </c>
      <c r="Y57" s="170">
        <v>0.403989950110567</v>
      </c>
      <c r="Z57" s="170">
        <v>2.03824434355207</v>
      </c>
      <c r="AA57" s="170">
        <v>0.343150416741952</v>
      </c>
      <c r="AB57" s="170">
        <v>0.118355687873457</v>
      </c>
      <c r="AC57" s="172">
        <v>3.23143623526968</v>
      </c>
      <c r="AD57" s="173">
        <v>-0.610397283207589</v>
      </c>
      <c r="AE57" s="170">
        <v>2.54389777587066</v>
      </c>
      <c r="AF57" s="174">
        <v>1.18889349464655</v>
      </c>
      <c r="AG57" s="244">
        <f t="shared" si="21"/>
        <v>44705.48061</v>
      </c>
      <c r="AH57" s="245"/>
      <c r="AI57" s="246"/>
      <c r="AJ57" s="229">
        <f t="shared" si="22"/>
        <v>45435.48061</v>
      </c>
      <c r="AK57" s="227">
        <f t="shared" si="23"/>
        <v>45599.84927</v>
      </c>
      <c r="AL57" s="87"/>
      <c r="AM57" s="87"/>
      <c r="AN57" s="87"/>
      <c r="AO57" s="87"/>
      <c r="AP57" s="87"/>
      <c r="AQ57" s="87"/>
      <c r="AR57" s="87"/>
      <c r="AS57" s="87"/>
      <c r="AT57" s="87"/>
      <c r="AU57" s="87"/>
      <c r="AV57" s="175"/>
      <c r="AW57" s="175"/>
      <c r="AX57" s="175"/>
      <c r="AY57" s="175"/>
      <c r="AZ57" s="175"/>
      <c r="BA57" s="175"/>
      <c r="BB57" s="175"/>
      <c r="BC57" s="175"/>
      <c r="BD57" s="175"/>
      <c r="BE57" s="175"/>
    </row>
    <row r="58" ht="15.0" customHeight="1">
      <c r="A58" s="177" t="s">
        <v>153</v>
      </c>
      <c r="B58" s="178" t="s">
        <v>113</v>
      </c>
      <c r="C58" s="179">
        <v>72.38258578431372</v>
      </c>
      <c r="D58" s="180">
        <v>78.211</v>
      </c>
      <c r="E58" s="181">
        <v>0.768</v>
      </c>
      <c r="F58" s="182">
        <v>18298.5</v>
      </c>
      <c r="G58" s="183" t="s">
        <v>100</v>
      </c>
      <c r="H58" s="184" t="s">
        <v>116</v>
      </c>
      <c r="I58" s="185">
        <v>1480.632</v>
      </c>
      <c r="J58" s="186">
        <v>0.312519361471922</v>
      </c>
      <c r="K58" s="187">
        <v>0.0662222277505471</v>
      </c>
      <c r="L58" s="187">
        <v>0.126975522230226</v>
      </c>
      <c r="M58" s="187">
        <v>2.705249169539</v>
      </c>
      <c r="N58" s="187">
        <v>0.0558482882978051</v>
      </c>
      <c r="O58" s="187">
        <v>0.123909995002695</v>
      </c>
      <c r="P58" s="168">
        <v>3.3907245642922</v>
      </c>
      <c r="Q58" s="186">
        <v>0.463362728155074</v>
      </c>
      <c r="R58" s="187">
        <v>0.123265684797234</v>
      </c>
      <c r="S58" s="187">
        <v>0.24247545399236</v>
      </c>
      <c r="T58" s="187">
        <v>2.60117490487857</v>
      </c>
      <c r="U58" s="187">
        <v>0.0644600576565452</v>
      </c>
      <c r="V58" s="187">
        <v>0.123909995002695</v>
      </c>
      <c r="W58" s="171">
        <v>3.61864882448248</v>
      </c>
      <c r="X58" s="186">
        <v>0.312519361471922</v>
      </c>
      <c r="Y58" s="187">
        <v>0.100427060017285</v>
      </c>
      <c r="Z58" s="187">
        <v>0.223058917648036</v>
      </c>
      <c r="AA58" s="187">
        <v>0.0422148581547422</v>
      </c>
      <c r="AB58" s="187">
        <v>0.123909995002695</v>
      </c>
      <c r="AC58" s="172">
        <v>0.80213019229468</v>
      </c>
      <c r="AD58" s="188">
        <v>-2.8165186321878</v>
      </c>
      <c r="AE58" s="187">
        <v>2.39611442088376</v>
      </c>
      <c r="AF58" s="189">
        <v>4.51129861367079</v>
      </c>
      <c r="AG58" s="247">
        <f t="shared" si="21"/>
        <v>44714.32995</v>
      </c>
      <c r="AH58" s="245"/>
      <c r="AI58" s="246"/>
      <c r="AJ58" s="233">
        <f t="shared" si="22"/>
        <v>45444.32995</v>
      </c>
      <c r="AK58" s="234">
        <f t="shared" si="23"/>
        <v>45373.12963</v>
      </c>
      <c r="AL58" s="87"/>
      <c r="AM58" s="87"/>
      <c r="AN58" s="87"/>
      <c r="AO58" s="87"/>
      <c r="AP58" s="87"/>
      <c r="AQ58" s="87"/>
      <c r="AR58" s="87"/>
      <c r="AS58" s="87"/>
      <c r="AT58" s="87"/>
      <c r="AU58" s="87"/>
      <c r="AV58" s="175"/>
      <c r="AW58" s="175"/>
      <c r="AX58" s="175"/>
      <c r="AY58" s="175"/>
      <c r="AZ58" s="175"/>
      <c r="BA58" s="175"/>
      <c r="BB58" s="175"/>
      <c r="BC58" s="175"/>
      <c r="BD58" s="175"/>
      <c r="BE58" s="175"/>
    </row>
    <row r="59" ht="15.0" customHeight="1">
      <c r="A59" s="158" t="s">
        <v>154</v>
      </c>
      <c r="B59" s="159" t="s">
        <v>113</v>
      </c>
      <c r="C59" s="160">
        <v>70.12561449579833</v>
      </c>
      <c r="D59" s="161">
        <v>72.83</v>
      </c>
      <c r="E59" s="162">
        <v>0.752</v>
      </c>
      <c r="F59" s="163">
        <v>15609.9</v>
      </c>
      <c r="G59" s="1" t="s">
        <v>106</v>
      </c>
      <c r="H59" s="164" t="s">
        <v>116</v>
      </c>
      <c r="I59" s="176">
        <v>51.513</v>
      </c>
      <c r="J59" s="169">
        <v>0.490695066341104</v>
      </c>
      <c r="K59" s="170">
        <v>0.695709314006269</v>
      </c>
      <c r="L59" s="170">
        <v>0.0813631901474772</v>
      </c>
      <c r="M59" s="170">
        <v>0.438272465232734</v>
      </c>
      <c r="N59" s="170">
        <v>0.0282031004203841</v>
      </c>
      <c r="O59" s="170">
        <v>0.0667881071420735</v>
      </c>
      <c r="P59" s="168">
        <v>1.80103124329004</v>
      </c>
      <c r="Q59" s="169">
        <v>0.591062673826594</v>
      </c>
      <c r="R59" s="170">
        <v>0.654154153090786</v>
      </c>
      <c r="S59" s="170">
        <v>0.10836688520264</v>
      </c>
      <c r="T59" s="170">
        <v>0.512794855484504</v>
      </c>
      <c r="U59" s="170">
        <v>0.0439474501890912</v>
      </c>
      <c r="V59" s="170">
        <v>0.0667881071420735</v>
      </c>
      <c r="W59" s="171">
        <v>1.97711412493569</v>
      </c>
      <c r="X59" s="169">
        <v>0.490695066341104</v>
      </c>
      <c r="Y59" s="170">
        <v>1.07118569759106</v>
      </c>
      <c r="Z59" s="170">
        <v>1.89529308932713</v>
      </c>
      <c r="AA59" s="170">
        <v>0.0636728003354262</v>
      </c>
      <c r="AB59" s="170">
        <v>0.0667881071420735</v>
      </c>
      <c r="AC59" s="172">
        <v>3.5876347607368</v>
      </c>
      <c r="AD59" s="173">
        <v>1.61052063580111</v>
      </c>
      <c r="AE59" s="170">
        <v>1.30916037899005</v>
      </c>
      <c r="AF59" s="174">
        <v>0.551091250027259</v>
      </c>
      <c r="AG59" s="244">
        <f t="shared" si="21"/>
        <v>44840.80465</v>
      </c>
      <c r="AH59" s="245"/>
      <c r="AI59" s="246"/>
      <c r="AJ59" s="229">
        <f t="shared" si="22"/>
        <v>45570.80465</v>
      </c>
      <c r="AK59" s="227" t="str">
        <f t="shared" si="23"/>
        <v/>
      </c>
      <c r="AL59" s="87"/>
      <c r="AM59" s="87"/>
      <c r="AN59" s="87"/>
      <c r="AO59" s="87"/>
      <c r="AP59" s="87"/>
      <c r="AQ59" s="87"/>
      <c r="AR59" s="87"/>
      <c r="AS59" s="87"/>
      <c r="AT59" s="87"/>
      <c r="AU59" s="87"/>
      <c r="AV59" s="175"/>
      <c r="AW59" s="175"/>
      <c r="AX59" s="175"/>
      <c r="AY59" s="175"/>
      <c r="AZ59" s="175"/>
      <c r="BA59" s="175"/>
      <c r="BB59" s="175"/>
      <c r="BC59" s="175"/>
      <c r="BD59" s="175"/>
      <c r="BE59" s="175"/>
    </row>
    <row r="60" ht="15.0" customHeight="1">
      <c r="A60" s="158" t="s">
        <v>155</v>
      </c>
      <c r="B60" s="159" t="s">
        <v>121</v>
      </c>
      <c r="C60" s="160"/>
      <c r="D60" s="161">
        <v>63.417</v>
      </c>
      <c r="E60" s="162">
        <v>0.558</v>
      </c>
      <c r="F60" s="163">
        <v>2873.84</v>
      </c>
      <c r="G60" s="1" t="s">
        <v>99</v>
      </c>
      <c r="H60" s="164" t="s">
        <v>114</v>
      </c>
      <c r="I60" s="176">
        <v>0.907</v>
      </c>
      <c r="J60" s="169"/>
      <c r="K60" s="170"/>
      <c r="L60" s="170"/>
      <c r="M60" s="170"/>
      <c r="N60" s="170"/>
      <c r="O60" s="170"/>
      <c r="P60" s="168">
        <v>1.57659865363797</v>
      </c>
      <c r="Q60" s="169"/>
      <c r="R60" s="170"/>
      <c r="S60" s="170"/>
      <c r="T60" s="170"/>
      <c r="U60" s="170"/>
      <c r="V60" s="170"/>
      <c r="W60" s="171">
        <v>1.98480920192036</v>
      </c>
      <c r="X60" s="169"/>
      <c r="Y60" s="170"/>
      <c r="Z60" s="170"/>
      <c r="AA60" s="170"/>
      <c r="AB60" s="170"/>
      <c r="AC60" s="172">
        <v>0.332177648153773</v>
      </c>
      <c r="AD60" s="173">
        <v>-1.65263155376658</v>
      </c>
      <c r="AE60" s="170">
        <v>1.31425572972097</v>
      </c>
      <c r="AF60" s="174">
        <v>5.97514376103218</v>
      </c>
      <c r="AG60" s="244">
        <f t="shared" si="21"/>
        <v>44839.72373</v>
      </c>
      <c r="AH60" s="245"/>
      <c r="AI60" s="246"/>
      <c r="AJ60" s="229">
        <f t="shared" si="22"/>
        <v>45569.72373</v>
      </c>
      <c r="AK60" s="227">
        <f t="shared" si="23"/>
        <v>45353.25376</v>
      </c>
      <c r="AL60" s="87"/>
      <c r="AM60" s="87"/>
      <c r="AN60" s="87"/>
      <c r="AO60" s="87"/>
      <c r="AP60" s="87"/>
      <c r="AQ60" s="87"/>
      <c r="AR60" s="87"/>
      <c r="AS60" s="87"/>
      <c r="AT60" s="87"/>
      <c r="AU60" s="87"/>
      <c r="AV60" s="175"/>
      <c r="AW60" s="175"/>
      <c r="AX60" s="175"/>
      <c r="AY60" s="175"/>
      <c r="AZ60" s="175"/>
      <c r="BA60" s="175"/>
      <c r="BB60" s="175"/>
      <c r="BC60" s="175"/>
      <c r="BD60" s="175"/>
      <c r="BE60" s="175"/>
    </row>
    <row r="61" ht="15.0" customHeight="1">
      <c r="A61" s="158" t="s">
        <v>156</v>
      </c>
      <c r="B61" s="159" t="s">
        <v>113</v>
      </c>
      <c r="C61" s="160">
        <v>52.32810028011204</v>
      </c>
      <c r="D61" s="161">
        <v>63.519</v>
      </c>
      <c r="E61" s="162">
        <v>0.571</v>
      </c>
      <c r="F61" s="163">
        <v>3921.21</v>
      </c>
      <c r="G61" s="1" t="s">
        <v>99</v>
      </c>
      <c r="H61" s="164" t="s">
        <v>119</v>
      </c>
      <c r="I61" s="176">
        <v>5.798</v>
      </c>
      <c r="J61" s="169">
        <v>0.178330401538841</v>
      </c>
      <c r="K61" s="170">
        <v>0.0337310628618648</v>
      </c>
      <c r="L61" s="170">
        <v>0.378785968132277</v>
      </c>
      <c r="M61" s="170">
        <v>0.232119418171057</v>
      </c>
      <c r="N61" s="170">
        <v>0.0508823541600481</v>
      </c>
      <c r="O61" s="170">
        <v>0.0619833493647067</v>
      </c>
      <c r="P61" s="168">
        <v>0.935832554228795</v>
      </c>
      <c r="Q61" s="169">
        <v>0.315973538631167</v>
      </c>
      <c r="R61" s="170">
        <v>0.0680441810510394</v>
      </c>
      <c r="S61" s="170">
        <v>0.284379924727078</v>
      </c>
      <c r="T61" s="170">
        <v>0.289012677816658</v>
      </c>
      <c r="U61" s="170">
        <v>0.0989544467556702</v>
      </c>
      <c r="V61" s="170">
        <v>0.0619833493647067</v>
      </c>
      <c r="W61" s="171">
        <v>1.11834811834632</v>
      </c>
      <c r="X61" s="169">
        <v>0.178330401538841</v>
      </c>
      <c r="Y61" s="170">
        <v>2.25263618149474</v>
      </c>
      <c r="Z61" s="170">
        <v>5.07850378609031</v>
      </c>
      <c r="AA61" s="170">
        <v>0.259848563680493</v>
      </c>
      <c r="AB61" s="170">
        <v>0.0619833493647067</v>
      </c>
      <c r="AC61" s="172">
        <v>7.83130228216909</v>
      </c>
      <c r="AD61" s="173">
        <v>6.71295416382277</v>
      </c>
      <c r="AE61" s="170">
        <v>0.740522273343579</v>
      </c>
      <c r="AF61" s="174">
        <v>0.142804871789033</v>
      </c>
      <c r="AG61" s="244" t="str">
        <f t="shared" si="21"/>
        <v/>
      </c>
      <c r="AH61" s="245"/>
      <c r="AI61" s="246"/>
      <c r="AJ61" s="229" t="str">
        <f t="shared" si="22"/>
        <v/>
      </c>
      <c r="AK61" s="227" t="str">
        <f t="shared" si="23"/>
        <v/>
      </c>
      <c r="AL61" s="87"/>
      <c r="AM61" s="87"/>
      <c r="AN61" s="87"/>
      <c r="AO61" s="87"/>
      <c r="AP61" s="87"/>
      <c r="AQ61" s="87"/>
      <c r="AR61" s="87"/>
      <c r="AS61" s="87"/>
      <c r="AT61" s="87"/>
      <c r="AU61" s="87"/>
      <c r="AV61" s="175"/>
      <c r="AW61" s="175"/>
      <c r="AX61" s="175"/>
      <c r="AY61" s="175"/>
      <c r="AZ61" s="175"/>
      <c r="BA61" s="175"/>
      <c r="BB61" s="175"/>
      <c r="BC61" s="175"/>
      <c r="BD61" s="175"/>
      <c r="BE61" s="175"/>
    </row>
    <row r="62" ht="15.0" customHeight="1">
      <c r="A62" s="158" t="s">
        <v>157</v>
      </c>
      <c r="B62" s="159" t="s">
        <v>113</v>
      </c>
      <c r="C62" s="160">
        <v>49.99568011204481</v>
      </c>
      <c r="D62" s="161">
        <v>59.193</v>
      </c>
      <c r="E62" s="162">
        <v>0.479</v>
      </c>
      <c r="F62" s="163">
        <v>1127.11</v>
      </c>
      <c r="G62" s="1" t="s">
        <v>99</v>
      </c>
      <c r="H62" s="164" t="s">
        <v>114</v>
      </c>
      <c r="I62" s="176">
        <v>95.241</v>
      </c>
      <c r="J62" s="169">
        <v>0.1703212826569</v>
      </c>
      <c r="K62" s="170">
        <v>0.00719296895219948</v>
      </c>
      <c r="L62" s="170">
        <v>0.366420417911941</v>
      </c>
      <c r="M62" s="170">
        <v>0.00806867945840633</v>
      </c>
      <c r="N62" s="170">
        <v>0.00475405905420159</v>
      </c>
      <c r="O62" s="170">
        <v>0.0813150717376977</v>
      </c>
      <c r="P62" s="168">
        <v>0.638072479771346</v>
      </c>
      <c r="Q62" s="169">
        <v>0.179445341176705</v>
      </c>
      <c r="R62" s="170">
        <v>0.00903064228504449</v>
      </c>
      <c r="S62" s="170">
        <v>0.365808760343313</v>
      </c>
      <c r="T62" s="170">
        <v>0.0363721631731886</v>
      </c>
      <c r="U62" s="170">
        <v>0.0134177897784239</v>
      </c>
      <c r="V62" s="170">
        <v>0.0813150717376977</v>
      </c>
      <c r="W62" s="171">
        <v>0.685389768494372</v>
      </c>
      <c r="X62" s="169">
        <v>0.1703212826569</v>
      </c>
      <c r="Y62" s="170">
        <v>0.214940244791322</v>
      </c>
      <c r="Z62" s="170">
        <v>1.34866018588909</v>
      </c>
      <c r="AA62" s="170">
        <v>0.0310094866363756</v>
      </c>
      <c r="AB62" s="170">
        <v>0.0813150717376977</v>
      </c>
      <c r="AC62" s="172">
        <v>1.84624627171138</v>
      </c>
      <c r="AD62" s="173">
        <v>1.160856503217</v>
      </c>
      <c r="AE62" s="170">
        <v>0.453835779008043</v>
      </c>
      <c r="AF62" s="174">
        <v>0.37123420585654</v>
      </c>
      <c r="AG62" s="244" t="str">
        <f t="shared" si="21"/>
        <v/>
      </c>
      <c r="AH62" s="245"/>
      <c r="AI62" s="246"/>
      <c r="AJ62" s="229" t="str">
        <f t="shared" si="22"/>
        <v/>
      </c>
      <c r="AK62" s="227" t="str">
        <f t="shared" si="23"/>
        <v/>
      </c>
      <c r="AL62" s="87"/>
      <c r="AM62" s="87"/>
      <c r="AN62" s="87"/>
      <c r="AO62" s="87"/>
      <c r="AP62" s="87"/>
      <c r="AQ62" s="87"/>
      <c r="AR62" s="87"/>
      <c r="AS62" s="87"/>
      <c r="AT62" s="87"/>
      <c r="AU62" s="87"/>
      <c r="AV62" s="175"/>
      <c r="AW62" s="175"/>
      <c r="AX62" s="175"/>
      <c r="AY62" s="175"/>
      <c r="AZ62" s="175"/>
      <c r="BA62" s="175"/>
      <c r="BB62" s="175"/>
      <c r="BC62" s="175"/>
      <c r="BD62" s="175"/>
      <c r="BE62" s="175"/>
    </row>
    <row r="63" ht="15.0" customHeight="1">
      <c r="A63" s="177" t="s">
        <v>158</v>
      </c>
      <c r="B63" s="178" t="s">
        <v>113</v>
      </c>
      <c r="C63" s="179">
        <v>73.76488795518208</v>
      </c>
      <c r="D63" s="180">
        <v>77.023</v>
      </c>
      <c r="E63" s="181">
        <v>0.809</v>
      </c>
      <c r="F63" s="182">
        <v>20975.5</v>
      </c>
      <c r="G63" s="183" t="s">
        <v>101</v>
      </c>
      <c r="H63" s="184" t="s">
        <v>116</v>
      </c>
      <c r="I63" s="185">
        <v>5.182</v>
      </c>
      <c r="J63" s="186">
        <v>0.342951477807159</v>
      </c>
      <c r="K63" s="187">
        <v>0.265688133439013</v>
      </c>
      <c r="L63" s="187">
        <v>0.399300540583998</v>
      </c>
      <c r="M63" s="187">
        <v>0.518653615495255</v>
      </c>
      <c r="N63" s="187">
        <v>0.134480505087525</v>
      </c>
      <c r="O63" s="187">
        <v>0.251434428308824</v>
      </c>
      <c r="P63" s="168">
        <v>1.91250870072177</v>
      </c>
      <c r="Q63" s="186">
        <v>0.437612120226268</v>
      </c>
      <c r="R63" s="187">
        <v>0.147516248012467</v>
      </c>
      <c r="S63" s="187">
        <v>0.609590351280742</v>
      </c>
      <c r="T63" s="187">
        <v>0.903699069787814</v>
      </c>
      <c r="U63" s="187">
        <v>0.249088643237345</v>
      </c>
      <c r="V63" s="187">
        <v>0.251434428308824</v>
      </c>
      <c r="W63" s="171">
        <v>2.59894086085346</v>
      </c>
      <c r="X63" s="186">
        <v>0.34295147780716</v>
      </c>
      <c r="Y63" s="187">
        <v>0.265688133439013</v>
      </c>
      <c r="Z63" s="187">
        <v>0.64353232238642</v>
      </c>
      <c r="AA63" s="187">
        <v>0.111495566254369</v>
      </c>
      <c r="AB63" s="187">
        <v>0.251434428308824</v>
      </c>
      <c r="AC63" s="172">
        <v>1.61510192819579</v>
      </c>
      <c r="AD63" s="188">
        <v>-0.98383893265767</v>
      </c>
      <c r="AE63" s="187">
        <v>1.72090743748963</v>
      </c>
      <c r="AF63" s="189">
        <v>1.6091497480637</v>
      </c>
      <c r="AG63" s="247">
        <f t="shared" si="21"/>
        <v>44774.0974</v>
      </c>
      <c r="AH63" s="245"/>
      <c r="AI63" s="248"/>
      <c r="AJ63" s="233">
        <f t="shared" si="22"/>
        <v>45504.0974</v>
      </c>
      <c r="AK63" s="234">
        <f t="shared" si="23"/>
        <v>45519.44931</v>
      </c>
      <c r="AL63" s="164"/>
      <c r="AM63" s="163"/>
      <c r="AN63" s="1"/>
      <c r="AO63" s="164"/>
      <c r="AP63" s="165"/>
      <c r="AQ63" s="167"/>
      <c r="AR63" s="167"/>
      <c r="AS63" s="167"/>
      <c r="AT63" s="167"/>
      <c r="AU63" s="167"/>
    </row>
    <row r="64" ht="15.0" customHeight="1">
      <c r="A64" s="158" t="s">
        <v>159</v>
      </c>
      <c r="B64" s="159" t="s">
        <v>113</v>
      </c>
      <c r="C64" s="160" t="s">
        <v>68</v>
      </c>
      <c r="D64" s="161" t="s">
        <v>68</v>
      </c>
      <c r="E64" s="162" t="s">
        <v>68</v>
      </c>
      <c r="F64" s="163" t="s">
        <v>68</v>
      </c>
      <c r="G64" s="1" t="s">
        <v>99</v>
      </c>
      <c r="H64" s="164" t="s">
        <v>119</v>
      </c>
      <c r="I64" s="176">
        <v>27.742</v>
      </c>
      <c r="J64" s="169">
        <v>0.517795545918666</v>
      </c>
      <c r="K64" s="170">
        <v>0.0297835988728795</v>
      </c>
      <c r="L64" s="170">
        <v>0.182975985402205</v>
      </c>
      <c r="M64" s="170">
        <v>0.139445504926082</v>
      </c>
      <c r="N64" s="170">
        <v>0.0287558926229797</v>
      </c>
      <c r="O64" s="170">
        <v>0.0509648202041912</v>
      </c>
      <c r="P64" s="168">
        <v>0.949721347947004</v>
      </c>
      <c r="Q64" s="169">
        <v>0.262291205453827</v>
      </c>
      <c r="R64" s="170">
        <v>0.0544341577649105</v>
      </c>
      <c r="S64" s="170">
        <v>0.192413357432991</v>
      </c>
      <c r="T64" s="170">
        <v>0.178697192985226</v>
      </c>
      <c r="U64" s="170">
        <v>0.145963643068201</v>
      </c>
      <c r="V64" s="170">
        <v>0.0509648202041912</v>
      </c>
      <c r="W64" s="171">
        <v>0.884764376909346</v>
      </c>
      <c r="X64" s="169">
        <v>0.517795545918667</v>
      </c>
      <c r="Y64" s="170">
        <v>0.415416797182133</v>
      </c>
      <c r="Z64" s="170">
        <v>0.09255316679354</v>
      </c>
      <c r="AA64" s="170">
        <v>0.0296424873152908</v>
      </c>
      <c r="AB64" s="170">
        <v>0.0509648202041912</v>
      </c>
      <c r="AC64" s="172">
        <v>1.10637281741382</v>
      </c>
      <c r="AD64" s="173">
        <v>0.221608440504474</v>
      </c>
      <c r="AE64" s="170">
        <v>0.58585311408324</v>
      </c>
      <c r="AF64" s="174">
        <v>0.799698223766478</v>
      </c>
      <c r="AG64" s="244" t="str">
        <f t="shared" si="21"/>
        <v/>
      </c>
      <c r="AH64" s="245"/>
      <c r="AI64" s="246"/>
      <c r="AJ64" s="229" t="str">
        <f t="shared" si="22"/>
        <v/>
      </c>
      <c r="AK64" s="227" t="str">
        <f t="shared" si="23"/>
        <v/>
      </c>
      <c r="AL64" s="87"/>
      <c r="AM64" s="87"/>
      <c r="AN64" s="87"/>
      <c r="AO64" s="87"/>
      <c r="AP64" s="87"/>
      <c r="AQ64" s="87"/>
      <c r="AR64" s="87"/>
      <c r="AS64" s="87"/>
      <c r="AT64" s="87"/>
      <c r="AU64" s="87"/>
      <c r="AV64" s="175"/>
      <c r="AW64" s="175"/>
      <c r="AX64" s="175"/>
      <c r="AY64" s="175"/>
      <c r="AZ64" s="175"/>
      <c r="BA64" s="175"/>
      <c r="BB64" s="175"/>
      <c r="BC64" s="175"/>
      <c r="BD64" s="175"/>
      <c r="BE64" s="175"/>
    </row>
    <row r="65" ht="15.0" customHeight="1">
      <c r="A65" s="158" t="s">
        <v>160</v>
      </c>
      <c r="B65" s="159" t="s">
        <v>113</v>
      </c>
      <c r="C65" s="160">
        <v>78.79499864612512</v>
      </c>
      <c r="D65" s="161">
        <v>76.42439024390245</v>
      </c>
      <c r="E65" s="162">
        <v>0.858</v>
      </c>
      <c r="F65" s="163">
        <v>31006.7</v>
      </c>
      <c r="G65" s="1" t="s">
        <v>105</v>
      </c>
      <c r="H65" s="164" t="s">
        <v>122</v>
      </c>
      <c r="I65" s="176">
        <v>4.059</v>
      </c>
      <c r="J65" s="169">
        <v>0.739853436465886</v>
      </c>
      <c r="K65" s="170">
        <v>0.0832239704718496</v>
      </c>
      <c r="L65" s="170">
        <v>0.727011126669203</v>
      </c>
      <c r="M65" s="170">
        <v>1.5799060613919</v>
      </c>
      <c r="N65" s="170">
        <v>0.0554644452024127</v>
      </c>
      <c r="O65" s="170">
        <v>0.155072881609297</v>
      </c>
      <c r="P65" s="168">
        <v>3.34053192181055</v>
      </c>
      <c r="Q65" s="169">
        <v>0.775269067774963</v>
      </c>
      <c r="R65" s="170">
        <v>0.211835115948183</v>
      </c>
      <c r="S65" s="170">
        <v>0.664851295077995</v>
      </c>
      <c r="T65" s="170">
        <v>1.81550168107688</v>
      </c>
      <c r="U65" s="170">
        <v>0.0893352492397321</v>
      </c>
      <c r="V65" s="170">
        <v>0.155072881609297</v>
      </c>
      <c r="W65" s="171">
        <v>3.71186529072705</v>
      </c>
      <c r="X65" s="169">
        <v>0.739853436465886</v>
      </c>
      <c r="Y65" s="170">
        <v>0.152700772750122</v>
      </c>
      <c r="Z65" s="170">
        <v>1.1632620400379</v>
      </c>
      <c r="AA65" s="170">
        <v>0.360782968650215</v>
      </c>
      <c r="AB65" s="170">
        <v>0.155072881609297</v>
      </c>
      <c r="AC65" s="172">
        <v>2.57167209951342</v>
      </c>
      <c r="AD65" s="173">
        <v>-1.14019319121362</v>
      </c>
      <c r="AE65" s="170">
        <v>2.45783837638927</v>
      </c>
      <c r="AF65" s="174">
        <v>1.4433664740654</v>
      </c>
      <c r="AG65" s="244">
        <f t="shared" si="21"/>
        <v>44710.50448</v>
      </c>
      <c r="AH65" s="245"/>
      <c r="AI65" s="246"/>
      <c r="AJ65" s="229">
        <f t="shared" si="22"/>
        <v>45440.50448</v>
      </c>
      <c r="AK65" s="227">
        <f t="shared" si="23"/>
        <v>45545.57385</v>
      </c>
      <c r="AL65" s="87"/>
      <c r="AM65" s="87"/>
      <c r="AN65" s="87"/>
      <c r="AO65" s="87"/>
      <c r="AP65" s="87"/>
      <c r="AQ65" s="87"/>
      <c r="AR65" s="87"/>
      <c r="AS65" s="87"/>
      <c r="AT65" s="87"/>
      <c r="AU65" s="87"/>
      <c r="AV65" s="175"/>
      <c r="AW65" s="175"/>
      <c r="AX65" s="175"/>
      <c r="AY65" s="175"/>
      <c r="AZ65" s="175"/>
      <c r="BA65" s="175"/>
      <c r="BB65" s="175"/>
      <c r="BC65" s="175"/>
      <c r="BD65" s="175"/>
      <c r="BE65" s="175"/>
    </row>
    <row r="66" ht="15.0" customHeight="1">
      <c r="A66" s="158" t="s">
        <v>161</v>
      </c>
      <c r="B66" s="159" t="s">
        <v>113</v>
      </c>
      <c r="C66" s="160">
        <v>74.66425385154061</v>
      </c>
      <c r="D66" s="161">
        <v>73.683</v>
      </c>
      <c r="E66" s="162">
        <v>0.764</v>
      </c>
      <c r="F66" s="163" t="s">
        <v>68</v>
      </c>
      <c r="G66" s="1" t="s">
        <v>101</v>
      </c>
      <c r="H66" s="164" t="s">
        <v>116</v>
      </c>
      <c r="I66" s="176">
        <v>11.306</v>
      </c>
      <c r="J66" s="169">
        <v>0.548070672467132</v>
      </c>
      <c r="K66" s="170">
        <v>0.0912212947998349</v>
      </c>
      <c r="L66" s="170">
        <v>0.0761242795196648</v>
      </c>
      <c r="M66" s="170">
        <v>0.719109066006452</v>
      </c>
      <c r="N66" s="170">
        <v>0.0134622088879552</v>
      </c>
      <c r="O66" s="170">
        <v>0.0674789933708911</v>
      </c>
      <c r="P66" s="168">
        <v>1.51546651505193</v>
      </c>
      <c r="Q66" s="169">
        <v>0.795250574798422</v>
      </c>
      <c r="R66" s="170">
        <v>0.108369519061559</v>
      </c>
      <c r="S66" s="170">
        <v>0.079059198077299</v>
      </c>
      <c r="T66" s="170">
        <v>0.838609994543414</v>
      </c>
      <c r="U66" s="170">
        <v>0.028271236351714</v>
      </c>
      <c r="V66" s="170">
        <v>0.0674789933708911</v>
      </c>
      <c r="W66" s="171">
        <v>1.9170395162033</v>
      </c>
      <c r="X66" s="169">
        <v>0.548070672467132</v>
      </c>
      <c r="Y66" s="170">
        <v>0.0912212947998349</v>
      </c>
      <c r="Z66" s="170">
        <v>0.239531130113778</v>
      </c>
      <c r="AA66" s="170">
        <v>0.168781666330591</v>
      </c>
      <c r="AB66" s="170">
        <v>0.0674789933708911</v>
      </c>
      <c r="AC66" s="172">
        <v>1.11508375708223</v>
      </c>
      <c r="AD66" s="173">
        <v>-0.80195575912107</v>
      </c>
      <c r="AE66" s="170">
        <v>1.26938154349246</v>
      </c>
      <c r="AF66" s="174">
        <v>1.71918880893709</v>
      </c>
      <c r="AG66" s="244">
        <f t="shared" si="21"/>
        <v>44849.5416</v>
      </c>
      <c r="AH66" s="245"/>
      <c r="AI66" s="246"/>
      <c r="AJ66" s="229">
        <f t="shared" si="22"/>
        <v>45579.5416</v>
      </c>
      <c r="AK66" s="227">
        <f t="shared" si="23"/>
        <v>45504.8911</v>
      </c>
      <c r="AL66" s="87"/>
      <c r="AM66" s="87"/>
      <c r="AN66" s="87"/>
      <c r="AO66" s="87"/>
      <c r="AP66" s="87"/>
      <c r="AQ66" s="87"/>
      <c r="AR66" s="87"/>
      <c r="AS66" s="87"/>
      <c r="AT66" s="87"/>
      <c r="AU66" s="87"/>
      <c r="AV66" s="175"/>
      <c r="AW66" s="175"/>
      <c r="AX66" s="175"/>
      <c r="AY66" s="175"/>
      <c r="AZ66" s="175"/>
      <c r="BA66" s="175"/>
      <c r="BB66" s="175"/>
      <c r="BC66" s="175"/>
      <c r="BD66" s="175"/>
      <c r="BE66" s="175"/>
    </row>
    <row r="67" ht="15.0" customHeight="1">
      <c r="A67" s="158" t="s">
        <v>162</v>
      </c>
      <c r="B67" s="159" t="s">
        <v>121</v>
      </c>
      <c r="C67" s="160">
        <v>74.23238333333335</v>
      </c>
      <c r="D67" s="161">
        <v>81.203</v>
      </c>
      <c r="E67" s="162">
        <v>0.896</v>
      </c>
      <c r="F67" s="163">
        <v>41491.5</v>
      </c>
      <c r="G67" s="1" t="s">
        <v>327</v>
      </c>
      <c r="H67" s="164" t="s">
        <v>122</v>
      </c>
      <c r="I67" s="176">
        <v>1.223</v>
      </c>
      <c r="J67" s="169"/>
      <c r="K67" s="170"/>
      <c r="L67" s="170"/>
      <c r="M67" s="170"/>
      <c r="N67" s="170"/>
      <c r="O67" s="170"/>
      <c r="P67" s="168">
        <v>2.00767868025807</v>
      </c>
      <c r="Q67" s="169"/>
      <c r="R67" s="170"/>
      <c r="S67" s="170"/>
      <c r="T67" s="170"/>
      <c r="U67" s="170"/>
      <c r="V67" s="170"/>
      <c r="W67" s="171">
        <v>3.18933346420385</v>
      </c>
      <c r="X67" s="169"/>
      <c r="Y67" s="170"/>
      <c r="Z67" s="170"/>
      <c r="AA67" s="170"/>
      <c r="AB67" s="170"/>
      <c r="AC67" s="172">
        <v>0.380453362066559</v>
      </c>
      <c r="AD67" s="173">
        <v>-2.80888010213729</v>
      </c>
      <c r="AE67" s="170">
        <v>2.11184015837152</v>
      </c>
      <c r="AF67" s="174">
        <v>8.38298141690725</v>
      </c>
      <c r="AG67" s="244">
        <f t="shared" si="21"/>
        <v>44734.83505</v>
      </c>
      <c r="AH67" s="245"/>
      <c r="AI67" s="246"/>
      <c r="AJ67" s="229">
        <f t="shared" si="22"/>
        <v>45464.83505</v>
      </c>
      <c r="AK67" s="227">
        <f t="shared" si="23"/>
        <v>45335.65988</v>
      </c>
      <c r="AL67" s="87"/>
      <c r="AM67" s="87"/>
      <c r="AN67" s="87"/>
      <c r="AO67" s="87"/>
      <c r="AP67" s="87"/>
      <c r="AQ67" s="87"/>
      <c r="AR67" s="87"/>
      <c r="AS67" s="87"/>
      <c r="AT67" s="87"/>
      <c r="AU67" s="87"/>
      <c r="AV67" s="175"/>
      <c r="AW67" s="175"/>
      <c r="AX67" s="175"/>
      <c r="AY67" s="175"/>
      <c r="AZ67" s="175"/>
      <c r="BA67" s="175"/>
      <c r="BB67" s="175"/>
      <c r="BC67" s="175"/>
      <c r="BD67" s="175"/>
      <c r="BE67" s="175"/>
    </row>
    <row r="68" ht="15.0" customHeight="1">
      <c r="A68" s="177" t="s">
        <v>163</v>
      </c>
      <c r="B68" s="178" t="s">
        <v>113</v>
      </c>
      <c r="C68" s="179">
        <v>80.4654480479692</v>
      </c>
      <c r="D68" s="180">
        <v>77.37317073170733</v>
      </c>
      <c r="E68" s="181">
        <v>0.889</v>
      </c>
      <c r="F68" s="182">
        <v>40707.3</v>
      </c>
      <c r="G68" s="183" t="s">
        <v>327</v>
      </c>
      <c r="H68" s="184" t="s">
        <v>122</v>
      </c>
      <c r="I68" s="185">
        <v>10.737</v>
      </c>
      <c r="J68" s="186">
        <v>1.05425411620343</v>
      </c>
      <c r="K68" s="187">
        <v>0.0921699710688453</v>
      </c>
      <c r="L68" s="187">
        <v>2.00023634066014</v>
      </c>
      <c r="M68" s="187">
        <v>2.99393694402492</v>
      </c>
      <c r="N68" s="187">
        <v>0.00156358531366286</v>
      </c>
      <c r="O68" s="187">
        <v>0.122170694407471</v>
      </c>
      <c r="P68" s="168">
        <v>6.26433165167847</v>
      </c>
      <c r="Q68" s="186">
        <v>1.02657613761504</v>
      </c>
      <c r="R68" s="187">
        <v>0.299489600967884</v>
      </c>
      <c r="S68" s="187">
        <v>0.838366622559443</v>
      </c>
      <c r="T68" s="187">
        <v>2.76654878571597</v>
      </c>
      <c r="U68" s="187">
        <v>0.0298681232778084</v>
      </c>
      <c r="V68" s="187">
        <v>0.122170694407471</v>
      </c>
      <c r="W68" s="171">
        <v>5.08301996454362</v>
      </c>
      <c r="X68" s="186">
        <v>1.05425411620343</v>
      </c>
      <c r="Y68" s="187">
        <v>0.0976870975560377</v>
      </c>
      <c r="Z68" s="187">
        <v>1.24204125115867</v>
      </c>
      <c r="AA68" s="187">
        <v>0.00585241602567229</v>
      </c>
      <c r="AB68" s="187">
        <v>0.122170694407471</v>
      </c>
      <c r="AC68" s="172">
        <v>2.52200557535127</v>
      </c>
      <c r="AD68" s="188">
        <v>-2.56101438919235</v>
      </c>
      <c r="AE68" s="187">
        <v>3.36575833396181</v>
      </c>
      <c r="AF68" s="189">
        <v>2.01546737811459</v>
      </c>
      <c r="AG68" s="247">
        <f t="shared" si="21"/>
        <v>44670.4451</v>
      </c>
      <c r="AH68" s="245"/>
      <c r="AI68" s="246"/>
      <c r="AJ68" s="233">
        <f t="shared" si="22"/>
        <v>45400.4451</v>
      </c>
      <c r="AK68" s="234">
        <f t="shared" si="23"/>
        <v>45473.5956</v>
      </c>
      <c r="AL68" s="87"/>
      <c r="AM68" s="87"/>
      <c r="AN68" s="87"/>
      <c r="AO68" s="87"/>
      <c r="AP68" s="87"/>
      <c r="AQ68" s="87"/>
      <c r="AR68" s="87"/>
      <c r="AS68" s="87"/>
      <c r="AT68" s="87"/>
      <c r="AU68" s="87"/>
      <c r="AV68" s="175"/>
      <c r="AW68" s="175"/>
      <c r="AX68" s="175"/>
      <c r="AY68" s="175"/>
      <c r="AZ68" s="175"/>
      <c r="BA68" s="175"/>
      <c r="BB68" s="175"/>
      <c r="BC68" s="175"/>
      <c r="BD68" s="175"/>
      <c r="BE68" s="175"/>
    </row>
    <row r="69" ht="15.0" customHeight="1">
      <c r="A69" s="158" t="s">
        <v>164</v>
      </c>
      <c r="B69" s="159" t="s">
        <v>113</v>
      </c>
      <c r="C69" s="160">
        <v>85.63329922969189</v>
      </c>
      <c r="D69" s="161">
        <v>81.40487804878049</v>
      </c>
      <c r="E69" s="162">
        <v>0.948</v>
      </c>
      <c r="F69" s="163">
        <v>59332.9</v>
      </c>
      <c r="G69" s="1" t="s">
        <v>327</v>
      </c>
      <c r="H69" s="164" t="s">
        <v>122</v>
      </c>
      <c r="I69" s="165">
        <v>5.835</v>
      </c>
      <c r="J69" s="166">
        <v>1.80794119327566</v>
      </c>
      <c r="K69" s="167">
        <v>0.0448825747020606</v>
      </c>
      <c r="L69" s="167">
        <v>0.341936590603949</v>
      </c>
      <c r="M69" s="167">
        <v>1.6371954877739</v>
      </c>
      <c r="N69" s="167">
        <v>0.368917368821984</v>
      </c>
      <c r="O69" s="167">
        <v>0.216036197719672</v>
      </c>
      <c r="P69" s="168">
        <v>4.41690941289723</v>
      </c>
      <c r="Q69" s="169">
        <v>1.93864138280263</v>
      </c>
      <c r="R69" s="170">
        <v>0.383562597952135</v>
      </c>
      <c r="S69" s="170">
        <v>1.04462718733559</v>
      </c>
      <c r="T69" s="170">
        <v>2.92377420892589</v>
      </c>
      <c r="U69" s="170">
        <v>0.779827301189933</v>
      </c>
      <c r="V69" s="170">
        <v>0.216036197719672</v>
      </c>
      <c r="W69" s="171">
        <v>7.28646887592584</v>
      </c>
      <c r="X69" s="169">
        <v>1.80794119327566</v>
      </c>
      <c r="Y69" s="170">
        <v>0.0448825747020606</v>
      </c>
      <c r="Z69" s="170">
        <v>0.394444494386079</v>
      </c>
      <c r="AA69" s="170">
        <v>1.75324189913815</v>
      </c>
      <c r="AB69" s="170">
        <v>0.216036197719672</v>
      </c>
      <c r="AC69" s="172">
        <v>4.21654635922163</v>
      </c>
      <c r="AD69" s="173">
        <v>-3.0699225167042</v>
      </c>
      <c r="AE69" s="170">
        <v>4.82478792437769</v>
      </c>
      <c r="AF69" s="174">
        <v>1.7280656383607</v>
      </c>
      <c r="AG69" s="244">
        <f t="shared" si="21"/>
        <v>44637.65099</v>
      </c>
      <c r="AH69" s="245"/>
      <c r="AI69" s="246"/>
      <c r="AJ69" s="229">
        <f t="shared" si="22"/>
        <v>45367.65099</v>
      </c>
      <c r="AK69" s="227">
        <f t="shared" si="23"/>
        <v>45503.79751</v>
      </c>
      <c r="AL69" s="87"/>
      <c r="AM69" s="87"/>
      <c r="AN69" s="87"/>
      <c r="AO69" s="87"/>
      <c r="AP69" s="87"/>
      <c r="AQ69" s="87"/>
      <c r="AR69" s="87"/>
      <c r="AS69" s="87"/>
      <c r="AT69" s="87"/>
      <c r="AU69" s="87"/>
      <c r="AV69" s="175"/>
      <c r="AW69" s="175"/>
      <c r="AX69" s="175"/>
      <c r="AY69" s="175"/>
      <c r="AZ69" s="175"/>
      <c r="BA69" s="175"/>
      <c r="BB69" s="175"/>
      <c r="BC69" s="175"/>
      <c r="BD69" s="175"/>
      <c r="BE69" s="175"/>
    </row>
    <row r="70" ht="15.0" customHeight="1">
      <c r="A70" s="158" t="s">
        <v>165</v>
      </c>
      <c r="B70" s="159" t="s">
        <v>126</v>
      </c>
      <c r="C70" s="160">
        <v>50.31392128851541</v>
      </c>
      <c r="D70" s="161">
        <v>62.305</v>
      </c>
      <c r="E70" s="162">
        <v>0.509</v>
      </c>
      <c r="F70" s="163">
        <v>5710.12</v>
      </c>
      <c r="G70" s="1" t="s">
        <v>99</v>
      </c>
      <c r="H70" s="164" t="s">
        <v>119</v>
      </c>
      <c r="I70" s="176">
        <v>1.016</v>
      </c>
      <c r="J70" s="169">
        <v>0.00196988480115221</v>
      </c>
      <c r="K70" s="170">
        <v>0.180945011508794</v>
      </c>
      <c r="L70" s="170">
        <v>0.13772943768154</v>
      </c>
      <c r="M70" s="170">
        <v>0.191976611635066</v>
      </c>
      <c r="N70" s="170">
        <v>0.0533776638649275</v>
      </c>
      <c r="O70" s="170">
        <v>0.214843061865162</v>
      </c>
      <c r="P70" s="168">
        <v>0.780841671356641</v>
      </c>
      <c r="Q70" s="169">
        <v>1.60259104186297</v>
      </c>
      <c r="R70" s="170">
        <v>0.107736720203189</v>
      </c>
      <c r="S70" s="170">
        <v>0.24157680111474</v>
      </c>
      <c r="T70" s="170">
        <v>0.231477081946346</v>
      </c>
      <c r="U70" s="170">
        <v>0.0591567913971864</v>
      </c>
      <c r="V70" s="170">
        <v>0.214843061865162</v>
      </c>
      <c r="W70" s="171">
        <v>2.45738149838959</v>
      </c>
      <c r="X70" s="169">
        <v>0.00196988480115221</v>
      </c>
      <c r="Y70" s="170">
        <v>0.180945011508794</v>
      </c>
      <c r="Z70" s="170">
        <v>0.00171509881348069</v>
      </c>
      <c r="AA70" s="170">
        <v>0.23444682822216</v>
      </c>
      <c r="AB70" s="170">
        <v>0.214843061865162</v>
      </c>
      <c r="AC70" s="172">
        <v>0.633919885210749</v>
      </c>
      <c r="AD70" s="173">
        <v>-1.82346161317884</v>
      </c>
      <c r="AE70" s="170">
        <v>1.62717288454934</v>
      </c>
      <c r="AF70" s="174">
        <v>3.87648590258787</v>
      </c>
      <c r="AG70" s="244">
        <f t="shared" si="21"/>
        <v>44786.31544</v>
      </c>
      <c r="AH70" s="245"/>
      <c r="AI70" s="246"/>
      <c r="AJ70" s="229">
        <f t="shared" si="22"/>
        <v>45516.31544</v>
      </c>
      <c r="AK70" s="227">
        <f t="shared" si="23"/>
        <v>45386.41541</v>
      </c>
      <c r="AL70" s="87"/>
      <c r="AM70" s="87"/>
      <c r="AN70" s="87"/>
      <c r="AO70" s="87"/>
      <c r="AP70" s="87"/>
      <c r="AQ70" s="87"/>
      <c r="AR70" s="87"/>
      <c r="AS70" s="87"/>
      <c r="AT70" s="87"/>
      <c r="AU70" s="87"/>
      <c r="AV70" s="175"/>
      <c r="AW70" s="175"/>
      <c r="AX70" s="175"/>
      <c r="AY70" s="175"/>
      <c r="AZ70" s="175"/>
      <c r="BA70" s="175"/>
      <c r="BB70" s="175"/>
      <c r="BC70" s="175"/>
      <c r="BD70" s="175"/>
      <c r="BE70" s="175"/>
    </row>
    <row r="71" ht="15.0" customHeight="1">
      <c r="A71" s="158" t="s">
        <v>166</v>
      </c>
      <c r="B71" s="159" t="s">
        <v>121</v>
      </c>
      <c r="C71" s="160"/>
      <c r="D71" s="161">
        <v>72.814</v>
      </c>
      <c r="E71" s="162">
        <v>0.72</v>
      </c>
      <c r="F71" s="163">
        <v>12411.5</v>
      </c>
      <c r="G71" s="1" t="s">
        <v>101</v>
      </c>
      <c r="H71" s="164" t="s">
        <v>116</v>
      </c>
      <c r="I71" s="176">
        <v>0.072</v>
      </c>
      <c r="J71" s="169"/>
      <c r="K71" s="170"/>
      <c r="L71" s="170"/>
      <c r="M71" s="170"/>
      <c r="N71" s="170"/>
      <c r="O71" s="170"/>
      <c r="P71" s="168">
        <v>1.73509752636061</v>
      </c>
      <c r="Q71" s="169"/>
      <c r="R71" s="170"/>
      <c r="S71" s="170"/>
      <c r="T71" s="170"/>
      <c r="U71" s="170"/>
      <c r="V71" s="170"/>
      <c r="W71" s="171">
        <v>2.68700080654569</v>
      </c>
      <c r="X71" s="169"/>
      <c r="Y71" s="170"/>
      <c r="Z71" s="170"/>
      <c r="AA71" s="170"/>
      <c r="AB71" s="170"/>
      <c r="AC71" s="172">
        <v>1.00433512182422</v>
      </c>
      <c r="AD71" s="173">
        <v>-1.68266568472147</v>
      </c>
      <c r="AE71" s="170">
        <v>1.77921696571681</v>
      </c>
      <c r="AF71" s="174">
        <v>2.67540261030119</v>
      </c>
      <c r="AG71" s="244">
        <f t="shared" si="21"/>
        <v>44767.14643</v>
      </c>
      <c r="AH71" s="245"/>
      <c r="AI71" s="246"/>
      <c r="AJ71" s="229">
        <f t="shared" si="22"/>
        <v>45497.14643</v>
      </c>
      <c r="AK71" s="227">
        <f t="shared" si="23"/>
        <v>45428.80184</v>
      </c>
      <c r="AL71" s="87"/>
      <c r="AM71" s="87"/>
      <c r="AN71" s="87"/>
      <c r="AO71" s="87"/>
      <c r="AP71" s="87"/>
      <c r="AQ71" s="87"/>
      <c r="AR71" s="87"/>
      <c r="AS71" s="87"/>
      <c r="AT71" s="87"/>
      <c r="AU71" s="87"/>
      <c r="AV71" s="175"/>
      <c r="AW71" s="175"/>
      <c r="AX71" s="175"/>
      <c r="AY71" s="175"/>
      <c r="AZ71" s="175"/>
      <c r="BA71" s="175"/>
      <c r="BB71" s="175"/>
      <c r="BC71" s="175"/>
      <c r="BD71" s="175"/>
      <c r="BE71" s="175"/>
    </row>
    <row r="72" ht="15.0" customHeight="1">
      <c r="A72" s="158" t="s">
        <v>167</v>
      </c>
      <c r="B72" s="159" t="s">
        <v>113</v>
      </c>
      <c r="C72" s="160">
        <v>70.76132450980393</v>
      </c>
      <c r="D72" s="161">
        <v>72.615</v>
      </c>
      <c r="E72" s="162">
        <v>0.767</v>
      </c>
      <c r="F72" s="163">
        <v>20541.4</v>
      </c>
      <c r="G72" s="1" t="s">
        <v>101</v>
      </c>
      <c r="H72" s="164" t="s">
        <v>116</v>
      </c>
      <c r="I72" s="176">
        <v>11.056</v>
      </c>
      <c r="J72" s="169">
        <v>0.287438506391044</v>
      </c>
      <c r="K72" s="170">
        <v>0.102925866275049</v>
      </c>
      <c r="L72" s="170">
        <v>0.035900519668077</v>
      </c>
      <c r="M72" s="170">
        <v>0.73683164157893</v>
      </c>
      <c r="N72" s="170">
        <v>0.0237189768235338</v>
      </c>
      <c r="O72" s="170">
        <v>0.111283677029984</v>
      </c>
      <c r="P72" s="168">
        <v>1.29809918776662</v>
      </c>
      <c r="Q72" s="169">
        <v>0.451003661528783</v>
      </c>
      <c r="R72" s="170">
        <v>0.122954969639042</v>
      </c>
      <c r="S72" s="170">
        <v>0.114459591449298</v>
      </c>
      <c r="T72" s="170">
        <v>0.882290908312225</v>
      </c>
      <c r="U72" s="170">
        <v>0.121248948362575</v>
      </c>
      <c r="V72" s="170">
        <v>0.111283677029984</v>
      </c>
      <c r="W72" s="171">
        <v>1.80324175632191</v>
      </c>
      <c r="X72" s="169">
        <v>0.287438506391043</v>
      </c>
      <c r="Y72" s="170">
        <v>0.102925866275049</v>
      </c>
      <c r="Z72" s="170">
        <v>0.157583136060315</v>
      </c>
      <c r="AA72" s="170">
        <v>0.0225161283756209</v>
      </c>
      <c r="AB72" s="170">
        <v>0.111283677029984</v>
      </c>
      <c r="AC72" s="172">
        <v>0.681747314132013</v>
      </c>
      <c r="AD72" s="173">
        <v>-1.12149444218989</v>
      </c>
      <c r="AE72" s="170">
        <v>1.19402953594996</v>
      </c>
      <c r="AF72" s="174">
        <v>2.64502949838205</v>
      </c>
      <c r="AG72" s="244">
        <f t="shared" si="21"/>
        <v>44867.68758</v>
      </c>
      <c r="AH72" s="245"/>
      <c r="AI72" s="246"/>
      <c r="AJ72" s="229">
        <f t="shared" si="22"/>
        <v>45597.68758</v>
      </c>
      <c r="AK72" s="227">
        <f t="shared" si="23"/>
        <v>45430.37275</v>
      </c>
      <c r="AL72" s="87"/>
      <c r="AM72" s="87"/>
      <c r="AN72" s="87"/>
      <c r="AO72" s="87"/>
      <c r="AP72" s="87"/>
      <c r="AQ72" s="87"/>
      <c r="AR72" s="87"/>
      <c r="AS72" s="87"/>
      <c r="AT72" s="87"/>
      <c r="AU72" s="87"/>
      <c r="AV72" s="175"/>
      <c r="AW72" s="175"/>
      <c r="AX72" s="175"/>
      <c r="AY72" s="175"/>
      <c r="AZ72" s="175"/>
      <c r="BA72" s="175"/>
      <c r="BB72" s="175"/>
      <c r="BC72" s="175"/>
      <c r="BD72" s="175"/>
      <c r="BE72" s="175"/>
    </row>
    <row r="73" ht="15.0" customHeight="1">
      <c r="A73" s="177" t="s">
        <v>168</v>
      </c>
      <c r="B73" s="178" t="s">
        <v>121</v>
      </c>
      <c r="C73" s="179">
        <v>71.54977399626516</v>
      </c>
      <c r="D73" s="180">
        <v>73.67</v>
      </c>
      <c r="E73" s="181">
        <v>0.74</v>
      </c>
      <c r="F73" s="182">
        <v>10846.5</v>
      </c>
      <c r="G73" s="183" t="s">
        <v>106</v>
      </c>
      <c r="H73" s="184" t="s">
        <v>116</v>
      </c>
      <c r="I73" s="185">
        <v>18.113</v>
      </c>
      <c r="J73" s="186"/>
      <c r="K73" s="187"/>
      <c r="L73" s="187"/>
      <c r="M73" s="187"/>
      <c r="N73" s="187"/>
      <c r="O73" s="187"/>
      <c r="P73" s="168">
        <v>2.00270904885129</v>
      </c>
      <c r="Q73" s="186"/>
      <c r="R73" s="187"/>
      <c r="S73" s="187"/>
      <c r="T73" s="187"/>
      <c r="U73" s="187"/>
      <c r="V73" s="187"/>
      <c r="W73" s="171">
        <v>1.67828783247649</v>
      </c>
      <c r="X73" s="186"/>
      <c r="Y73" s="187"/>
      <c r="Z73" s="187"/>
      <c r="AA73" s="187"/>
      <c r="AB73" s="187"/>
      <c r="AC73" s="172">
        <v>1.87275057219719</v>
      </c>
      <c r="AD73" s="188">
        <v>0.194462739720699</v>
      </c>
      <c r="AE73" s="187">
        <v>1.11129039396791</v>
      </c>
      <c r="AF73" s="189">
        <v>0.896161964861904</v>
      </c>
      <c r="AG73" s="247">
        <f t="shared" si="21"/>
        <v>44890.447</v>
      </c>
      <c r="AH73" s="245"/>
      <c r="AI73" s="246"/>
      <c r="AJ73" s="233">
        <f t="shared" si="22"/>
        <v>45620.447</v>
      </c>
      <c r="AK73" s="234" t="str">
        <f t="shared" si="23"/>
        <v/>
      </c>
      <c r="AL73" s="87"/>
      <c r="AM73" s="87"/>
      <c r="AN73" s="87"/>
      <c r="AO73" s="87"/>
      <c r="AP73" s="87"/>
      <c r="AQ73" s="87"/>
      <c r="AR73" s="87"/>
      <c r="AS73" s="87"/>
      <c r="AT73" s="87"/>
      <c r="AU73" s="87"/>
      <c r="AV73" s="175"/>
      <c r="AW73" s="175"/>
      <c r="AX73" s="175"/>
      <c r="AY73" s="175"/>
      <c r="AZ73" s="175"/>
      <c r="BA73" s="175"/>
      <c r="BB73" s="175"/>
      <c r="BC73" s="175"/>
      <c r="BD73" s="175"/>
      <c r="BE73" s="175"/>
    </row>
    <row r="74" ht="15.0" customHeight="1">
      <c r="A74" s="158" t="s">
        <v>169</v>
      </c>
      <c r="B74" s="159" t="s">
        <v>121</v>
      </c>
      <c r="C74" s="160">
        <v>68.66470336134454</v>
      </c>
      <c r="D74" s="161">
        <v>70.221</v>
      </c>
      <c r="E74" s="162">
        <v>0.731</v>
      </c>
      <c r="F74" s="163">
        <v>12785.5</v>
      </c>
      <c r="G74" s="1" t="s">
        <v>99</v>
      </c>
      <c r="H74" s="164" t="s">
        <v>119</v>
      </c>
      <c r="I74" s="176">
        <v>106.157</v>
      </c>
      <c r="J74" s="169"/>
      <c r="K74" s="170"/>
      <c r="L74" s="170"/>
      <c r="M74" s="170"/>
      <c r="N74" s="170"/>
      <c r="O74" s="170"/>
      <c r="P74" s="168">
        <v>1.05260438558725</v>
      </c>
      <c r="Q74" s="169"/>
      <c r="R74" s="170"/>
      <c r="S74" s="170"/>
      <c r="T74" s="170"/>
      <c r="U74" s="170"/>
      <c r="V74" s="170"/>
      <c r="W74" s="171">
        <v>1.45302806898905</v>
      </c>
      <c r="X74" s="169"/>
      <c r="Y74" s="170"/>
      <c r="Z74" s="170"/>
      <c r="AA74" s="170"/>
      <c r="AB74" s="170"/>
      <c r="AC74" s="172">
        <v>0.313084392404245</v>
      </c>
      <c r="AD74" s="173">
        <v>-1.1399436765848</v>
      </c>
      <c r="AE74" s="170">
        <v>0.962133016748722</v>
      </c>
      <c r="AF74" s="174">
        <v>4.64101087195986</v>
      </c>
      <c r="AG74" s="244" t="str">
        <f t="shared" si="21"/>
        <v/>
      </c>
      <c r="AH74" s="245"/>
      <c r="AI74" s="246"/>
      <c r="AJ74" s="229" t="str">
        <f t="shared" si="22"/>
        <v/>
      </c>
      <c r="AK74" s="227">
        <f t="shared" si="23"/>
        <v>45370.86213</v>
      </c>
      <c r="AL74" s="87"/>
      <c r="AM74" s="87"/>
      <c r="AN74" s="87"/>
      <c r="AO74" s="87"/>
      <c r="AP74" s="87"/>
      <c r="AQ74" s="87"/>
      <c r="AR74" s="87"/>
      <c r="AS74" s="87"/>
      <c r="AT74" s="87"/>
      <c r="AU74" s="87"/>
      <c r="AV74" s="175"/>
      <c r="AW74" s="175"/>
      <c r="AX74" s="175"/>
      <c r="AY74" s="175"/>
      <c r="AZ74" s="175"/>
      <c r="BA74" s="175"/>
      <c r="BB74" s="175"/>
      <c r="BC74" s="175"/>
      <c r="BD74" s="175"/>
      <c r="BE74" s="175"/>
    </row>
    <row r="75" ht="15.0" customHeight="1">
      <c r="A75" s="158" t="s">
        <v>170</v>
      </c>
      <c r="B75" s="159" t="s">
        <v>113</v>
      </c>
      <c r="C75" s="160">
        <v>69.60319236694676</v>
      </c>
      <c r="D75" s="161">
        <v>70.748</v>
      </c>
      <c r="E75" s="162">
        <v>0.675</v>
      </c>
      <c r="F75" s="163">
        <v>9062.31</v>
      </c>
      <c r="G75" s="1" t="s">
        <v>101</v>
      </c>
      <c r="H75" s="164" t="s">
        <v>119</v>
      </c>
      <c r="I75" s="176">
        <v>6.55</v>
      </c>
      <c r="J75" s="169">
        <v>0.172705884978816</v>
      </c>
      <c r="K75" s="170">
        <v>0.050216670858211</v>
      </c>
      <c r="L75" s="170">
        <v>0.318229128672687</v>
      </c>
      <c r="M75" s="170">
        <v>0.355473861298294</v>
      </c>
      <c r="N75" s="170">
        <v>0.208674585811737</v>
      </c>
      <c r="O75" s="170">
        <v>0.133305571039279</v>
      </c>
      <c r="P75" s="168">
        <v>1.23860570265902</v>
      </c>
      <c r="Q75" s="169">
        <v>0.416501722840825</v>
      </c>
      <c r="R75" s="170">
        <v>0.191330251091798</v>
      </c>
      <c r="S75" s="170">
        <v>0.427101043459644</v>
      </c>
      <c r="T75" s="170">
        <v>0.636491286234019</v>
      </c>
      <c r="U75" s="170">
        <v>0.147912127220334</v>
      </c>
      <c r="V75" s="170">
        <v>0.133305571039279</v>
      </c>
      <c r="W75" s="171">
        <v>1.9526420018859</v>
      </c>
      <c r="X75" s="169">
        <v>0.172705884978815</v>
      </c>
      <c r="Y75" s="170">
        <v>0.0996931368571467</v>
      </c>
      <c r="Z75" s="170">
        <v>0.0879754894440132</v>
      </c>
      <c r="AA75" s="170">
        <v>0.112063343657263</v>
      </c>
      <c r="AB75" s="170">
        <v>0.133305571039279</v>
      </c>
      <c r="AC75" s="172">
        <v>0.605743425976517</v>
      </c>
      <c r="AD75" s="173">
        <v>-1.34689857590938</v>
      </c>
      <c r="AE75" s="170">
        <v>1.29295598619224</v>
      </c>
      <c r="AF75" s="174">
        <v>3.22354633686375</v>
      </c>
      <c r="AG75" s="244">
        <f t="shared" si="21"/>
        <v>44844.29886</v>
      </c>
      <c r="AH75" s="245"/>
      <c r="AI75" s="246"/>
      <c r="AJ75" s="229">
        <f t="shared" si="22"/>
        <v>45574.29886</v>
      </c>
      <c r="AK75" s="227">
        <f t="shared" si="23"/>
        <v>45405.53955</v>
      </c>
      <c r="AL75" s="87"/>
      <c r="AM75" s="87"/>
      <c r="AN75" s="87"/>
      <c r="AO75" s="87"/>
      <c r="AP75" s="87"/>
      <c r="AQ75" s="87"/>
      <c r="AR75" s="87"/>
      <c r="AS75" s="87"/>
      <c r="AT75" s="87"/>
      <c r="AU75" s="87"/>
      <c r="AV75" s="175"/>
      <c r="AW75" s="175"/>
      <c r="AX75" s="175"/>
      <c r="AY75" s="175"/>
      <c r="AZ75" s="175"/>
      <c r="BA75" s="175"/>
      <c r="BB75" s="175"/>
      <c r="BC75" s="175"/>
      <c r="BD75" s="175"/>
      <c r="BE75" s="175"/>
    </row>
    <row r="76" ht="15.0" customHeight="1">
      <c r="A76" s="158" t="s">
        <v>171</v>
      </c>
      <c r="B76" s="159" t="s">
        <v>126</v>
      </c>
      <c r="C76" s="160"/>
      <c r="D76" s="161">
        <v>60.594</v>
      </c>
      <c r="E76" s="162">
        <v>0.596</v>
      </c>
      <c r="F76" s="163">
        <v>16304.8</v>
      </c>
      <c r="G76" s="1" t="s">
        <v>99</v>
      </c>
      <c r="H76" s="164" t="s">
        <v>122</v>
      </c>
      <c r="I76" s="176">
        <v>1.497</v>
      </c>
      <c r="J76" s="169">
        <v>0.102863494606711</v>
      </c>
      <c r="K76" s="170">
        <v>0.00434234735038912</v>
      </c>
      <c r="L76" s="170">
        <v>0.638665894701618</v>
      </c>
      <c r="M76" s="170">
        <v>0.98379182823219</v>
      </c>
      <c r="N76" s="170">
        <v>0.0193126627200713</v>
      </c>
      <c r="O76" s="170">
        <v>0.0268068139137003</v>
      </c>
      <c r="P76" s="168">
        <v>1.77578304152468</v>
      </c>
      <c r="Q76" s="169">
        <v>0.203384457152475</v>
      </c>
      <c r="R76" s="170">
        <v>0.0142385090760952</v>
      </c>
      <c r="S76" s="170">
        <v>0.521508382285121</v>
      </c>
      <c r="T76" s="170">
        <v>0.98379182823219</v>
      </c>
      <c r="U76" s="170">
        <v>0.0778592118440442</v>
      </c>
      <c r="V76" s="170">
        <v>0.0268068139137003</v>
      </c>
      <c r="W76" s="171">
        <v>1.82758920250363</v>
      </c>
      <c r="X76" s="169">
        <v>0.102863494606711</v>
      </c>
      <c r="Y76" s="170">
        <v>0.065289531788962</v>
      </c>
      <c r="Z76" s="170">
        <v>2.02517860184734</v>
      </c>
      <c r="AA76" s="170">
        <v>0.44932024245743</v>
      </c>
      <c r="AB76" s="170">
        <v>0.0268068139137003</v>
      </c>
      <c r="AC76" s="172">
        <v>2.66945868461414</v>
      </c>
      <c r="AD76" s="173">
        <v>0.84186948211051</v>
      </c>
      <c r="AE76" s="170">
        <v>1.21015137306026</v>
      </c>
      <c r="AF76" s="174">
        <v>0.684629139621915</v>
      </c>
      <c r="AG76" s="244">
        <f t="shared" si="21"/>
        <v>44863.61516</v>
      </c>
      <c r="AH76" s="245"/>
      <c r="AI76" s="246"/>
      <c r="AJ76" s="229">
        <f t="shared" si="22"/>
        <v>45593.61516</v>
      </c>
      <c r="AK76" s="227" t="str">
        <f t="shared" si="23"/>
        <v/>
      </c>
      <c r="AL76" s="87"/>
      <c r="AM76" s="87"/>
      <c r="AN76" s="87"/>
      <c r="AO76" s="87"/>
      <c r="AP76" s="87"/>
      <c r="AQ76" s="87"/>
      <c r="AR76" s="87"/>
      <c r="AS76" s="87"/>
      <c r="AT76" s="87"/>
      <c r="AU76" s="87"/>
      <c r="AV76" s="175"/>
      <c r="AW76" s="175"/>
      <c r="AX76" s="175"/>
      <c r="AY76" s="175"/>
      <c r="AZ76" s="175"/>
      <c r="BA76" s="175"/>
      <c r="BB76" s="175"/>
      <c r="BC76" s="175"/>
      <c r="BD76" s="175"/>
      <c r="BE76" s="175"/>
    </row>
    <row r="77" ht="15.0" customHeight="1">
      <c r="A77" s="158" t="s">
        <v>172</v>
      </c>
      <c r="B77" s="159" t="s">
        <v>126</v>
      </c>
      <c r="C77" s="160"/>
      <c r="D77" s="161">
        <v>66.536</v>
      </c>
      <c r="E77" s="162">
        <v>0.492</v>
      </c>
      <c r="F77" s="163">
        <v>1799.88</v>
      </c>
      <c r="G77" s="1" t="s">
        <v>99</v>
      </c>
      <c r="H77" s="164" t="s">
        <v>114</v>
      </c>
      <c r="I77" s="176">
        <v>3.662</v>
      </c>
      <c r="J77" s="169">
        <v>0.123036243948803</v>
      </c>
      <c r="K77" s="170">
        <v>0.310880335033386</v>
      </c>
      <c r="L77" s="170">
        <v>0.106565231212624</v>
      </c>
      <c r="M77" s="170">
        <v>0.0635585831553471</v>
      </c>
      <c r="N77" s="170">
        <v>0.0291166732677188</v>
      </c>
      <c r="O77" s="170">
        <v>0.0176774398947402</v>
      </c>
      <c r="P77" s="168">
        <v>0.650834506512619</v>
      </c>
      <c r="Q77" s="169">
        <v>0.194417264355506</v>
      </c>
      <c r="R77" s="170">
        <v>0.312037673649222</v>
      </c>
      <c r="S77" s="170">
        <v>0.108317111369599</v>
      </c>
      <c r="T77" s="170">
        <v>0.0635585831553471</v>
      </c>
      <c r="U77" s="170">
        <v>0.0280865774767023</v>
      </c>
      <c r="V77" s="170">
        <v>0.0176774398947402</v>
      </c>
      <c r="W77" s="171">
        <v>0.724094649901116</v>
      </c>
      <c r="X77" s="169">
        <v>0.123036243948803</v>
      </c>
      <c r="Y77" s="170">
        <v>0.310880335033386</v>
      </c>
      <c r="Z77" s="170">
        <v>0.0968939484062303</v>
      </c>
      <c r="AA77" s="170">
        <v>1.4009012773662</v>
      </c>
      <c r="AB77" s="170">
        <v>0.0176774398947402</v>
      </c>
      <c r="AC77" s="172">
        <v>1.94938924464936</v>
      </c>
      <c r="AD77" s="173">
        <v>1.22529459474824</v>
      </c>
      <c r="AE77" s="170">
        <v>0.479464495414521</v>
      </c>
      <c r="AF77" s="174">
        <v>0.371446929795367</v>
      </c>
      <c r="AG77" s="244" t="str">
        <f t="shared" si="21"/>
        <v/>
      </c>
      <c r="AH77" s="245"/>
      <c r="AI77" s="246"/>
      <c r="AJ77" s="229" t="str">
        <f t="shared" si="22"/>
        <v/>
      </c>
      <c r="AK77" s="227" t="str">
        <f t="shared" si="23"/>
        <v/>
      </c>
      <c r="AL77" s="87"/>
      <c r="AM77" s="87"/>
      <c r="AN77" s="87"/>
      <c r="AO77" s="87"/>
      <c r="AP77" s="87"/>
      <c r="AQ77" s="87"/>
      <c r="AR77" s="87"/>
      <c r="AS77" s="87"/>
      <c r="AT77" s="87"/>
      <c r="AU77" s="87"/>
      <c r="AV77" s="175"/>
      <c r="AW77" s="175"/>
      <c r="AX77" s="175"/>
      <c r="AY77" s="175"/>
      <c r="AZ77" s="175"/>
      <c r="BA77" s="175"/>
      <c r="BB77" s="175"/>
      <c r="BC77" s="175"/>
      <c r="BD77" s="175"/>
      <c r="BE77" s="175"/>
    </row>
    <row r="78" ht="15.0" customHeight="1">
      <c r="A78" s="177" t="s">
        <v>173</v>
      </c>
      <c r="B78" s="178" t="s">
        <v>113</v>
      </c>
      <c r="C78" s="179">
        <v>80.61592044817927</v>
      </c>
      <c r="D78" s="180">
        <v>76.74146341463415</v>
      </c>
      <c r="E78" s="181">
        <v>0.89</v>
      </c>
      <c r="F78" s="182">
        <v>38352.9</v>
      </c>
      <c r="G78" s="183" t="s">
        <v>327</v>
      </c>
      <c r="H78" s="184" t="s">
        <v>122</v>
      </c>
      <c r="I78" s="185">
        <v>1.322</v>
      </c>
      <c r="J78" s="186">
        <v>1.40382878680725</v>
      </c>
      <c r="K78" s="187">
        <v>0.140023396526871</v>
      </c>
      <c r="L78" s="187">
        <v>4.57450040096996</v>
      </c>
      <c r="M78" s="187">
        <v>2.04526997438048</v>
      </c>
      <c r="N78" s="187">
        <v>0.198908891609102</v>
      </c>
      <c r="O78" s="187">
        <v>0.134033173739268</v>
      </c>
      <c r="P78" s="168">
        <v>8.49656462403294</v>
      </c>
      <c r="Q78" s="186">
        <v>0.909969498152114</v>
      </c>
      <c r="R78" s="187">
        <v>0.167249525175092</v>
      </c>
      <c r="S78" s="187">
        <v>4.29368919920643</v>
      </c>
      <c r="T78" s="187">
        <v>2.60609166842756</v>
      </c>
      <c r="U78" s="187">
        <v>0.00645937192583777</v>
      </c>
      <c r="V78" s="187">
        <v>0.134033173739268</v>
      </c>
      <c r="W78" s="171">
        <v>8.1174924366263</v>
      </c>
      <c r="X78" s="186">
        <v>1.40382878680725</v>
      </c>
      <c r="Y78" s="187">
        <v>0.140023396526871</v>
      </c>
      <c r="Z78" s="187">
        <v>3.83243838068787</v>
      </c>
      <c r="AA78" s="187">
        <v>4.30128338887244</v>
      </c>
      <c r="AB78" s="187">
        <v>0.134033173739268</v>
      </c>
      <c r="AC78" s="172">
        <v>9.8116071266337</v>
      </c>
      <c r="AD78" s="188">
        <v>1.69411469000739</v>
      </c>
      <c r="AE78" s="187">
        <v>5.37505616936919</v>
      </c>
      <c r="AF78" s="189">
        <v>0.827335657844604</v>
      </c>
      <c r="AG78" s="247">
        <f t="shared" si="21"/>
        <v>44629.90627</v>
      </c>
      <c r="AH78" s="245"/>
      <c r="AI78" s="246"/>
      <c r="AJ78" s="233">
        <f t="shared" si="22"/>
        <v>45359.90627</v>
      </c>
      <c r="AK78" s="234" t="str">
        <f t="shared" si="23"/>
        <v/>
      </c>
      <c r="AL78" s="87"/>
      <c r="AM78" s="87"/>
      <c r="AN78" s="87"/>
      <c r="AO78" s="87"/>
      <c r="AP78" s="87"/>
      <c r="AQ78" s="87"/>
      <c r="AR78" s="87"/>
      <c r="AS78" s="87"/>
      <c r="AT78" s="87"/>
      <c r="AU78" s="87"/>
      <c r="AV78" s="175"/>
      <c r="AW78" s="175"/>
      <c r="AX78" s="175"/>
      <c r="AY78" s="175"/>
      <c r="AZ78" s="175"/>
      <c r="BA78" s="175"/>
      <c r="BB78" s="175"/>
      <c r="BC78" s="175"/>
      <c r="BD78" s="175"/>
      <c r="BE78" s="175"/>
    </row>
    <row r="79" ht="15.0" customHeight="1">
      <c r="A79" s="158" t="s">
        <v>174</v>
      </c>
      <c r="B79" s="159" t="s">
        <v>126</v>
      </c>
      <c r="C79" s="160">
        <v>54.63317353719267</v>
      </c>
      <c r="D79" s="161">
        <v>57.066</v>
      </c>
      <c r="E79" s="162">
        <v>0.597</v>
      </c>
      <c r="F79" s="163">
        <v>8917.34</v>
      </c>
      <c r="G79" s="1" t="s">
        <v>99</v>
      </c>
      <c r="H79" s="164" t="s">
        <v>119</v>
      </c>
      <c r="I79" s="176">
        <v>1.185</v>
      </c>
      <c r="J79" s="169">
        <v>0.26495530119785</v>
      </c>
      <c r="K79" s="170">
        <v>0.398559909995692</v>
      </c>
      <c r="L79" s="170">
        <v>0.95207399764152</v>
      </c>
      <c r="M79" s="170">
        <v>0.335265302424933</v>
      </c>
      <c r="N79" s="170">
        <v>9.96422639817616E-5</v>
      </c>
      <c r="O79" s="170">
        <v>0.541117412013145</v>
      </c>
      <c r="P79" s="168">
        <v>2.49207156553712</v>
      </c>
      <c r="Q79" s="169">
        <v>0.440078133085647</v>
      </c>
      <c r="R79" s="170">
        <v>0.442158765040285</v>
      </c>
      <c r="S79" s="170">
        <v>0.839325846417735</v>
      </c>
      <c r="T79" s="170">
        <v>0.623699634238111</v>
      </c>
      <c r="U79" s="170">
        <v>0.0133527462748684</v>
      </c>
      <c r="V79" s="170">
        <v>0.541117412013145</v>
      </c>
      <c r="W79" s="171">
        <v>2.89973253706979</v>
      </c>
      <c r="X79" s="169">
        <v>0.26495530119785</v>
      </c>
      <c r="Y79" s="170">
        <v>0.530101175853681</v>
      </c>
      <c r="Z79" s="170">
        <v>0.0457449164238329</v>
      </c>
      <c r="AA79" s="170">
        <v>0.00491266061485614</v>
      </c>
      <c r="AB79" s="170">
        <v>0.541117412013145</v>
      </c>
      <c r="AC79" s="172">
        <v>1.38683146610337</v>
      </c>
      <c r="AD79" s="173">
        <v>-1.51290107096642</v>
      </c>
      <c r="AE79" s="170">
        <v>1.9200788155431</v>
      </c>
      <c r="AF79" s="174">
        <v>2.09090477678392</v>
      </c>
      <c r="AG79" s="244">
        <f t="shared" si="21"/>
        <v>44752.09636</v>
      </c>
      <c r="AH79" s="245"/>
      <c r="AI79" s="246"/>
      <c r="AJ79" s="229">
        <f t="shared" si="22"/>
        <v>45482.09636</v>
      </c>
      <c r="AK79" s="227">
        <f t="shared" si="23"/>
        <v>45467.04384</v>
      </c>
      <c r="AL79" s="87"/>
      <c r="AM79" s="87"/>
      <c r="AN79" s="87"/>
      <c r="AO79" s="87"/>
      <c r="AP79" s="87"/>
      <c r="AQ79" s="87"/>
      <c r="AR79" s="87"/>
      <c r="AS79" s="87"/>
      <c r="AT79" s="87"/>
      <c r="AU79" s="87"/>
      <c r="AV79" s="175"/>
      <c r="AW79" s="175"/>
      <c r="AX79" s="175"/>
      <c r="AY79" s="175"/>
      <c r="AZ79" s="175"/>
      <c r="BA79" s="175"/>
      <c r="BB79" s="175"/>
      <c r="BC79" s="175"/>
      <c r="BD79" s="175"/>
      <c r="BE79" s="175"/>
    </row>
    <row r="80" ht="15.0" customHeight="1">
      <c r="A80" s="158" t="s">
        <v>175</v>
      </c>
      <c r="B80" s="159" t="s">
        <v>113</v>
      </c>
      <c r="C80" s="160">
        <v>58.013532874260804</v>
      </c>
      <c r="D80" s="161">
        <v>64.975</v>
      </c>
      <c r="E80" s="162">
        <v>0.498</v>
      </c>
      <c r="F80" s="163">
        <v>2918.29</v>
      </c>
      <c r="G80" s="1" t="s">
        <v>99</v>
      </c>
      <c r="H80" s="164" t="s">
        <v>114</v>
      </c>
      <c r="I80" s="176">
        <v>120.813</v>
      </c>
      <c r="J80" s="169">
        <v>0.276016054955316</v>
      </c>
      <c r="K80" s="170">
        <v>0.09019082215365</v>
      </c>
      <c r="L80" s="170">
        <v>0.365977745114285</v>
      </c>
      <c r="M80" s="170">
        <v>0.0488051763984844</v>
      </c>
      <c r="N80" s="170">
        <v>0.0010943621474796</v>
      </c>
      <c r="O80" s="170">
        <v>0.0336876336811955</v>
      </c>
      <c r="P80" s="168">
        <v>0.815771794450411</v>
      </c>
      <c r="Q80" s="169">
        <v>0.277766176714662</v>
      </c>
      <c r="R80" s="170">
        <v>0.0894944798363913</v>
      </c>
      <c r="S80" s="170">
        <v>0.367459751869216</v>
      </c>
      <c r="T80" s="170">
        <v>0.071352000630873</v>
      </c>
      <c r="U80" s="170">
        <v>0.00116825402955522</v>
      </c>
      <c r="V80" s="170">
        <v>0.0336876336811955</v>
      </c>
      <c r="W80" s="171">
        <v>0.840928296761893</v>
      </c>
      <c r="X80" s="169">
        <v>0.276016054955316</v>
      </c>
      <c r="Y80" s="170">
        <v>0.09019082215365</v>
      </c>
      <c r="Z80" s="170">
        <v>0.0468560672807151</v>
      </c>
      <c r="AA80" s="170">
        <v>0.00229698840113985</v>
      </c>
      <c r="AB80" s="170">
        <v>0.0336876336811955</v>
      </c>
      <c r="AC80" s="172">
        <v>0.449047566472016</v>
      </c>
      <c r="AD80" s="173">
        <v>-0.391880730289876</v>
      </c>
      <c r="AE80" s="170">
        <v>0.556826737418644</v>
      </c>
      <c r="AF80" s="174">
        <v>1.87269313887774</v>
      </c>
      <c r="AG80" s="244" t="str">
        <f t="shared" si="21"/>
        <v/>
      </c>
      <c r="AH80" s="245"/>
      <c r="AI80" s="246"/>
      <c r="AJ80" s="229" t="str">
        <f t="shared" si="22"/>
        <v/>
      </c>
      <c r="AK80" s="227">
        <f t="shared" si="23"/>
        <v>45487.44046</v>
      </c>
      <c r="AL80" s="87"/>
      <c r="AM80" s="87"/>
      <c r="AN80" s="87"/>
      <c r="AO80" s="87"/>
      <c r="AP80" s="87"/>
      <c r="AQ80" s="87"/>
      <c r="AR80" s="87"/>
      <c r="AS80" s="87"/>
      <c r="AT80" s="87"/>
      <c r="AU80" s="87"/>
      <c r="AV80" s="175"/>
      <c r="AW80" s="175"/>
      <c r="AX80" s="175"/>
      <c r="AY80" s="175"/>
      <c r="AZ80" s="175"/>
      <c r="BA80" s="175"/>
      <c r="BB80" s="175"/>
      <c r="BC80" s="175"/>
      <c r="BD80" s="175"/>
      <c r="BE80" s="175"/>
    </row>
    <row r="81" ht="15.0" customHeight="1">
      <c r="A81" s="158" t="s">
        <v>176</v>
      </c>
      <c r="B81" s="159" t="s">
        <v>113</v>
      </c>
      <c r="C81" s="160">
        <v>72.93028397435899</v>
      </c>
      <c r="D81" s="161">
        <v>67.114</v>
      </c>
      <c r="E81" s="162">
        <v>0.73</v>
      </c>
      <c r="F81" s="163">
        <v>11647.1</v>
      </c>
      <c r="G81" s="1" t="s">
        <v>100</v>
      </c>
      <c r="H81" s="164" t="s">
        <v>116</v>
      </c>
      <c r="I81" s="176">
        <v>0.909</v>
      </c>
      <c r="J81" s="169">
        <v>0.548435701918185</v>
      </c>
      <c r="K81" s="170">
        <v>0.0863325054821432</v>
      </c>
      <c r="L81" s="170">
        <v>0.611526666912579</v>
      </c>
      <c r="M81" s="170">
        <v>0.607900468745997</v>
      </c>
      <c r="N81" s="170">
        <v>0.381430163531776</v>
      </c>
      <c r="O81" s="170">
        <v>0.140614979749425</v>
      </c>
      <c r="P81" s="168">
        <v>2.37624048634011</v>
      </c>
      <c r="Q81" s="169">
        <v>0.771831624064927</v>
      </c>
      <c r="R81" s="170">
        <v>0.196800043070531</v>
      </c>
      <c r="S81" s="170">
        <v>0.687508369073234</v>
      </c>
      <c r="T81" s="170">
        <v>0.858792839038366</v>
      </c>
      <c r="U81" s="170">
        <v>0.15747529569336</v>
      </c>
      <c r="V81" s="170">
        <v>0.140614979749425</v>
      </c>
      <c r="W81" s="171">
        <v>2.81302315068984</v>
      </c>
      <c r="X81" s="169">
        <v>0.548435701918185</v>
      </c>
      <c r="Y81" s="170">
        <v>0.0863325054821432</v>
      </c>
      <c r="Z81" s="170">
        <v>1.34637206921982</v>
      </c>
      <c r="AA81" s="170">
        <v>0.622259518869774</v>
      </c>
      <c r="AB81" s="170">
        <v>0.140614979749425</v>
      </c>
      <c r="AC81" s="172">
        <v>2.74401477523934</v>
      </c>
      <c r="AD81" s="173">
        <v>-0.0690083754505002</v>
      </c>
      <c r="AE81" s="170">
        <v>1.8626635699063</v>
      </c>
      <c r="AF81" s="174">
        <v>1.02514868945794</v>
      </c>
      <c r="AG81" s="244">
        <f t="shared" si="21"/>
        <v>44757.95594</v>
      </c>
      <c r="AH81" s="245"/>
      <c r="AI81" s="246"/>
      <c r="AJ81" s="229">
        <f t="shared" si="22"/>
        <v>45487.95594</v>
      </c>
      <c r="AK81" s="227">
        <f t="shared" si="23"/>
        <v>45649.02138</v>
      </c>
      <c r="AL81" s="87"/>
      <c r="AM81" s="87"/>
      <c r="AN81" s="87"/>
      <c r="AO81" s="87"/>
      <c r="AP81" s="87"/>
      <c r="AQ81" s="87"/>
      <c r="AR81" s="87"/>
      <c r="AS81" s="87"/>
      <c r="AT81" s="87"/>
      <c r="AU81" s="87"/>
      <c r="AV81" s="175"/>
      <c r="AW81" s="175"/>
      <c r="AX81" s="175"/>
      <c r="AY81" s="175"/>
      <c r="AZ81" s="175"/>
      <c r="BA81" s="175"/>
      <c r="BB81" s="175"/>
      <c r="BC81" s="175"/>
      <c r="BD81" s="175"/>
      <c r="BE81" s="175"/>
    </row>
    <row r="82" ht="15.0" customHeight="1">
      <c r="A82" s="158" t="s">
        <v>177</v>
      </c>
      <c r="B82" s="159" t="s">
        <v>126</v>
      </c>
      <c r="C82" s="160">
        <v>86.50873739495798</v>
      </c>
      <c r="D82" s="161">
        <v>81.93414634146342</v>
      </c>
      <c r="E82" s="162">
        <v>0.94</v>
      </c>
      <c r="F82" s="163">
        <v>49685.5</v>
      </c>
      <c r="G82" s="1" t="s">
        <v>327</v>
      </c>
      <c r="H82" s="164" t="s">
        <v>122</v>
      </c>
      <c r="I82" s="176">
        <v>5.555</v>
      </c>
      <c r="J82" s="169">
        <v>0.840481975773335</v>
      </c>
      <c r="K82" s="170">
        <v>0.0866614107393568</v>
      </c>
      <c r="L82" s="170">
        <v>7.02627130368305</v>
      </c>
      <c r="M82" s="170">
        <v>2.24441605417481</v>
      </c>
      <c r="N82" s="170">
        <v>0.128253575945433</v>
      </c>
      <c r="O82" s="170">
        <v>0.126549669123972</v>
      </c>
      <c r="P82" s="168">
        <v>10.45263398944</v>
      </c>
      <c r="Q82" s="169">
        <v>0.941398471941492</v>
      </c>
      <c r="R82" s="170">
        <v>0.169386823944559</v>
      </c>
      <c r="S82" s="170">
        <v>0.946156635534275</v>
      </c>
      <c r="T82" s="170">
        <v>3.03076978011574</v>
      </c>
      <c r="U82" s="170">
        <v>0.149018341713806</v>
      </c>
      <c r="V82" s="170">
        <v>0.126549669123972</v>
      </c>
      <c r="W82" s="171">
        <v>5.36327972237385</v>
      </c>
      <c r="X82" s="169">
        <v>0.840481975773335</v>
      </c>
      <c r="Y82" s="170">
        <v>0.0866614107393568</v>
      </c>
      <c r="Z82" s="170">
        <v>8.39015920670824</v>
      </c>
      <c r="AA82" s="170">
        <v>2.3072012736784</v>
      </c>
      <c r="AB82" s="170">
        <v>0.126549669123972</v>
      </c>
      <c r="AC82" s="172">
        <v>11.7510535360233</v>
      </c>
      <c r="AD82" s="173">
        <v>6.38777381364944</v>
      </c>
      <c r="AE82" s="170">
        <v>3.55133435415671</v>
      </c>
      <c r="AF82" s="174">
        <v>0.456408415290808</v>
      </c>
      <c r="AG82" s="244">
        <f t="shared" si="21"/>
        <v>44664.77827</v>
      </c>
      <c r="AH82" s="245"/>
      <c r="AI82" s="246"/>
      <c r="AJ82" s="229">
        <f t="shared" si="22"/>
        <v>45394.77827</v>
      </c>
      <c r="AK82" s="227" t="str">
        <f t="shared" si="23"/>
        <v/>
      </c>
      <c r="AL82" s="87"/>
      <c r="AM82" s="87"/>
      <c r="AN82" s="87"/>
      <c r="AO82" s="87"/>
      <c r="AP82" s="87"/>
      <c r="AQ82" s="87"/>
      <c r="AR82" s="87"/>
      <c r="AS82" s="87"/>
      <c r="AT82" s="87"/>
      <c r="AU82" s="87"/>
      <c r="AV82" s="175"/>
      <c r="AW82" s="175"/>
      <c r="AX82" s="175"/>
      <c r="AY82" s="175"/>
      <c r="AZ82" s="175"/>
      <c r="BA82" s="175"/>
      <c r="BB82" s="175"/>
      <c r="BC82" s="175"/>
      <c r="BD82" s="175"/>
      <c r="BE82" s="175"/>
    </row>
    <row r="83" ht="15.0" customHeight="1">
      <c r="A83" s="177" t="s">
        <v>178</v>
      </c>
      <c r="B83" s="178" t="s">
        <v>113</v>
      </c>
      <c r="C83" s="179">
        <v>81.23940518207282</v>
      </c>
      <c r="D83" s="180">
        <v>82.32439024390244</v>
      </c>
      <c r="E83" s="181">
        <v>0.903</v>
      </c>
      <c r="F83" s="182">
        <v>47995.3</v>
      </c>
      <c r="G83" s="183" t="s">
        <v>327</v>
      </c>
      <c r="H83" s="184" t="s">
        <v>122</v>
      </c>
      <c r="I83" s="185">
        <v>65.624</v>
      </c>
      <c r="J83" s="186">
        <v>1.03349912007448</v>
      </c>
      <c r="K83" s="187">
        <v>0.189082816285065</v>
      </c>
      <c r="L83" s="187">
        <v>0.396702465100032</v>
      </c>
      <c r="M83" s="187">
        <v>1.5718809667661</v>
      </c>
      <c r="N83" s="187">
        <v>0.117066687591492</v>
      </c>
      <c r="O83" s="187">
        <v>0.150927202771518</v>
      </c>
      <c r="P83" s="168">
        <v>3.45915925858869</v>
      </c>
      <c r="Q83" s="186">
        <v>1.01156744091055</v>
      </c>
      <c r="R83" s="187">
        <v>0.252990679075909</v>
      </c>
      <c r="S83" s="187">
        <v>0.488903314767232</v>
      </c>
      <c r="T83" s="187">
        <v>2.19476387797339</v>
      </c>
      <c r="U83" s="187">
        <v>0.213972630238488</v>
      </c>
      <c r="V83" s="187">
        <v>0.150927202771518</v>
      </c>
      <c r="W83" s="171">
        <v>4.31312514573708</v>
      </c>
      <c r="X83" s="186">
        <v>1.03349912007448</v>
      </c>
      <c r="Y83" s="187">
        <v>0.189082816285065</v>
      </c>
      <c r="Z83" s="187">
        <v>0.97382865361831</v>
      </c>
      <c r="AA83" s="187">
        <v>0.111034045020811</v>
      </c>
      <c r="AB83" s="187">
        <v>0.150927202771518</v>
      </c>
      <c r="AC83" s="172">
        <v>2.45837183777018</v>
      </c>
      <c r="AD83" s="188">
        <v>-1.85475330796689</v>
      </c>
      <c r="AE83" s="187">
        <v>2.85596692634439</v>
      </c>
      <c r="AF83" s="189">
        <v>1.75446410484803</v>
      </c>
      <c r="AG83" s="247">
        <f t="shared" si="21"/>
        <v>44689.8026</v>
      </c>
      <c r="AH83" s="245"/>
      <c r="AI83" s="246"/>
      <c r="AJ83" s="233">
        <f t="shared" si="22"/>
        <v>45419.8026</v>
      </c>
      <c r="AK83" s="234">
        <f t="shared" si="23"/>
        <v>45500.61071</v>
      </c>
      <c r="AL83" s="87"/>
      <c r="AM83" s="87"/>
      <c r="AN83" s="87"/>
      <c r="AO83" s="87"/>
      <c r="AP83" s="87"/>
      <c r="AQ83" s="87"/>
      <c r="AR83" s="87"/>
      <c r="AS83" s="87"/>
      <c r="AT83" s="87"/>
      <c r="AU83" s="87"/>
      <c r="AV83" s="175"/>
      <c r="AW83" s="175"/>
      <c r="AX83" s="175"/>
      <c r="AY83" s="175"/>
      <c r="AZ83" s="175"/>
      <c r="BA83" s="175"/>
      <c r="BB83" s="175"/>
      <c r="BC83" s="175"/>
      <c r="BD83" s="175"/>
      <c r="BE83" s="175"/>
    </row>
    <row r="84" ht="15.0" customHeight="1">
      <c r="A84" s="158" t="s">
        <v>179</v>
      </c>
      <c r="B84" s="159" t="s">
        <v>121</v>
      </c>
      <c r="C84" s="160"/>
      <c r="D84" s="161"/>
      <c r="E84" s="162"/>
      <c r="F84" s="163"/>
      <c r="G84" s="1" t="s">
        <v>106</v>
      </c>
      <c r="H84" s="164"/>
      <c r="I84" s="165">
        <v>0.314</v>
      </c>
      <c r="J84" s="166"/>
      <c r="K84" s="167"/>
      <c r="L84" s="167"/>
      <c r="M84" s="167"/>
      <c r="N84" s="167"/>
      <c r="O84" s="167"/>
      <c r="P84" s="168">
        <v>1.33089511207004</v>
      </c>
      <c r="Q84" s="169"/>
      <c r="R84" s="170"/>
      <c r="S84" s="170"/>
      <c r="T84" s="170"/>
      <c r="U84" s="170"/>
      <c r="V84" s="170"/>
      <c r="W84" s="171">
        <v>1.54705308953138</v>
      </c>
      <c r="X84" s="169"/>
      <c r="Y84" s="170"/>
      <c r="Z84" s="170"/>
      <c r="AA84" s="170"/>
      <c r="AB84" s="170"/>
      <c r="AC84" s="172">
        <v>85.6461099823931</v>
      </c>
      <c r="AD84" s="173">
        <v>84.0990568928617</v>
      </c>
      <c r="AE84" s="170">
        <v>1.02439236231469</v>
      </c>
      <c r="AF84" s="174">
        <v>0.0180633199785655</v>
      </c>
      <c r="AG84" s="244">
        <f t="shared" si="21"/>
        <v>44918.30879</v>
      </c>
      <c r="AH84" s="245"/>
      <c r="AI84" s="246"/>
      <c r="AJ84" s="229">
        <f t="shared" si="22"/>
        <v>45648.30879</v>
      </c>
      <c r="AK84" s="227" t="str">
        <f t="shared" si="23"/>
        <v/>
      </c>
      <c r="AL84" s="87"/>
      <c r="AM84" s="87"/>
      <c r="AN84" s="87"/>
      <c r="AO84" s="87"/>
      <c r="AP84" s="87"/>
      <c r="AQ84" s="87"/>
      <c r="AR84" s="87"/>
      <c r="AS84" s="87"/>
      <c r="AT84" s="87"/>
      <c r="AU84" s="87"/>
      <c r="AV84" s="175"/>
      <c r="AW84" s="175"/>
      <c r="AX84" s="175"/>
      <c r="AY84" s="175"/>
      <c r="AZ84" s="175"/>
      <c r="BA84" s="175"/>
      <c r="BB84" s="175"/>
      <c r="BC84" s="175"/>
      <c r="BD84" s="175"/>
      <c r="BE84" s="175"/>
    </row>
    <row r="85" ht="15.0" customHeight="1">
      <c r="A85" s="158" t="s">
        <v>180</v>
      </c>
      <c r="B85" s="159" t="s">
        <v>121</v>
      </c>
      <c r="C85" s="160"/>
      <c r="D85" s="161">
        <v>79.486</v>
      </c>
      <c r="E85" s="162"/>
      <c r="F85" s="163"/>
      <c r="G85" s="1" t="s">
        <v>100</v>
      </c>
      <c r="H85" s="164" t="s">
        <v>122</v>
      </c>
      <c r="I85" s="176">
        <v>0.284</v>
      </c>
      <c r="J85" s="169"/>
      <c r="K85" s="170"/>
      <c r="L85" s="170"/>
      <c r="M85" s="170"/>
      <c r="N85" s="170"/>
      <c r="O85" s="170"/>
      <c r="P85" s="168">
        <v>2.02141438828556</v>
      </c>
      <c r="Q85" s="169"/>
      <c r="R85" s="170"/>
      <c r="S85" s="170"/>
      <c r="T85" s="170"/>
      <c r="U85" s="170"/>
      <c r="V85" s="170"/>
      <c r="W85" s="171">
        <v>3.71759799861238</v>
      </c>
      <c r="X85" s="169"/>
      <c r="Y85" s="170"/>
      <c r="Z85" s="170"/>
      <c r="AA85" s="170"/>
      <c r="AB85" s="170"/>
      <c r="AC85" s="172">
        <v>1.12714890907238</v>
      </c>
      <c r="AD85" s="173">
        <v>-2.59044908954</v>
      </c>
      <c r="AE85" s="170">
        <v>2.46163433026626</v>
      </c>
      <c r="AF85" s="174">
        <v>3.29823146586007</v>
      </c>
      <c r="AG85" s="244">
        <f t="shared" si="21"/>
        <v>44710.27548</v>
      </c>
      <c r="AH85" s="245"/>
      <c r="AI85" s="246"/>
      <c r="AJ85" s="229">
        <f t="shared" si="22"/>
        <v>45440.27548</v>
      </c>
      <c r="AK85" s="227">
        <f t="shared" si="23"/>
        <v>45402.96856</v>
      </c>
      <c r="AL85" s="87"/>
      <c r="AM85" s="87"/>
      <c r="AN85" s="87"/>
      <c r="AO85" s="87"/>
      <c r="AP85" s="87"/>
      <c r="AQ85" s="87"/>
      <c r="AR85" s="87"/>
      <c r="AS85" s="87"/>
      <c r="AT85" s="87"/>
      <c r="AU85" s="87"/>
      <c r="AV85" s="175"/>
      <c r="AW85" s="175"/>
      <c r="AX85" s="175"/>
      <c r="AY85" s="175"/>
      <c r="AZ85" s="175"/>
      <c r="BA85" s="175"/>
      <c r="BB85" s="175"/>
      <c r="BC85" s="175"/>
      <c r="BD85" s="175"/>
      <c r="BE85" s="175"/>
    </row>
    <row r="86" ht="15.0" customHeight="1">
      <c r="A86" s="158" t="s">
        <v>181</v>
      </c>
      <c r="B86" s="159" t="s">
        <v>126</v>
      </c>
      <c r="C86" s="160">
        <v>62.82813144257705</v>
      </c>
      <c r="D86" s="161">
        <v>65.821</v>
      </c>
      <c r="E86" s="162">
        <v>0.706</v>
      </c>
      <c r="F86" s="163">
        <v>15287.1</v>
      </c>
      <c r="G86" s="1" t="s">
        <v>99</v>
      </c>
      <c r="H86" s="164" t="s">
        <v>116</v>
      </c>
      <c r="I86" s="176">
        <v>2.332</v>
      </c>
      <c r="J86" s="169">
        <v>0.335176732666603</v>
      </c>
      <c r="K86" s="170">
        <v>0.0199985597058098</v>
      </c>
      <c r="L86" s="170">
        <v>1.01574332787326</v>
      </c>
      <c r="M86" s="170">
        <v>0.323386736731781</v>
      </c>
      <c r="N86" s="170">
        <v>0.0994539421208619</v>
      </c>
      <c r="O86" s="170">
        <v>0.0473335691992386</v>
      </c>
      <c r="P86" s="168">
        <v>1.84109286829755</v>
      </c>
      <c r="Q86" s="169">
        <v>0.532791762115152</v>
      </c>
      <c r="R86" s="170">
        <v>0.108200302459944</v>
      </c>
      <c r="S86" s="170">
        <v>0.708012758207276</v>
      </c>
      <c r="T86" s="170">
        <v>0.416125869986841</v>
      </c>
      <c r="U86" s="170">
        <v>0.251997009180616</v>
      </c>
      <c r="V86" s="170">
        <v>0.0473335691992386</v>
      </c>
      <c r="W86" s="171">
        <v>2.06446127114907</v>
      </c>
      <c r="X86" s="169">
        <v>0.335176732666603</v>
      </c>
      <c r="Y86" s="170">
        <v>0.916358823363572</v>
      </c>
      <c r="Z86" s="170">
        <v>13.6058734256708</v>
      </c>
      <c r="AA86" s="170">
        <v>2.02884705985343</v>
      </c>
      <c r="AB86" s="170">
        <v>0.0473335691992386</v>
      </c>
      <c r="AC86" s="172">
        <v>16.9335896107537</v>
      </c>
      <c r="AD86" s="173">
        <v>14.8691283396046</v>
      </c>
      <c r="AE86" s="170">
        <v>1.36699792190079</v>
      </c>
      <c r="AF86" s="174">
        <v>0.121915159077555</v>
      </c>
      <c r="AG86" s="244">
        <f t="shared" si="21"/>
        <v>44829.00845</v>
      </c>
      <c r="AH86" s="245"/>
      <c r="AI86" s="246"/>
      <c r="AJ86" s="229">
        <f t="shared" si="22"/>
        <v>45559.00845</v>
      </c>
      <c r="AK86" s="227" t="str">
        <f t="shared" si="23"/>
        <v/>
      </c>
      <c r="AL86" s="87"/>
      <c r="AM86" s="87"/>
      <c r="AN86" s="87"/>
      <c r="AO86" s="87"/>
      <c r="AP86" s="87"/>
      <c r="AQ86" s="87"/>
      <c r="AR86" s="87"/>
      <c r="AS86" s="87"/>
      <c r="AT86" s="87"/>
      <c r="AU86" s="87"/>
      <c r="AV86" s="175"/>
      <c r="AW86" s="175"/>
      <c r="AX86" s="175"/>
      <c r="AY86" s="175"/>
      <c r="AZ86" s="175"/>
      <c r="BA86" s="175"/>
      <c r="BB86" s="175"/>
      <c r="BC86" s="175"/>
      <c r="BD86" s="175"/>
      <c r="BE86" s="175"/>
    </row>
    <row r="87" ht="15.0" customHeight="1">
      <c r="A87" s="158" t="s">
        <v>182</v>
      </c>
      <c r="B87" s="159" t="s">
        <v>113</v>
      </c>
      <c r="C87" s="160">
        <v>60.16536645658263</v>
      </c>
      <c r="D87" s="161">
        <v>62.083</v>
      </c>
      <c r="E87" s="162">
        <v>0.5</v>
      </c>
      <c r="F87" s="163">
        <v>2266.11</v>
      </c>
      <c r="G87" s="1" t="s">
        <v>99</v>
      </c>
      <c r="H87" s="164" t="s">
        <v>114</v>
      </c>
      <c r="I87" s="176">
        <v>2.558</v>
      </c>
      <c r="J87" s="169">
        <v>0.137435890516277</v>
      </c>
      <c r="K87" s="170">
        <v>0.0261569698511401</v>
      </c>
      <c r="L87" s="170">
        <v>0.139131131782371</v>
      </c>
      <c r="M87" s="170">
        <v>0.0724823792898445</v>
      </c>
      <c r="N87" s="170">
        <v>0.0864329480364089</v>
      </c>
      <c r="O87" s="170">
        <v>0.00819562483362539</v>
      </c>
      <c r="P87" s="168">
        <v>0.469834944309667</v>
      </c>
      <c r="Q87" s="169">
        <v>0.450239125370012</v>
      </c>
      <c r="R87" s="170">
        <v>0.0440535084778294</v>
      </c>
      <c r="S87" s="170">
        <v>0.131371836766932</v>
      </c>
      <c r="T87" s="170">
        <v>0.134433782009783</v>
      </c>
      <c r="U87" s="170">
        <v>0.0855782770088828</v>
      </c>
      <c r="V87" s="170">
        <v>0.00819562483362539</v>
      </c>
      <c r="W87" s="171">
        <v>0.853872154467064</v>
      </c>
      <c r="X87" s="169">
        <v>0.137435890516277</v>
      </c>
      <c r="Y87" s="170">
        <v>0.0261569698511401</v>
      </c>
      <c r="Z87" s="170">
        <v>0.0676833780395554</v>
      </c>
      <c r="AA87" s="170">
        <v>0.214050399635777</v>
      </c>
      <c r="AB87" s="170">
        <v>0.00819562483362539</v>
      </c>
      <c r="AC87" s="172">
        <v>0.453522262876375</v>
      </c>
      <c r="AD87" s="173">
        <v>-0.400349891590689</v>
      </c>
      <c r="AE87" s="170">
        <v>0.565397606163737</v>
      </c>
      <c r="AF87" s="174">
        <v>1.88275686633672</v>
      </c>
      <c r="AG87" s="244" t="str">
        <f t="shared" si="21"/>
        <v/>
      </c>
      <c r="AH87" s="245"/>
      <c r="AI87" s="246"/>
      <c r="AJ87" s="229" t="str">
        <f t="shared" si="22"/>
        <v/>
      </c>
      <c r="AK87" s="227">
        <f t="shared" si="23"/>
        <v>45486.39579</v>
      </c>
      <c r="AL87" s="87"/>
      <c r="AM87" s="87"/>
      <c r="AN87" s="87"/>
      <c r="AO87" s="87"/>
      <c r="AP87" s="87"/>
      <c r="AQ87" s="87"/>
      <c r="AR87" s="87"/>
      <c r="AS87" s="87"/>
      <c r="AT87" s="87"/>
      <c r="AU87" s="87"/>
      <c r="AV87" s="175"/>
      <c r="AW87" s="175"/>
      <c r="AX87" s="175"/>
      <c r="AY87" s="175"/>
      <c r="AZ87" s="175"/>
      <c r="BA87" s="175"/>
      <c r="BB87" s="175"/>
      <c r="BC87" s="175"/>
      <c r="BD87" s="175"/>
      <c r="BE87" s="175"/>
    </row>
    <row r="88" ht="15.0" customHeight="1">
      <c r="A88" s="177" t="s">
        <v>183</v>
      </c>
      <c r="B88" s="178" t="s">
        <v>126</v>
      </c>
      <c r="C88" s="179">
        <v>73.35341274509801</v>
      </c>
      <c r="D88" s="180">
        <v>71.694</v>
      </c>
      <c r="E88" s="181">
        <v>0.802</v>
      </c>
      <c r="F88" s="182">
        <v>15925.5</v>
      </c>
      <c r="G88" s="183" t="s">
        <v>103</v>
      </c>
      <c r="H88" s="184" t="s">
        <v>119</v>
      </c>
      <c r="I88" s="185">
        <v>3.969</v>
      </c>
      <c r="J88" s="186">
        <v>0.155702416941711</v>
      </c>
      <c r="K88" s="187">
        <v>0.240964742104913</v>
      </c>
      <c r="L88" s="187">
        <v>0.0715669571410098</v>
      </c>
      <c r="M88" s="187">
        <v>0.946462043560825</v>
      </c>
      <c r="N88" s="187">
        <v>0.413119309030205</v>
      </c>
      <c r="O88" s="187">
        <v>0.0598081076267185</v>
      </c>
      <c r="P88" s="168">
        <v>1.88762357640538</v>
      </c>
      <c r="Q88" s="186">
        <v>0.415575911343001</v>
      </c>
      <c r="R88" s="187">
        <v>0.234562105814263</v>
      </c>
      <c r="S88" s="187">
        <v>0.152212521256549</v>
      </c>
      <c r="T88" s="187">
        <v>1.35178526514678</v>
      </c>
      <c r="U88" s="187">
        <v>0.44153431692537</v>
      </c>
      <c r="V88" s="187">
        <v>0.0598081076267185</v>
      </c>
      <c r="W88" s="171">
        <v>2.65547822811268</v>
      </c>
      <c r="X88" s="186">
        <v>0.155702416941711</v>
      </c>
      <c r="Y88" s="187">
        <v>0.427828847748018</v>
      </c>
      <c r="Z88" s="187">
        <v>0.684855551476795</v>
      </c>
      <c r="AA88" s="187">
        <v>0.0530675823618044</v>
      </c>
      <c r="AB88" s="187">
        <v>0.0598081076267185</v>
      </c>
      <c r="AC88" s="172">
        <v>1.38126250615505</v>
      </c>
      <c r="AD88" s="188">
        <v>-1.27421572195762</v>
      </c>
      <c r="AE88" s="187">
        <v>1.75834406303121</v>
      </c>
      <c r="AF88" s="189">
        <v>1.92250076743529</v>
      </c>
      <c r="AG88" s="247">
        <f t="shared" si="21"/>
        <v>44769.58167</v>
      </c>
      <c r="AH88" s="245"/>
      <c r="AI88" s="246"/>
      <c r="AJ88" s="233">
        <f t="shared" si="22"/>
        <v>45499.58167</v>
      </c>
      <c r="AK88" s="234">
        <f t="shared" si="23"/>
        <v>45482.37704</v>
      </c>
      <c r="AL88" s="87"/>
      <c r="AM88" s="87"/>
      <c r="AN88" s="87"/>
      <c r="AO88" s="87"/>
      <c r="AP88" s="87"/>
      <c r="AQ88" s="87"/>
      <c r="AR88" s="87"/>
      <c r="AS88" s="87"/>
      <c r="AT88" s="87"/>
      <c r="AU88" s="87"/>
      <c r="AV88" s="175"/>
      <c r="AW88" s="175"/>
      <c r="AX88" s="175"/>
      <c r="AY88" s="175"/>
      <c r="AZ88" s="175"/>
      <c r="BA88" s="175"/>
      <c r="BB88" s="175"/>
      <c r="BC88" s="175"/>
      <c r="BD88" s="175"/>
      <c r="BE88" s="175"/>
    </row>
    <row r="89" ht="15.0" customHeight="1">
      <c r="A89" s="158" t="s">
        <v>184</v>
      </c>
      <c r="B89" s="159" t="s">
        <v>113</v>
      </c>
      <c r="C89" s="160">
        <v>82.17873893557422</v>
      </c>
      <c r="D89" s="161">
        <v>80.9009756097561</v>
      </c>
      <c r="E89" s="162">
        <v>0.942</v>
      </c>
      <c r="F89" s="163">
        <v>54192.0</v>
      </c>
      <c r="G89" s="1" t="s">
        <v>327</v>
      </c>
      <c r="H89" s="164" t="s">
        <v>122</v>
      </c>
      <c r="I89" s="176">
        <v>83.884</v>
      </c>
      <c r="J89" s="169">
        <v>0.567619651587715</v>
      </c>
      <c r="K89" s="170">
        <v>0.0948451551370638</v>
      </c>
      <c r="L89" s="170">
        <v>0.614445882606633</v>
      </c>
      <c r="M89" s="170">
        <v>2.5273277465344</v>
      </c>
      <c r="N89" s="170">
        <v>0.0265748911915203</v>
      </c>
      <c r="O89" s="170">
        <v>0.178085031938996</v>
      </c>
      <c r="P89" s="168">
        <v>4.00889835899633</v>
      </c>
      <c r="Q89" s="169">
        <v>0.882459070955826</v>
      </c>
      <c r="R89" s="170">
        <v>0.196105064703368</v>
      </c>
      <c r="S89" s="170">
        <v>0.519171497705115</v>
      </c>
      <c r="T89" s="170">
        <v>2.66872870608609</v>
      </c>
      <c r="U89" s="170">
        <v>0.0541299031141536</v>
      </c>
      <c r="V89" s="170">
        <v>0.178085031938996</v>
      </c>
      <c r="W89" s="171">
        <v>4.49867927450355</v>
      </c>
      <c r="X89" s="169">
        <v>0.567619651587714</v>
      </c>
      <c r="Y89" s="170">
        <v>0.0948451551370638</v>
      </c>
      <c r="Z89" s="170">
        <v>0.699454630134779</v>
      </c>
      <c r="AA89" s="170">
        <v>0.0745312661641537</v>
      </c>
      <c r="AB89" s="170">
        <v>0.178085031938996</v>
      </c>
      <c r="AC89" s="172">
        <v>1.61453573496271</v>
      </c>
      <c r="AD89" s="173">
        <v>-2.88414353954083</v>
      </c>
      <c r="AE89" s="170">
        <v>2.97883293113154</v>
      </c>
      <c r="AF89" s="174">
        <v>2.78636091917002</v>
      </c>
      <c r="AG89" s="244">
        <f t="shared" si="21"/>
        <v>44684.53121</v>
      </c>
      <c r="AH89" s="245"/>
      <c r="AI89" s="246"/>
      <c r="AJ89" s="229">
        <f t="shared" si="22"/>
        <v>45414.53121</v>
      </c>
      <c r="AK89" s="227">
        <f t="shared" si="23"/>
        <v>45423.35412</v>
      </c>
      <c r="AL89" s="87"/>
      <c r="AM89" s="87"/>
      <c r="AN89" s="87"/>
      <c r="AO89" s="87"/>
      <c r="AP89" s="87"/>
      <c r="AQ89" s="87"/>
      <c r="AR89" s="87"/>
      <c r="AS89" s="87"/>
      <c r="AT89" s="87"/>
      <c r="AU89" s="87"/>
      <c r="AV89" s="175"/>
      <c r="AW89" s="175"/>
      <c r="AX89" s="175"/>
      <c r="AY89" s="175"/>
      <c r="AZ89" s="175"/>
      <c r="BA89" s="175"/>
      <c r="BB89" s="175"/>
      <c r="BC89" s="175"/>
      <c r="BD89" s="175"/>
      <c r="BE89" s="175"/>
    </row>
    <row r="90" ht="15.0" customHeight="1">
      <c r="A90" s="158" t="s">
        <v>185</v>
      </c>
      <c r="B90" s="159" t="s">
        <v>113</v>
      </c>
      <c r="C90" s="160">
        <v>63.440276330532214</v>
      </c>
      <c r="D90" s="161">
        <v>63.795</v>
      </c>
      <c r="E90" s="162">
        <v>0.632</v>
      </c>
      <c r="F90" s="163">
        <v>5784.7</v>
      </c>
      <c r="G90" s="1" t="s">
        <v>99</v>
      </c>
      <c r="H90" s="164" t="s">
        <v>119</v>
      </c>
      <c r="I90" s="176">
        <v>32.395</v>
      </c>
      <c r="J90" s="169">
        <v>0.402975230759542</v>
      </c>
      <c r="K90" s="170">
        <v>0.0578134827148866</v>
      </c>
      <c r="L90" s="170">
        <v>0.610497369804666</v>
      </c>
      <c r="M90" s="170">
        <v>0.21647217408063</v>
      </c>
      <c r="N90" s="170">
        <v>0.14211823960051</v>
      </c>
      <c r="O90" s="170">
        <v>0.115712302731214</v>
      </c>
      <c r="P90" s="168">
        <v>1.54558879969145</v>
      </c>
      <c r="Q90" s="169">
        <v>0.426243219689161</v>
      </c>
      <c r="R90" s="170">
        <v>0.0783790493597755</v>
      </c>
      <c r="S90" s="170">
        <v>0.615227626716095</v>
      </c>
      <c r="T90" s="170">
        <v>0.28728459476828</v>
      </c>
      <c r="U90" s="170">
        <v>0.232431181801438</v>
      </c>
      <c r="V90" s="170">
        <v>0.115712302731214</v>
      </c>
      <c r="W90" s="171">
        <v>1.75527797506596</v>
      </c>
      <c r="X90" s="169">
        <v>0.402975230759542</v>
      </c>
      <c r="Y90" s="170">
        <v>0.174205491384455</v>
      </c>
      <c r="Z90" s="170">
        <v>0.184274182110651</v>
      </c>
      <c r="AA90" s="170">
        <v>0.0461365345348921</v>
      </c>
      <c r="AB90" s="170">
        <v>0.115712302731214</v>
      </c>
      <c r="AC90" s="172">
        <v>0.923303741520754</v>
      </c>
      <c r="AD90" s="173">
        <v>-0.831974233545205</v>
      </c>
      <c r="AE90" s="170">
        <v>1.16226997222276</v>
      </c>
      <c r="AF90" s="174">
        <v>1.90108400532946</v>
      </c>
      <c r="AG90" s="244">
        <f t="shared" si="21"/>
        <v>44876.04063</v>
      </c>
      <c r="AH90" s="245"/>
      <c r="AI90" s="246"/>
      <c r="AJ90" s="229">
        <f t="shared" si="22"/>
        <v>45606.04063</v>
      </c>
      <c r="AK90" s="227">
        <f t="shared" si="23"/>
        <v>45484.52174</v>
      </c>
      <c r="AL90" s="87"/>
      <c r="AM90" s="87"/>
      <c r="AN90" s="87"/>
      <c r="AO90" s="87"/>
      <c r="AP90" s="87"/>
      <c r="AQ90" s="87"/>
      <c r="AR90" s="87"/>
      <c r="AS90" s="87"/>
      <c r="AT90" s="87"/>
      <c r="AU90" s="87"/>
      <c r="AV90" s="175"/>
      <c r="AW90" s="175"/>
      <c r="AX90" s="175"/>
      <c r="AY90" s="175"/>
      <c r="AZ90" s="175"/>
      <c r="BA90" s="175"/>
      <c r="BB90" s="175"/>
      <c r="BC90" s="175"/>
      <c r="BD90" s="175"/>
      <c r="BE90" s="175"/>
    </row>
    <row r="91" ht="15.0" customHeight="1">
      <c r="A91" s="158" t="s">
        <v>186</v>
      </c>
      <c r="B91" s="159" t="s">
        <v>113</v>
      </c>
      <c r="C91" s="160">
        <v>76.80567591036413</v>
      </c>
      <c r="D91" s="161">
        <v>80.1829268292683</v>
      </c>
      <c r="E91" s="162">
        <v>0.887</v>
      </c>
      <c r="F91" s="163">
        <v>30488.2</v>
      </c>
      <c r="G91" s="1" t="s">
        <v>327</v>
      </c>
      <c r="H91" s="164" t="s">
        <v>122</v>
      </c>
      <c r="I91" s="176">
        <v>10.317</v>
      </c>
      <c r="J91" s="169">
        <v>0.981509695327396</v>
      </c>
      <c r="K91" s="170">
        <v>0.126879641661795</v>
      </c>
      <c r="L91" s="170">
        <v>0.0618756230298392</v>
      </c>
      <c r="M91" s="170">
        <v>1.67167444467301</v>
      </c>
      <c r="N91" s="170">
        <v>0.0527445083408703</v>
      </c>
      <c r="O91" s="170">
        <v>0.0701931993125681</v>
      </c>
      <c r="P91" s="168">
        <v>2.96487711234548</v>
      </c>
      <c r="Q91" s="169">
        <v>0.998064003674022</v>
      </c>
      <c r="R91" s="170">
        <v>0.370081426708193</v>
      </c>
      <c r="S91" s="170">
        <v>0.300968334818621</v>
      </c>
      <c r="T91" s="170">
        <v>1.92492199421235</v>
      </c>
      <c r="U91" s="170">
        <v>0.115969386342194</v>
      </c>
      <c r="V91" s="170">
        <v>0.0701931993125681</v>
      </c>
      <c r="W91" s="171">
        <v>3.78019834506794</v>
      </c>
      <c r="X91" s="169">
        <v>0.981509695327396</v>
      </c>
      <c r="Y91" s="170">
        <v>0.126879641661795</v>
      </c>
      <c r="Z91" s="170">
        <v>0.232627085564682</v>
      </c>
      <c r="AA91" s="170">
        <v>0.19325491756382</v>
      </c>
      <c r="AB91" s="170">
        <v>0.0701931993125681</v>
      </c>
      <c r="AC91" s="172">
        <v>1.60446453943026</v>
      </c>
      <c r="AD91" s="173">
        <v>-2.17573380563768</v>
      </c>
      <c r="AE91" s="170">
        <v>2.5030856012157</v>
      </c>
      <c r="AF91" s="174">
        <v>2.35604979241876</v>
      </c>
      <c r="AG91" s="244">
        <f t="shared" si="21"/>
        <v>44707.82002</v>
      </c>
      <c r="AH91" s="245"/>
      <c r="AI91" s="246"/>
      <c r="AJ91" s="229">
        <f t="shared" si="22"/>
        <v>45437.82002</v>
      </c>
      <c r="AK91" s="227">
        <f t="shared" si="23"/>
        <v>45447.34476</v>
      </c>
      <c r="AL91" s="87"/>
      <c r="AM91" s="87"/>
      <c r="AN91" s="87"/>
      <c r="AO91" s="87"/>
      <c r="AP91" s="87"/>
      <c r="AQ91" s="87"/>
      <c r="AR91" s="87"/>
      <c r="AS91" s="87"/>
      <c r="AT91" s="87"/>
      <c r="AU91" s="87"/>
      <c r="AV91" s="175"/>
      <c r="AW91" s="175"/>
      <c r="AX91" s="175"/>
      <c r="AY91" s="175"/>
      <c r="AZ91" s="175"/>
      <c r="BA91" s="175"/>
      <c r="BB91" s="175"/>
      <c r="BC91" s="175"/>
      <c r="BD91" s="175"/>
      <c r="BE91" s="175"/>
    </row>
    <row r="92" ht="15.0" customHeight="1">
      <c r="A92" s="158" t="s">
        <v>187</v>
      </c>
      <c r="B92" s="159" t="s">
        <v>121</v>
      </c>
      <c r="C92" s="160"/>
      <c r="D92" s="161">
        <v>74.936</v>
      </c>
      <c r="E92" s="162">
        <v>0.795</v>
      </c>
      <c r="F92" s="163">
        <v>15667.8</v>
      </c>
      <c r="G92" s="1" t="s">
        <v>101</v>
      </c>
      <c r="H92" s="164" t="s">
        <v>116</v>
      </c>
      <c r="I92" s="176">
        <v>0.113</v>
      </c>
      <c r="J92" s="169"/>
      <c r="K92" s="170"/>
      <c r="L92" s="170"/>
      <c r="M92" s="170"/>
      <c r="N92" s="170"/>
      <c r="O92" s="170"/>
      <c r="P92" s="168">
        <v>1.01784818523942</v>
      </c>
      <c r="Q92" s="169"/>
      <c r="R92" s="170"/>
      <c r="S92" s="170"/>
      <c r="T92" s="170"/>
      <c r="U92" s="170"/>
      <c r="V92" s="170"/>
      <c r="W92" s="171">
        <v>1.77700291316241</v>
      </c>
      <c r="X92" s="169"/>
      <c r="Y92" s="170"/>
      <c r="Z92" s="170"/>
      <c r="AA92" s="170"/>
      <c r="AB92" s="170"/>
      <c r="AC92" s="172">
        <v>1.57930757695138</v>
      </c>
      <c r="AD92" s="173">
        <v>-0.19769533621103</v>
      </c>
      <c r="AE92" s="170">
        <v>1.17665529668794</v>
      </c>
      <c r="AF92" s="174">
        <v>1.12517848903926</v>
      </c>
      <c r="AG92" s="244">
        <f t="shared" si="21"/>
        <v>44872.2013</v>
      </c>
      <c r="AH92" s="245"/>
      <c r="AI92" s="246"/>
      <c r="AJ92" s="229">
        <f t="shared" si="22"/>
        <v>45602.2013</v>
      </c>
      <c r="AK92" s="227">
        <f t="shared" si="23"/>
        <v>45617.28173</v>
      </c>
      <c r="AL92" s="87"/>
      <c r="AM92" s="87"/>
      <c r="AN92" s="87"/>
      <c r="AO92" s="87"/>
      <c r="AP92" s="87"/>
      <c r="AQ92" s="87"/>
      <c r="AR92" s="87"/>
      <c r="AS92" s="87"/>
      <c r="AT92" s="87"/>
      <c r="AU92" s="87"/>
      <c r="AV92" s="175"/>
      <c r="AW92" s="175"/>
      <c r="AX92" s="175"/>
      <c r="AY92" s="175"/>
      <c r="AZ92" s="175"/>
      <c r="BA92" s="175"/>
      <c r="BB92" s="175"/>
      <c r="BC92" s="175"/>
      <c r="BD92" s="175"/>
      <c r="BE92" s="175"/>
    </row>
    <row r="93" ht="15.0" customHeight="1">
      <c r="A93" s="177" t="s">
        <v>188</v>
      </c>
      <c r="B93" s="178" t="s">
        <v>121</v>
      </c>
      <c r="C93" s="179"/>
      <c r="D93" s="180"/>
      <c r="E93" s="181"/>
      <c r="F93" s="182"/>
      <c r="G93" s="183" t="s">
        <v>101</v>
      </c>
      <c r="H93" s="184"/>
      <c r="I93" s="185">
        <v>0.4</v>
      </c>
      <c r="J93" s="186"/>
      <c r="K93" s="187"/>
      <c r="L93" s="187"/>
      <c r="M93" s="187"/>
      <c r="N93" s="187"/>
      <c r="O93" s="187"/>
      <c r="P93" s="168">
        <v>2.23235464411801</v>
      </c>
      <c r="Q93" s="186"/>
      <c r="R93" s="187"/>
      <c r="S93" s="187"/>
      <c r="T93" s="187"/>
      <c r="U93" s="187"/>
      <c r="V93" s="187"/>
      <c r="W93" s="171">
        <v>3.41996898437071</v>
      </c>
      <c r="X93" s="186"/>
      <c r="Y93" s="187"/>
      <c r="Z93" s="187"/>
      <c r="AA93" s="187"/>
      <c r="AB93" s="187"/>
      <c r="AC93" s="172">
        <v>0.550723843777864</v>
      </c>
      <c r="AD93" s="188">
        <v>-2.86924514059284</v>
      </c>
      <c r="AE93" s="187">
        <v>2.26455713165197</v>
      </c>
      <c r="AF93" s="189">
        <v>6.20995263417387</v>
      </c>
      <c r="AG93" s="247">
        <f t="shared" si="21"/>
        <v>44723.17942</v>
      </c>
      <c r="AH93" s="245"/>
      <c r="AI93" s="246"/>
      <c r="AJ93" s="233">
        <f t="shared" si="22"/>
        <v>45453.17942</v>
      </c>
      <c r="AK93" s="234">
        <f t="shared" si="23"/>
        <v>45350.93765</v>
      </c>
      <c r="AL93" s="87"/>
      <c r="AM93" s="87"/>
      <c r="AN93" s="87"/>
      <c r="AO93" s="87"/>
      <c r="AP93" s="87"/>
      <c r="AQ93" s="87"/>
      <c r="AR93" s="87"/>
      <c r="AS93" s="87"/>
      <c r="AT93" s="87"/>
      <c r="AU93" s="87"/>
      <c r="AV93" s="175"/>
      <c r="AW93" s="175"/>
      <c r="AX93" s="175"/>
      <c r="AY93" s="175"/>
      <c r="AZ93" s="175"/>
      <c r="BA93" s="175"/>
      <c r="BB93" s="175"/>
      <c r="BC93" s="175"/>
      <c r="BD93" s="175"/>
      <c r="BE93" s="175"/>
    </row>
    <row r="94" ht="15.0" customHeight="1">
      <c r="A94" s="158" t="s">
        <v>189</v>
      </c>
      <c r="B94" s="159" t="s">
        <v>113</v>
      </c>
      <c r="C94" s="160">
        <v>61.002230322128845</v>
      </c>
      <c r="D94" s="161">
        <v>69.237</v>
      </c>
      <c r="E94" s="162">
        <v>0.627</v>
      </c>
      <c r="F94" s="163">
        <v>8489.15</v>
      </c>
      <c r="G94" s="1" t="s">
        <v>101</v>
      </c>
      <c r="H94" s="164" t="s">
        <v>119</v>
      </c>
      <c r="I94" s="176">
        <v>18.584</v>
      </c>
      <c r="J94" s="169">
        <v>0.290296796211191</v>
      </c>
      <c r="K94" s="170">
        <v>0.136121441247579</v>
      </c>
      <c r="L94" s="170">
        <v>0.481871636468957</v>
      </c>
      <c r="M94" s="170">
        <v>0.358308525023757</v>
      </c>
      <c r="N94" s="170">
        <v>0.0581650441373293</v>
      </c>
      <c r="O94" s="170">
        <v>0.223395458552354</v>
      </c>
      <c r="P94" s="168">
        <v>1.54815890164117</v>
      </c>
      <c r="Q94" s="169">
        <v>0.363306942672022</v>
      </c>
      <c r="R94" s="170">
        <v>0.156230232897698</v>
      </c>
      <c r="S94" s="170">
        <v>0.568845892478575</v>
      </c>
      <c r="T94" s="170">
        <v>0.506981329978162</v>
      </c>
      <c r="U94" s="170">
        <v>0.0750418482957924</v>
      </c>
      <c r="V94" s="170">
        <v>0.223395458552354</v>
      </c>
      <c r="W94" s="171">
        <v>1.8938017048746</v>
      </c>
      <c r="X94" s="169">
        <v>0.290296796211191</v>
      </c>
      <c r="Y94" s="170">
        <v>0.136121441247579</v>
      </c>
      <c r="Z94" s="170">
        <v>0.273859873171344</v>
      </c>
      <c r="AA94" s="170">
        <v>0.039997542664421</v>
      </c>
      <c r="AB94" s="170">
        <v>0.223395458552354</v>
      </c>
      <c r="AC94" s="172">
        <v>0.963671111846888</v>
      </c>
      <c r="AD94" s="173">
        <v>-0.930130593027712</v>
      </c>
      <c r="AE94" s="170">
        <v>1.25399445910401</v>
      </c>
      <c r="AF94" s="174">
        <v>1.96519505627299</v>
      </c>
      <c r="AG94" s="244">
        <f t="shared" si="21"/>
        <v>44853.06987</v>
      </c>
      <c r="AH94" s="245"/>
      <c r="AI94" s="246"/>
      <c r="AJ94" s="229">
        <f t="shared" si="22"/>
        <v>45583.06987</v>
      </c>
      <c r="AK94" s="227">
        <f t="shared" si="23"/>
        <v>45478.24105</v>
      </c>
      <c r="AL94" s="87"/>
      <c r="AM94" s="87"/>
      <c r="AN94" s="87"/>
      <c r="AO94" s="87"/>
      <c r="AP94" s="87"/>
      <c r="AQ94" s="87"/>
      <c r="AR94" s="87"/>
      <c r="AS94" s="87"/>
      <c r="AT94" s="87"/>
      <c r="AU94" s="87"/>
      <c r="AV94" s="175"/>
      <c r="AW94" s="175"/>
      <c r="AX94" s="175"/>
      <c r="AY94" s="175"/>
      <c r="AZ94" s="175"/>
      <c r="BA94" s="175"/>
      <c r="BB94" s="175"/>
      <c r="BC94" s="175"/>
      <c r="BD94" s="175"/>
      <c r="BE94" s="175"/>
    </row>
    <row r="95" ht="15.0" customHeight="1">
      <c r="A95" s="158" t="s">
        <v>190</v>
      </c>
      <c r="B95" s="159" t="s">
        <v>113</v>
      </c>
      <c r="C95" s="160">
        <v>51.27118034547153</v>
      </c>
      <c r="D95" s="161">
        <v>58.892</v>
      </c>
      <c r="E95" s="162">
        <v>0.465</v>
      </c>
      <c r="F95" s="163">
        <v>2594.72</v>
      </c>
      <c r="G95" s="1" t="s">
        <v>99</v>
      </c>
      <c r="H95" s="164" t="s">
        <v>114</v>
      </c>
      <c r="I95" s="176">
        <v>13.866</v>
      </c>
      <c r="J95" s="169">
        <v>0.283740070683473</v>
      </c>
      <c r="K95" s="170">
        <v>0.470258810755186</v>
      </c>
      <c r="L95" s="170">
        <v>0.370239456825227</v>
      </c>
      <c r="M95" s="170">
        <v>0.0761231503570234</v>
      </c>
      <c r="N95" s="170">
        <v>0.110903510452256</v>
      </c>
      <c r="O95" s="170">
        <v>0.0536725172637902</v>
      </c>
      <c r="P95" s="168">
        <v>1.36493751633696</v>
      </c>
      <c r="Q95" s="169">
        <v>0.398140615360455</v>
      </c>
      <c r="R95" s="170">
        <v>0.476936466064266</v>
      </c>
      <c r="S95" s="170">
        <v>0.37221850668597</v>
      </c>
      <c r="T95" s="170">
        <v>0.114987266023414</v>
      </c>
      <c r="U95" s="170">
        <v>0.109973282009177</v>
      </c>
      <c r="V95" s="170">
        <v>0.0536725172637902</v>
      </c>
      <c r="W95" s="171">
        <v>1.52592865340707</v>
      </c>
      <c r="X95" s="169">
        <v>0.283740070683473</v>
      </c>
      <c r="Y95" s="170">
        <v>0.62986737058773</v>
      </c>
      <c r="Z95" s="170">
        <v>0.496427206112769</v>
      </c>
      <c r="AA95" s="170">
        <v>0.255151167770528</v>
      </c>
      <c r="AB95" s="170">
        <v>0.0536725172637902</v>
      </c>
      <c r="AC95" s="172">
        <v>1.71885833241829</v>
      </c>
      <c r="AD95" s="173">
        <v>0.19292967901122</v>
      </c>
      <c r="AE95" s="170">
        <v>1.01040466456186</v>
      </c>
      <c r="AF95" s="174">
        <v>0.887757079584456</v>
      </c>
      <c r="AG95" s="244">
        <f t="shared" si="21"/>
        <v>44923.2414</v>
      </c>
      <c r="AH95" s="245"/>
      <c r="AI95" s="246"/>
      <c r="AJ95" s="229">
        <f t="shared" si="22"/>
        <v>45653.2414</v>
      </c>
      <c r="AK95" s="227" t="str">
        <f t="shared" si="23"/>
        <v/>
      </c>
      <c r="AL95" s="87"/>
      <c r="AM95" s="87"/>
      <c r="AN95" s="87"/>
      <c r="AO95" s="87"/>
      <c r="AP95" s="87"/>
      <c r="AQ95" s="87"/>
      <c r="AR95" s="87"/>
      <c r="AS95" s="87"/>
      <c r="AT95" s="87"/>
      <c r="AU95" s="87"/>
      <c r="AV95" s="175"/>
      <c r="AW95" s="175"/>
      <c r="AX95" s="175"/>
      <c r="AY95" s="175"/>
      <c r="AZ95" s="175"/>
      <c r="BA95" s="175"/>
      <c r="BB95" s="175"/>
      <c r="BC95" s="175"/>
      <c r="BD95" s="175"/>
      <c r="BE95" s="175"/>
    </row>
    <row r="96" ht="15.0" customHeight="1">
      <c r="A96" s="158" t="s">
        <v>191</v>
      </c>
      <c r="B96" s="159" t="s">
        <v>113</v>
      </c>
      <c r="C96" s="160"/>
      <c r="D96" s="161">
        <v>59.652</v>
      </c>
      <c r="E96" s="162">
        <v>0.483</v>
      </c>
      <c r="F96" s="163">
        <v>2384.48</v>
      </c>
      <c r="G96" s="1" t="s">
        <v>99</v>
      </c>
      <c r="H96" s="164" t="s">
        <v>114</v>
      </c>
      <c r="I96" s="176">
        <v>2.063</v>
      </c>
      <c r="J96" s="169">
        <v>0.451623503120622</v>
      </c>
      <c r="K96" s="170">
        <v>0.0699740447813238</v>
      </c>
      <c r="L96" s="170">
        <v>0.573771448073304</v>
      </c>
      <c r="M96" s="170">
        <v>0.039612220279596</v>
      </c>
      <c r="N96" s="170">
        <v>0.0971876550128346</v>
      </c>
      <c r="O96" s="170">
        <v>0.0271089795300495</v>
      </c>
      <c r="P96" s="168">
        <v>1.25927785079773</v>
      </c>
      <c r="Q96" s="169">
        <v>0.393859189450421</v>
      </c>
      <c r="R96" s="170">
        <v>0.0718140526197679</v>
      </c>
      <c r="S96" s="170">
        <v>0.57367074146502</v>
      </c>
      <c r="T96" s="170">
        <v>0.055640490101918</v>
      </c>
      <c r="U96" s="170">
        <v>0.0851513914532402</v>
      </c>
      <c r="V96" s="170">
        <v>0.0271089795300495</v>
      </c>
      <c r="W96" s="171">
        <v>1.20724484462042</v>
      </c>
      <c r="X96" s="169">
        <v>0.451623503120622</v>
      </c>
      <c r="Y96" s="170">
        <v>0.0699740447813238</v>
      </c>
      <c r="Z96" s="170">
        <v>0.260773537585177</v>
      </c>
      <c r="AA96" s="170">
        <v>1.43411508186433</v>
      </c>
      <c r="AB96" s="170">
        <v>0.0271089795300495</v>
      </c>
      <c r="AC96" s="172">
        <v>2.2435951468815</v>
      </c>
      <c r="AD96" s="173">
        <v>1.03635030226107</v>
      </c>
      <c r="AE96" s="170">
        <v>0.799385881868838</v>
      </c>
      <c r="AF96" s="174">
        <v>0.538084977719103</v>
      </c>
      <c r="AG96" s="244" t="str">
        <f t="shared" si="21"/>
        <v/>
      </c>
      <c r="AH96" s="245"/>
      <c r="AI96" s="246"/>
      <c r="AJ96" s="229" t="str">
        <f t="shared" si="22"/>
        <v/>
      </c>
      <c r="AK96" s="227" t="str">
        <f t="shared" si="23"/>
        <v/>
      </c>
      <c r="AL96" s="87"/>
      <c r="AM96" s="87"/>
      <c r="AN96" s="87"/>
      <c r="AO96" s="87"/>
      <c r="AP96" s="87"/>
      <c r="AQ96" s="87"/>
      <c r="AR96" s="87"/>
      <c r="AS96" s="87"/>
      <c r="AT96" s="87"/>
      <c r="AU96" s="87"/>
      <c r="AV96" s="175"/>
      <c r="AW96" s="175"/>
      <c r="AX96" s="175"/>
      <c r="AY96" s="175"/>
      <c r="AZ96" s="175"/>
      <c r="BA96" s="175"/>
      <c r="BB96" s="175"/>
      <c r="BC96" s="175"/>
      <c r="BD96" s="175"/>
      <c r="BE96" s="175"/>
    </row>
    <row r="97" ht="15.0" customHeight="1">
      <c r="A97" s="158" t="s">
        <v>192</v>
      </c>
      <c r="B97" s="159" t="s">
        <v>121</v>
      </c>
      <c r="C97" s="160">
        <v>63.89145576563959</v>
      </c>
      <c r="D97" s="161">
        <v>65.673</v>
      </c>
      <c r="E97" s="162">
        <v>0.714</v>
      </c>
      <c r="F97" s="163">
        <v>32768.4</v>
      </c>
      <c r="G97" s="1" t="s">
        <v>106</v>
      </c>
      <c r="H97" s="164" t="s">
        <v>119</v>
      </c>
      <c r="I97" s="176">
        <v>0.794</v>
      </c>
      <c r="J97" s="169"/>
      <c r="K97" s="170"/>
      <c r="L97" s="170"/>
      <c r="M97" s="170"/>
      <c r="N97" s="170"/>
      <c r="O97" s="170"/>
      <c r="P97" s="168">
        <v>4.53082991820558</v>
      </c>
      <c r="Q97" s="169"/>
      <c r="R97" s="170"/>
      <c r="S97" s="170"/>
      <c r="T97" s="170"/>
      <c r="U97" s="170"/>
      <c r="V97" s="170"/>
      <c r="W97" s="171">
        <v>3.31529422325749</v>
      </c>
      <c r="X97" s="169"/>
      <c r="Y97" s="170"/>
      <c r="Z97" s="170"/>
      <c r="AA97" s="170"/>
      <c r="AB97" s="170"/>
      <c r="AC97" s="172">
        <v>70.507412964617</v>
      </c>
      <c r="AD97" s="173">
        <v>67.1921187413595</v>
      </c>
      <c r="AE97" s="170">
        <v>2.19524598354911</v>
      </c>
      <c r="AF97" s="174">
        <v>0.0470205058427149</v>
      </c>
      <c r="AG97" s="244">
        <f t="shared" si="21"/>
        <v>44728.26838</v>
      </c>
      <c r="AH97" s="245"/>
      <c r="AI97" s="246"/>
      <c r="AJ97" s="229">
        <f t="shared" si="22"/>
        <v>45458.26838</v>
      </c>
      <c r="AK97" s="227" t="str">
        <f t="shared" si="23"/>
        <v/>
      </c>
      <c r="AL97" s="87"/>
      <c r="AM97" s="87"/>
      <c r="AN97" s="87"/>
      <c r="AO97" s="87"/>
      <c r="AP97" s="87"/>
      <c r="AQ97" s="87"/>
      <c r="AR97" s="87"/>
      <c r="AS97" s="87"/>
      <c r="AT97" s="87"/>
      <c r="AU97" s="87"/>
      <c r="AV97" s="175"/>
      <c r="AW97" s="175"/>
      <c r="AX97" s="175"/>
      <c r="AY97" s="175"/>
      <c r="AZ97" s="175"/>
      <c r="BA97" s="175"/>
      <c r="BB97" s="175"/>
      <c r="BC97" s="175"/>
      <c r="BD97" s="175"/>
      <c r="BE97" s="175"/>
    </row>
    <row r="98" ht="15.0" customHeight="1">
      <c r="A98" s="177" t="s">
        <v>193</v>
      </c>
      <c r="B98" s="178" t="s">
        <v>113</v>
      </c>
      <c r="C98" s="179">
        <v>51.90893865546219</v>
      </c>
      <c r="D98" s="180">
        <v>63.192</v>
      </c>
      <c r="E98" s="181">
        <v>0.535</v>
      </c>
      <c r="F98" s="182">
        <v>2731.34</v>
      </c>
      <c r="G98" s="183" t="s">
        <v>101</v>
      </c>
      <c r="H98" s="184" t="s">
        <v>114</v>
      </c>
      <c r="I98" s="185">
        <v>11.68</v>
      </c>
      <c r="J98" s="186">
        <v>0.144817520262166</v>
      </c>
      <c r="K98" s="187">
        <v>0.0288341513036473</v>
      </c>
      <c r="L98" s="187">
        <v>0.0838952992291147</v>
      </c>
      <c r="M98" s="187">
        <v>0.0892101056807674</v>
      </c>
      <c r="N98" s="187">
        <v>0.00291846078801296</v>
      </c>
      <c r="O98" s="187">
        <v>0.0262373875230764</v>
      </c>
      <c r="P98" s="168">
        <v>0.375912924786785</v>
      </c>
      <c r="Q98" s="186">
        <v>0.314495424661923</v>
      </c>
      <c r="R98" s="187">
        <v>0.0336894811275097</v>
      </c>
      <c r="S98" s="187">
        <v>0.0921742588866891</v>
      </c>
      <c r="T98" s="187">
        <v>0.104051359467213</v>
      </c>
      <c r="U98" s="187">
        <v>0.0203643166013888</v>
      </c>
      <c r="V98" s="187">
        <v>0.0262373875230764</v>
      </c>
      <c r="W98" s="171">
        <v>0.5910122282678</v>
      </c>
      <c r="X98" s="186">
        <v>0.144817520262166</v>
      </c>
      <c r="Y98" s="187">
        <v>0.0288341513036473</v>
      </c>
      <c r="Z98" s="187">
        <v>0.0251235937904823</v>
      </c>
      <c r="AA98" s="187">
        <v>0.0106869601554329</v>
      </c>
      <c r="AB98" s="187">
        <v>0.0262373875230764</v>
      </c>
      <c r="AC98" s="172">
        <v>0.235699613034805</v>
      </c>
      <c r="AD98" s="188">
        <v>-0.355312615232994</v>
      </c>
      <c r="AE98" s="187">
        <v>0.391343009990379</v>
      </c>
      <c r="AF98" s="189">
        <v>2.50748068975627</v>
      </c>
      <c r="AG98" s="247" t="str">
        <f t="shared" si="21"/>
        <v/>
      </c>
      <c r="AH98" s="245"/>
      <c r="AI98" s="246"/>
      <c r="AJ98" s="233" t="str">
        <f t="shared" si="22"/>
        <v/>
      </c>
      <c r="AK98" s="234">
        <f t="shared" si="23"/>
        <v>45437.96324</v>
      </c>
      <c r="AL98" s="87"/>
      <c r="AM98" s="87"/>
      <c r="AN98" s="87"/>
      <c r="AO98" s="87"/>
      <c r="AP98" s="87"/>
      <c r="AQ98" s="87"/>
      <c r="AR98" s="87"/>
      <c r="AS98" s="87"/>
      <c r="AT98" s="87"/>
      <c r="AU98" s="87"/>
      <c r="AV98" s="175"/>
      <c r="AW98" s="175"/>
      <c r="AX98" s="175"/>
      <c r="AY98" s="175"/>
      <c r="AZ98" s="175"/>
      <c r="BA98" s="175"/>
      <c r="BB98" s="175"/>
      <c r="BC98" s="175"/>
      <c r="BD98" s="175"/>
      <c r="BE98" s="175"/>
    </row>
    <row r="99" ht="15.0" customHeight="1">
      <c r="A99" s="158" t="s">
        <v>194</v>
      </c>
      <c r="B99" s="159" t="s">
        <v>121</v>
      </c>
      <c r="C99" s="160">
        <v>63.067973926237165</v>
      </c>
      <c r="D99" s="161">
        <v>70.123</v>
      </c>
      <c r="E99" s="162">
        <v>0.621</v>
      </c>
      <c r="F99" s="163">
        <v>5773.16</v>
      </c>
      <c r="G99" s="1" t="s">
        <v>101</v>
      </c>
      <c r="H99" s="164" t="s">
        <v>119</v>
      </c>
      <c r="I99" s="165">
        <v>10.221</v>
      </c>
      <c r="J99" s="166"/>
      <c r="K99" s="167"/>
      <c r="L99" s="167"/>
      <c r="M99" s="167"/>
      <c r="N99" s="167"/>
      <c r="O99" s="167"/>
      <c r="P99" s="168">
        <v>1.28888223153177</v>
      </c>
      <c r="Q99" s="169"/>
      <c r="R99" s="170"/>
      <c r="S99" s="170"/>
      <c r="T99" s="170"/>
      <c r="U99" s="170"/>
      <c r="V99" s="170"/>
      <c r="W99" s="171">
        <v>1.34707890738766</v>
      </c>
      <c r="X99" s="169"/>
      <c r="Y99" s="170"/>
      <c r="Z99" s="170"/>
      <c r="AA99" s="170"/>
      <c r="AB99" s="170"/>
      <c r="AC99" s="172">
        <v>1.65111957443078</v>
      </c>
      <c r="AD99" s="173">
        <v>0.30404066704312</v>
      </c>
      <c r="AE99" s="170">
        <v>0.891978015170214</v>
      </c>
      <c r="AF99" s="174">
        <v>0.815857875013118</v>
      </c>
      <c r="AG99" s="244" t="str">
        <f t="shared" si="21"/>
        <v/>
      </c>
      <c r="AH99" s="245"/>
      <c r="AI99" s="246"/>
      <c r="AJ99" s="229" t="str">
        <f t="shared" si="22"/>
        <v/>
      </c>
      <c r="AK99" s="227" t="str">
        <f t="shared" si="23"/>
        <v/>
      </c>
      <c r="AL99" s="87"/>
      <c r="AM99" s="87"/>
      <c r="AN99" s="87"/>
      <c r="AO99" s="87"/>
      <c r="AP99" s="87"/>
      <c r="AQ99" s="87"/>
      <c r="AR99" s="87"/>
      <c r="AS99" s="87"/>
      <c r="AT99" s="87"/>
      <c r="AU99" s="87"/>
      <c r="AV99" s="175"/>
      <c r="AW99" s="175"/>
      <c r="AX99" s="175"/>
      <c r="AY99" s="175"/>
      <c r="AZ99" s="175"/>
      <c r="BA99" s="175"/>
      <c r="BB99" s="175"/>
      <c r="BC99" s="175"/>
      <c r="BD99" s="175"/>
      <c r="BE99" s="175"/>
    </row>
    <row r="100" ht="15.0" customHeight="1">
      <c r="A100" s="158" t="s">
        <v>195</v>
      </c>
      <c r="B100" s="159" t="s">
        <v>126</v>
      </c>
      <c r="C100" s="160">
        <v>79.00822472864145</v>
      </c>
      <c r="D100" s="161">
        <v>74.46585365853659</v>
      </c>
      <c r="E100" s="162">
        <v>0.846</v>
      </c>
      <c r="F100" s="163">
        <v>35069.0</v>
      </c>
      <c r="G100" s="1" t="s">
        <v>327</v>
      </c>
      <c r="H100" s="164" t="s">
        <v>122</v>
      </c>
      <c r="I100" s="176">
        <v>9.606</v>
      </c>
      <c r="J100" s="169">
        <v>1.7044499779194</v>
      </c>
      <c r="K100" s="170">
        <v>0.0423554033116693</v>
      </c>
      <c r="L100" s="170">
        <v>0.302586604757903</v>
      </c>
      <c r="M100" s="170">
        <v>1.67421691950661</v>
      </c>
      <c r="N100" s="170">
        <v>0.00209501327564733</v>
      </c>
      <c r="O100" s="170">
        <v>0.121567415363724</v>
      </c>
      <c r="P100" s="168">
        <v>3.84727133413495</v>
      </c>
      <c r="Q100" s="169">
        <v>1.05971634058244</v>
      </c>
      <c r="R100" s="170">
        <v>0.0829611520921095</v>
      </c>
      <c r="S100" s="170">
        <v>0.392061906163687</v>
      </c>
      <c r="T100" s="170">
        <v>2.11424659917001</v>
      </c>
      <c r="U100" s="170">
        <v>0.0180324141601873</v>
      </c>
      <c r="V100" s="170">
        <v>0.121567415363724</v>
      </c>
      <c r="W100" s="171">
        <v>3.78858582753215</v>
      </c>
      <c r="X100" s="169">
        <v>1.7044499779194</v>
      </c>
      <c r="Y100" s="170">
        <v>0.0764273559201821</v>
      </c>
      <c r="Z100" s="170">
        <v>0.661675173543076</v>
      </c>
      <c r="AA100" s="170">
        <v>0.00655205197794211</v>
      </c>
      <c r="AB100" s="170">
        <v>0.121567415363724</v>
      </c>
      <c r="AC100" s="172">
        <v>2.57067197472432</v>
      </c>
      <c r="AD100" s="173">
        <v>-1.21791385280783</v>
      </c>
      <c r="AE100" s="170">
        <v>2.5086394332293</v>
      </c>
      <c r="AF100" s="174">
        <v>1.47377256405436</v>
      </c>
      <c r="AG100" s="244">
        <f t="shared" si="21"/>
        <v>44707.49719</v>
      </c>
      <c r="AH100" s="245"/>
      <c r="AI100" s="246"/>
      <c r="AJ100" s="229">
        <f t="shared" si="22"/>
        <v>45437.49719</v>
      </c>
      <c r="AK100" s="227">
        <f t="shared" si="23"/>
        <v>45540.34225</v>
      </c>
      <c r="AL100" s="87"/>
      <c r="AM100" s="87"/>
      <c r="AN100" s="87"/>
      <c r="AO100" s="87"/>
      <c r="AP100" s="87"/>
      <c r="AQ100" s="87"/>
      <c r="AR100" s="87"/>
      <c r="AS100" s="87"/>
      <c r="AT100" s="87"/>
      <c r="AU100" s="87"/>
      <c r="AV100" s="175"/>
      <c r="AW100" s="175"/>
      <c r="AX100" s="175"/>
      <c r="AY100" s="175"/>
      <c r="AZ100" s="175"/>
      <c r="BA100" s="175"/>
      <c r="BB100" s="175"/>
      <c r="BC100" s="175"/>
      <c r="BD100" s="175"/>
      <c r="BE100" s="175"/>
    </row>
    <row r="101" ht="15.0" customHeight="1">
      <c r="A101" s="158" t="s">
        <v>196</v>
      </c>
      <c r="B101" s="159" t="s">
        <v>113</v>
      </c>
      <c r="C101" s="160">
        <v>60.31751799719888</v>
      </c>
      <c r="D101" s="161">
        <v>67.24</v>
      </c>
      <c r="E101" s="162">
        <v>0.633</v>
      </c>
      <c r="F101" s="163">
        <v>7158.92</v>
      </c>
      <c r="G101" s="1" t="s">
        <v>100</v>
      </c>
      <c r="H101" s="164" t="s">
        <v>119</v>
      </c>
      <c r="I101" s="176">
        <v>1406.632</v>
      </c>
      <c r="J101" s="169">
        <v>0.24304554185754</v>
      </c>
      <c r="K101" s="170">
        <v>0.00298842414314364</v>
      </c>
      <c r="L101" s="170">
        <v>0.104292559445095</v>
      </c>
      <c r="M101" s="170">
        <v>0.594082307546761</v>
      </c>
      <c r="N101" s="170">
        <v>0.0169983213728485</v>
      </c>
      <c r="O101" s="170">
        <v>0.0505418979540961</v>
      </c>
      <c r="P101" s="168">
        <v>1.01194905231948</v>
      </c>
      <c r="Q101" s="169">
        <v>0.239529220842707</v>
      </c>
      <c r="R101" s="170">
        <v>0.00685688377507814</v>
      </c>
      <c r="S101" s="170">
        <v>0.109099505242941</v>
      </c>
      <c r="T101" s="170">
        <v>0.618553708058881</v>
      </c>
      <c r="U101" s="170">
        <v>0.0130467895372266</v>
      </c>
      <c r="V101" s="170">
        <v>0.0505418979540961</v>
      </c>
      <c r="W101" s="171">
        <v>1.03762800541093</v>
      </c>
      <c r="X101" s="169">
        <v>0.24304554185754</v>
      </c>
      <c r="Y101" s="170">
        <v>0.00298842414314364</v>
      </c>
      <c r="Z101" s="170">
        <v>0.0196116827084277</v>
      </c>
      <c r="AA101" s="170">
        <v>0.026040105258584</v>
      </c>
      <c r="AB101" s="170">
        <v>0.0505418979540961</v>
      </c>
      <c r="AC101" s="172">
        <v>0.342227651921791</v>
      </c>
      <c r="AD101" s="173">
        <v>-0.695400353489138</v>
      </c>
      <c r="AE101" s="170">
        <v>0.687072868319449</v>
      </c>
      <c r="AF101" s="174">
        <v>3.03198178050223</v>
      </c>
      <c r="AG101" s="244" t="str">
        <f t="shared" si="21"/>
        <v/>
      </c>
      <c r="AH101" s="245"/>
      <c r="AI101" s="246"/>
      <c r="AJ101" s="229" t="str">
        <f t="shared" si="22"/>
        <v/>
      </c>
      <c r="AK101" s="227">
        <f t="shared" si="23"/>
        <v>45412.71313</v>
      </c>
      <c r="AL101" s="87"/>
      <c r="AM101" s="87"/>
      <c r="AN101" s="87"/>
      <c r="AO101" s="87"/>
      <c r="AP101" s="87"/>
      <c r="AQ101" s="87"/>
      <c r="AR101" s="87"/>
      <c r="AS101" s="87"/>
      <c r="AT101" s="87"/>
      <c r="AU101" s="87"/>
      <c r="AV101" s="175"/>
      <c r="AW101" s="175"/>
      <c r="AX101" s="175"/>
      <c r="AY101" s="175"/>
      <c r="AZ101" s="175"/>
      <c r="BA101" s="175"/>
      <c r="BB101" s="175"/>
      <c r="BC101" s="175"/>
      <c r="BD101" s="175"/>
      <c r="BE101" s="175"/>
    </row>
    <row r="102" ht="15.0" customHeight="1">
      <c r="A102" s="158" t="s">
        <v>197</v>
      </c>
      <c r="B102" s="159" t="s">
        <v>113</v>
      </c>
      <c r="C102" s="160">
        <v>69.16225016339868</v>
      </c>
      <c r="D102" s="161">
        <v>67.57</v>
      </c>
      <c r="E102" s="162">
        <v>0.705</v>
      </c>
      <c r="F102" s="163">
        <v>12449.3</v>
      </c>
      <c r="G102" s="1" t="s">
        <v>100</v>
      </c>
      <c r="H102" s="164" t="s">
        <v>119</v>
      </c>
      <c r="I102" s="176">
        <v>279.134</v>
      </c>
      <c r="J102" s="169">
        <v>0.493643695832829</v>
      </c>
      <c r="K102" s="170">
        <v>0.01723414817053</v>
      </c>
      <c r="L102" s="170">
        <v>0.262536524413383</v>
      </c>
      <c r="M102" s="170">
        <v>0.783948798353863</v>
      </c>
      <c r="N102" s="170">
        <v>0.226101595245167</v>
      </c>
      <c r="O102" s="170">
        <v>0.0831993668066374</v>
      </c>
      <c r="P102" s="168">
        <v>1.86666412882241</v>
      </c>
      <c r="Q102" s="169">
        <v>0.464479686561258</v>
      </c>
      <c r="R102" s="170">
        <v>0.0411305581552004</v>
      </c>
      <c r="S102" s="170">
        <v>0.147029356740003</v>
      </c>
      <c r="T102" s="170">
        <v>0.748742694112207</v>
      </c>
      <c r="U102" s="170">
        <v>0.194047582045072</v>
      </c>
      <c r="V102" s="170">
        <v>0.0831993668066374</v>
      </c>
      <c r="W102" s="171">
        <v>1.67862924442038</v>
      </c>
      <c r="X102" s="169">
        <v>0.493643695832829</v>
      </c>
      <c r="Y102" s="170">
        <v>0.0512728398145652</v>
      </c>
      <c r="Z102" s="170">
        <v>0.260264262252431</v>
      </c>
      <c r="AA102" s="170">
        <v>0.338990502663794</v>
      </c>
      <c r="AB102" s="170">
        <v>0.0831993668066374</v>
      </c>
      <c r="AC102" s="172">
        <v>1.22737066737026</v>
      </c>
      <c r="AD102" s="173">
        <v>-0.45125857705012</v>
      </c>
      <c r="AE102" s="170">
        <v>1.1115164623492</v>
      </c>
      <c r="AF102" s="174">
        <v>1.36766283328</v>
      </c>
      <c r="AG102" s="244">
        <f t="shared" si="21"/>
        <v>44890.3802</v>
      </c>
      <c r="AH102" s="245"/>
      <c r="AI102" s="246"/>
      <c r="AJ102" s="229">
        <f t="shared" si="22"/>
        <v>45620.3802</v>
      </c>
      <c r="AK102" s="227">
        <f t="shared" si="23"/>
        <v>45559.60982</v>
      </c>
      <c r="AL102" s="87"/>
      <c r="AM102" s="87"/>
      <c r="AN102" s="87"/>
      <c r="AO102" s="87"/>
      <c r="AP102" s="87"/>
      <c r="AQ102" s="87"/>
      <c r="AR102" s="87"/>
      <c r="AS102" s="87"/>
      <c r="AT102" s="87"/>
      <c r="AU102" s="87"/>
      <c r="AV102" s="175"/>
      <c r="AW102" s="175"/>
      <c r="AX102" s="175"/>
      <c r="AY102" s="175"/>
      <c r="AZ102" s="175"/>
      <c r="BA102" s="175"/>
      <c r="BB102" s="175"/>
      <c r="BC102" s="175"/>
      <c r="BD102" s="175"/>
      <c r="BE102" s="175"/>
    </row>
    <row r="103" ht="15.0" customHeight="1">
      <c r="A103" s="177" t="s">
        <v>198</v>
      </c>
      <c r="B103" s="178" t="s">
        <v>126</v>
      </c>
      <c r="C103" s="179">
        <v>68.58759957983195</v>
      </c>
      <c r="D103" s="180">
        <v>73.875</v>
      </c>
      <c r="E103" s="181">
        <v>0.774</v>
      </c>
      <c r="F103" s="182">
        <v>15701.7</v>
      </c>
      <c r="G103" s="183" t="s">
        <v>103</v>
      </c>
      <c r="H103" s="184" t="s">
        <v>116</v>
      </c>
      <c r="I103" s="185">
        <v>86.023</v>
      </c>
      <c r="J103" s="186">
        <v>0.394591519189388</v>
      </c>
      <c r="K103" s="187">
        <v>0.0619134194859069</v>
      </c>
      <c r="L103" s="187">
        <v>0.00338466528810303</v>
      </c>
      <c r="M103" s="187">
        <v>2.528332964661</v>
      </c>
      <c r="N103" s="187">
        <v>0.147951352647757</v>
      </c>
      <c r="O103" s="187">
        <v>0.0719725701618139</v>
      </c>
      <c r="P103" s="168">
        <v>3.20814649143397</v>
      </c>
      <c r="Q103" s="186">
        <v>0.521927667530112</v>
      </c>
      <c r="R103" s="187">
        <v>0.086977198388225</v>
      </c>
      <c r="S103" s="187">
        <v>0.0181738225604418</v>
      </c>
      <c r="T103" s="187">
        <v>2.42070146817881</v>
      </c>
      <c r="U103" s="187">
        <v>0.128896772914786</v>
      </c>
      <c r="V103" s="187">
        <v>0.0719725701618139</v>
      </c>
      <c r="W103" s="171">
        <v>3.24864949973419</v>
      </c>
      <c r="X103" s="186">
        <v>0.394591519189388</v>
      </c>
      <c r="Y103" s="187">
        <v>0.0619134194859069</v>
      </c>
      <c r="Z103" s="187">
        <v>0.0532593516080136</v>
      </c>
      <c r="AA103" s="187">
        <v>0.169577822499363</v>
      </c>
      <c r="AB103" s="187">
        <v>0.0719725701618139</v>
      </c>
      <c r="AC103" s="172">
        <v>0.751314682944485</v>
      </c>
      <c r="AD103" s="188">
        <v>-2.4973348167897</v>
      </c>
      <c r="AE103" s="187">
        <v>2.15111669915169</v>
      </c>
      <c r="AF103" s="189">
        <v>4.3239531630107</v>
      </c>
      <c r="AG103" s="247">
        <f t="shared" si="21"/>
        <v>44731.67931</v>
      </c>
      <c r="AH103" s="245"/>
      <c r="AI103" s="246"/>
      <c r="AJ103" s="233">
        <f t="shared" si="22"/>
        <v>45461.67931</v>
      </c>
      <c r="AK103" s="234">
        <f t="shared" si="23"/>
        <v>45376.64477</v>
      </c>
      <c r="AL103" s="87"/>
      <c r="AM103" s="87"/>
      <c r="AN103" s="87"/>
      <c r="AO103" s="87"/>
      <c r="AP103" s="87"/>
      <c r="AQ103" s="87"/>
      <c r="AR103" s="87"/>
      <c r="AS103" s="87"/>
      <c r="AT103" s="87"/>
      <c r="AU103" s="87"/>
      <c r="AV103" s="175"/>
      <c r="AW103" s="175"/>
      <c r="AX103" s="175"/>
      <c r="AY103" s="175"/>
      <c r="AZ103" s="175"/>
      <c r="BA103" s="175"/>
      <c r="BB103" s="175"/>
      <c r="BC103" s="175"/>
      <c r="BD103" s="175"/>
      <c r="BE103" s="175"/>
    </row>
    <row r="104" ht="15.0" customHeight="1">
      <c r="A104" s="158" t="s">
        <v>199</v>
      </c>
      <c r="B104" s="159" t="s">
        <v>126</v>
      </c>
      <c r="C104" s="160">
        <v>62.25257212885155</v>
      </c>
      <c r="D104" s="161">
        <v>70.378</v>
      </c>
      <c r="E104" s="162">
        <v>0.686</v>
      </c>
      <c r="F104" s="163">
        <v>10399.1</v>
      </c>
      <c r="G104" s="1" t="s">
        <v>103</v>
      </c>
      <c r="H104" s="164" t="s">
        <v>119</v>
      </c>
      <c r="I104" s="176">
        <v>42.165</v>
      </c>
      <c r="J104" s="169">
        <v>0.230780468891383</v>
      </c>
      <c r="K104" s="170">
        <v>0.0140552892512023</v>
      </c>
      <c r="L104" s="170">
        <v>0.00191849684862737</v>
      </c>
      <c r="M104" s="170">
        <v>1.15270485218687</v>
      </c>
      <c r="N104" s="170">
        <v>0.00313622242939152</v>
      </c>
      <c r="O104" s="170">
        <v>0.0334455123754866</v>
      </c>
      <c r="P104" s="168">
        <v>1.43604084198296</v>
      </c>
      <c r="Q104" s="169">
        <v>0.468997030216242</v>
      </c>
      <c r="R104" s="170">
        <v>0.0422359945740324</v>
      </c>
      <c r="S104" s="170">
        <v>0.0281637430266892</v>
      </c>
      <c r="T104" s="170">
        <v>1.13865123087512</v>
      </c>
      <c r="U104" s="170">
        <v>0.0152526846264875</v>
      </c>
      <c r="V104" s="170">
        <v>0.0334455123754866</v>
      </c>
      <c r="W104" s="171">
        <v>1.72674619569405</v>
      </c>
      <c r="X104" s="169">
        <v>0.230780468891383</v>
      </c>
      <c r="Y104" s="170">
        <v>0.0140552892512023</v>
      </c>
      <c r="Z104" s="170">
        <v>0.0341530360493198</v>
      </c>
      <c r="AA104" s="170">
        <v>0.0017875911107627</v>
      </c>
      <c r="AB104" s="170">
        <v>0.0334455123754866</v>
      </c>
      <c r="AC104" s="172">
        <v>0.314221897678154</v>
      </c>
      <c r="AD104" s="173">
        <v>-1.41252429801589</v>
      </c>
      <c r="AE104" s="170">
        <v>1.14337744870847</v>
      </c>
      <c r="AF104" s="174">
        <v>5.49530827880968</v>
      </c>
      <c r="AG104" s="244">
        <f t="shared" si="21"/>
        <v>44881.22967</v>
      </c>
      <c r="AH104" s="245"/>
      <c r="AI104" s="246"/>
      <c r="AJ104" s="229">
        <f t="shared" si="22"/>
        <v>45611.22967</v>
      </c>
      <c r="AK104" s="227">
        <f t="shared" si="23"/>
        <v>45358.60227</v>
      </c>
      <c r="AL104" s="87"/>
      <c r="AM104" s="87"/>
      <c r="AN104" s="87"/>
      <c r="AO104" s="87"/>
      <c r="AP104" s="87"/>
      <c r="AQ104" s="87"/>
      <c r="AR104" s="87"/>
      <c r="AS104" s="87"/>
      <c r="AT104" s="87"/>
      <c r="AU104" s="87"/>
      <c r="AV104" s="175"/>
      <c r="AW104" s="175"/>
      <c r="AX104" s="175"/>
      <c r="AY104" s="175"/>
      <c r="AZ104" s="175"/>
      <c r="BA104" s="175"/>
      <c r="BB104" s="175"/>
      <c r="BC104" s="175"/>
      <c r="BD104" s="175"/>
      <c r="BE104" s="175"/>
    </row>
    <row r="105" ht="15.0" customHeight="1">
      <c r="A105" s="158" t="s">
        <v>200</v>
      </c>
      <c r="B105" s="159" t="s">
        <v>126</v>
      </c>
      <c r="C105" s="160">
        <v>80.6629831932773</v>
      </c>
      <c r="D105" s="161">
        <v>82.10243902439025</v>
      </c>
      <c r="E105" s="162">
        <v>0.945</v>
      </c>
      <c r="F105" s="163">
        <v>106717.0</v>
      </c>
      <c r="G105" s="1" t="s">
        <v>327</v>
      </c>
      <c r="H105" s="164" t="s">
        <v>122</v>
      </c>
      <c r="I105" s="176">
        <v>5.02</v>
      </c>
      <c r="J105" s="169">
        <v>0.420843406591693</v>
      </c>
      <c r="K105" s="170">
        <v>0.737037033856492</v>
      </c>
      <c r="L105" s="170">
        <v>0.521980171311664</v>
      </c>
      <c r="M105" s="170">
        <v>2.27101341640168</v>
      </c>
      <c r="N105" s="170">
        <v>0.209327018858974</v>
      </c>
      <c r="O105" s="170">
        <v>0.103161886472031</v>
      </c>
      <c r="P105" s="168">
        <v>4.26336293349254</v>
      </c>
      <c r="Q105" s="169">
        <v>0.939228642101134</v>
      </c>
      <c r="R105" s="170">
        <v>0.252789565286534</v>
      </c>
      <c r="S105" s="170">
        <v>0.616257086558314</v>
      </c>
      <c r="T105" s="170">
        <v>2.47846688584915</v>
      </c>
      <c r="U105" s="170">
        <v>0.115526005213342</v>
      </c>
      <c r="V105" s="170">
        <v>0.103161886472031</v>
      </c>
      <c r="W105" s="171">
        <v>4.5054300714805</v>
      </c>
      <c r="X105" s="169">
        <v>0.420843406591693</v>
      </c>
      <c r="Y105" s="170">
        <v>0.737037033856492</v>
      </c>
      <c r="Z105" s="170">
        <v>0.468889103230107</v>
      </c>
      <c r="AA105" s="170">
        <v>1.37929144465012</v>
      </c>
      <c r="AB105" s="170">
        <v>0.103161886472031</v>
      </c>
      <c r="AC105" s="172">
        <v>3.10922287480044</v>
      </c>
      <c r="AD105" s="173">
        <v>-1.39620719668006</v>
      </c>
      <c r="AE105" s="170">
        <v>2.98330302004414</v>
      </c>
      <c r="AF105" s="174">
        <v>1.44905343003745</v>
      </c>
      <c r="AG105" s="244">
        <f t="shared" si="21"/>
        <v>44684.34761</v>
      </c>
      <c r="AH105" s="245"/>
      <c r="AI105" s="246"/>
      <c r="AJ105" s="229">
        <f t="shared" si="22"/>
        <v>45414.34761</v>
      </c>
      <c r="AK105" s="227">
        <f t="shared" si="23"/>
        <v>45544.57868</v>
      </c>
      <c r="AL105" s="87"/>
      <c r="AM105" s="87"/>
      <c r="AN105" s="87"/>
      <c r="AO105" s="87"/>
      <c r="AP105" s="87"/>
      <c r="AQ105" s="87"/>
      <c r="AR105" s="87"/>
      <c r="AS105" s="87"/>
      <c r="AT105" s="87"/>
      <c r="AU105" s="87"/>
      <c r="AV105" s="175"/>
      <c r="AW105" s="175"/>
      <c r="AX105" s="175"/>
      <c r="AY105" s="175"/>
      <c r="AZ105" s="175"/>
      <c r="BA105" s="175"/>
      <c r="BB105" s="175"/>
      <c r="BC105" s="175"/>
      <c r="BD105" s="175"/>
      <c r="BE105" s="175"/>
    </row>
    <row r="106" ht="15.0" customHeight="1">
      <c r="A106" s="158" t="s">
        <v>201</v>
      </c>
      <c r="B106" s="159" t="s">
        <v>113</v>
      </c>
      <c r="C106" s="160">
        <v>73.50514869281045</v>
      </c>
      <c r="D106" s="161">
        <v>82.5</v>
      </c>
      <c r="E106" s="162">
        <v>0.919</v>
      </c>
      <c r="F106" s="163">
        <v>43000.3</v>
      </c>
      <c r="G106" s="1" t="s">
        <v>103</v>
      </c>
      <c r="H106" s="164" t="s">
        <v>122</v>
      </c>
      <c r="I106" s="176">
        <v>8.923</v>
      </c>
      <c r="J106" s="169">
        <v>0.138875911231984</v>
      </c>
      <c r="K106" s="170">
        <v>0.00651941253159515</v>
      </c>
      <c r="L106" s="170">
        <v>0.00200103111658194</v>
      </c>
      <c r="M106" s="170">
        <v>2.197051523887</v>
      </c>
      <c r="N106" s="170">
        <v>0.00213130748738649</v>
      </c>
      <c r="O106" s="170">
        <v>0.0591855023941465</v>
      </c>
      <c r="P106" s="168">
        <v>2.40576468864869</v>
      </c>
      <c r="Q106" s="169">
        <v>0.822678834528119</v>
      </c>
      <c r="R106" s="170">
        <v>0.266056232999793</v>
      </c>
      <c r="S106" s="170">
        <v>0.251474187899903</v>
      </c>
      <c r="T106" s="170">
        <v>2.62562458542264</v>
      </c>
      <c r="U106" s="170">
        <v>0.135863922994132</v>
      </c>
      <c r="V106" s="170">
        <v>0.0591855023941465</v>
      </c>
      <c r="W106" s="171">
        <v>4.16088326623873</v>
      </c>
      <c r="X106" s="169">
        <v>0.138875911231984</v>
      </c>
      <c r="Y106" s="170">
        <v>0.00651941253159515</v>
      </c>
      <c r="Z106" s="170">
        <v>0.0237868685998228</v>
      </c>
      <c r="AA106" s="170">
        <v>0.0137429281237825</v>
      </c>
      <c r="AB106" s="170">
        <v>0.0591855023941465</v>
      </c>
      <c r="AC106" s="172">
        <v>0.242110622881331</v>
      </c>
      <c r="AD106" s="173">
        <v>-3.91877264335739</v>
      </c>
      <c r="AE106" s="170">
        <v>2.75515886769542</v>
      </c>
      <c r="AF106" s="174">
        <v>17.1858765085171</v>
      </c>
      <c r="AG106" s="244">
        <f t="shared" si="21"/>
        <v>44694.47875</v>
      </c>
      <c r="AH106" s="245"/>
      <c r="AI106" s="246"/>
      <c r="AJ106" s="229">
        <f t="shared" si="22"/>
        <v>45424.47875</v>
      </c>
      <c r="AK106" s="227">
        <f t="shared" si="23"/>
        <v>45313.29656</v>
      </c>
      <c r="AL106" s="87"/>
      <c r="AM106" s="87"/>
      <c r="AN106" s="87"/>
      <c r="AO106" s="87"/>
      <c r="AP106" s="87"/>
      <c r="AQ106" s="87"/>
      <c r="AR106" s="87"/>
      <c r="AS106" s="87"/>
      <c r="AT106" s="87"/>
      <c r="AU106" s="87"/>
      <c r="AV106" s="175"/>
      <c r="AW106" s="175"/>
      <c r="AX106" s="175"/>
      <c r="AY106" s="175"/>
      <c r="AZ106" s="175"/>
      <c r="BA106" s="175"/>
      <c r="BB106" s="175"/>
      <c r="BC106" s="175"/>
      <c r="BD106" s="175"/>
      <c r="BE106" s="175"/>
    </row>
    <row r="107" ht="15.0" customHeight="1">
      <c r="A107" s="158" t="s">
        <v>202</v>
      </c>
      <c r="B107" s="159" t="s">
        <v>113</v>
      </c>
      <c r="C107" s="160">
        <v>78.33741904761905</v>
      </c>
      <c r="D107" s="161">
        <v>82.79512195121951</v>
      </c>
      <c r="E107" s="162">
        <v>0.895</v>
      </c>
      <c r="F107" s="163">
        <v>43010.1</v>
      </c>
      <c r="G107" s="1" t="s">
        <v>327</v>
      </c>
      <c r="H107" s="164" t="s">
        <v>122</v>
      </c>
      <c r="I107" s="176">
        <v>60.298</v>
      </c>
      <c r="J107" s="169">
        <v>0.38042572818786</v>
      </c>
      <c r="K107" s="170">
        <v>0.0928136554504729</v>
      </c>
      <c r="L107" s="170">
        <v>0.127843912569361</v>
      </c>
      <c r="M107" s="170">
        <v>1.73520187798462</v>
      </c>
      <c r="N107" s="170">
        <v>0.0294250871954859</v>
      </c>
      <c r="O107" s="170">
        <v>0.0912343523857195</v>
      </c>
      <c r="P107" s="168">
        <v>2.45694461377352</v>
      </c>
      <c r="Q107" s="169">
        <v>0.816906649858751</v>
      </c>
      <c r="R107" s="170">
        <v>0.31957292892876</v>
      </c>
      <c r="S107" s="170">
        <v>0.461328804187905</v>
      </c>
      <c r="T107" s="170">
        <v>2.04847388161867</v>
      </c>
      <c r="U107" s="170">
        <v>0.213679249731257</v>
      </c>
      <c r="V107" s="170">
        <v>0.0912343523857195</v>
      </c>
      <c r="W107" s="171">
        <v>3.95119586671106</v>
      </c>
      <c r="X107" s="169">
        <v>0.38042572818786</v>
      </c>
      <c r="Y107" s="170">
        <v>0.0928136554504729</v>
      </c>
      <c r="Z107" s="170">
        <v>0.340885413194445</v>
      </c>
      <c r="AA107" s="170">
        <v>0.0657797281984685</v>
      </c>
      <c r="AB107" s="170">
        <v>0.0912343523857195</v>
      </c>
      <c r="AC107" s="172">
        <v>0.971138877416966</v>
      </c>
      <c r="AD107" s="173">
        <v>-2.98005698929409</v>
      </c>
      <c r="AE107" s="170">
        <v>2.61631284359754</v>
      </c>
      <c r="AF107" s="174">
        <v>4.06862083126611</v>
      </c>
      <c r="AG107" s="244">
        <f t="shared" si="21"/>
        <v>44701.50931</v>
      </c>
      <c r="AH107" s="245"/>
      <c r="AI107" s="246"/>
      <c r="AJ107" s="229">
        <f t="shared" si="22"/>
        <v>45431.50931</v>
      </c>
      <c r="AK107" s="227">
        <f t="shared" si="23"/>
        <v>45381.95677</v>
      </c>
      <c r="AL107" s="87"/>
      <c r="AM107" s="87"/>
      <c r="AN107" s="87"/>
      <c r="AO107" s="87"/>
      <c r="AP107" s="87"/>
      <c r="AQ107" s="87"/>
      <c r="AR107" s="87"/>
      <c r="AS107" s="87"/>
      <c r="AT107" s="87"/>
      <c r="AU107" s="87"/>
      <c r="AV107" s="175"/>
      <c r="AW107" s="175"/>
      <c r="AX107" s="175"/>
      <c r="AY107" s="175"/>
      <c r="AZ107" s="175"/>
      <c r="BA107" s="175"/>
      <c r="BB107" s="175"/>
      <c r="BC107" s="175"/>
      <c r="BD107" s="175"/>
      <c r="BE107" s="175"/>
    </row>
    <row r="108" ht="15.0" customHeight="1">
      <c r="A108" s="177" t="s">
        <v>203</v>
      </c>
      <c r="B108" s="178" t="s">
        <v>113</v>
      </c>
      <c r="C108" s="179">
        <v>69.01595819327731</v>
      </c>
      <c r="D108" s="180">
        <v>70.5</v>
      </c>
      <c r="E108" s="181">
        <v>0.709</v>
      </c>
      <c r="F108" s="182">
        <v>10108.5</v>
      </c>
      <c r="G108" s="183" t="s">
        <v>101</v>
      </c>
      <c r="H108" s="184" t="s">
        <v>116</v>
      </c>
      <c r="I108" s="185">
        <v>2.985</v>
      </c>
      <c r="J108" s="186">
        <v>0.197661770973429</v>
      </c>
      <c r="K108" s="187">
        <v>0.0</v>
      </c>
      <c r="L108" s="187">
        <v>0.103649699432732</v>
      </c>
      <c r="M108" s="187">
        <v>0.805390832694841</v>
      </c>
      <c r="N108" s="187">
        <v>0.0114105565891198</v>
      </c>
      <c r="O108" s="187">
        <v>0.0696366259101593</v>
      </c>
      <c r="P108" s="168">
        <v>1.18774948560028</v>
      </c>
      <c r="Q108" s="186">
        <v>0.459422810733618</v>
      </c>
      <c r="R108" s="187">
        <v>0.0654428888829316</v>
      </c>
      <c r="S108" s="187">
        <v>0.178283149784057</v>
      </c>
      <c r="T108" s="187">
        <v>0.810013780376987</v>
      </c>
      <c r="U108" s="187">
        <v>0.157541201588838</v>
      </c>
      <c r="V108" s="187">
        <v>0.0696366259101593</v>
      </c>
      <c r="W108" s="171">
        <v>1.74034045727659</v>
      </c>
      <c r="X108" s="186">
        <v>0.197661770973429</v>
      </c>
      <c r="Y108" s="187">
        <v>0.0</v>
      </c>
      <c r="Z108" s="187">
        <v>0.174209501985764</v>
      </c>
      <c r="AA108" s="187">
        <v>0.112810553979558</v>
      </c>
      <c r="AB108" s="187">
        <v>0.0696366259101593</v>
      </c>
      <c r="AC108" s="172">
        <v>0.55431845284891</v>
      </c>
      <c r="AD108" s="188">
        <v>-1.18602200442768</v>
      </c>
      <c r="AE108" s="187">
        <v>1.1523789870724</v>
      </c>
      <c r="AF108" s="189">
        <v>3.1396040458912</v>
      </c>
      <c r="AG108" s="247">
        <f t="shared" si="21"/>
        <v>44878.73608</v>
      </c>
      <c r="AH108" s="245"/>
      <c r="AI108" s="246"/>
      <c r="AJ108" s="233">
        <f t="shared" si="22"/>
        <v>45608.73608</v>
      </c>
      <c r="AK108" s="234">
        <f t="shared" si="23"/>
        <v>45408.57521</v>
      </c>
      <c r="AL108" s="87"/>
      <c r="AM108" s="87"/>
      <c r="AN108" s="87"/>
      <c r="AO108" s="87"/>
      <c r="AP108" s="87"/>
      <c r="AQ108" s="87"/>
      <c r="AR108" s="87"/>
      <c r="AS108" s="87"/>
      <c r="AT108" s="87"/>
      <c r="AU108" s="87"/>
      <c r="AV108" s="175"/>
      <c r="AW108" s="175"/>
      <c r="AX108" s="175"/>
      <c r="AY108" s="175"/>
      <c r="AZ108" s="175"/>
      <c r="BA108" s="175"/>
      <c r="BB108" s="175"/>
      <c r="BC108" s="175"/>
      <c r="BD108" s="175"/>
      <c r="BE108" s="175"/>
    </row>
    <row r="109" ht="15.0" customHeight="1">
      <c r="A109" s="158" t="s">
        <v>204</v>
      </c>
      <c r="B109" s="159" t="s">
        <v>113</v>
      </c>
      <c r="C109" s="160">
        <v>79.5816911764706</v>
      </c>
      <c r="D109" s="161">
        <v>84.44560975609757</v>
      </c>
      <c r="E109" s="162">
        <v>0.925</v>
      </c>
      <c r="F109" s="163">
        <v>41809.1</v>
      </c>
      <c r="G109" s="1" t="s">
        <v>100</v>
      </c>
      <c r="H109" s="164" t="s">
        <v>122</v>
      </c>
      <c r="I109" s="176">
        <v>125.585</v>
      </c>
      <c r="J109" s="169">
        <v>0.0928648083225522</v>
      </c>
      <c r="K109" s="170">
        <v>0.00767754026701311</v>
      </c>
      <c r="L109" s="170">
        <v>0.152049051157026</v>
      </c>
      <c r="M109" s="170">
        <v>2.82092274930646</v>
      </c>
      <c r="N109" s="170">
        <v>0.147738992683265</v>
      </c>
      <c r="O109" s="170">
        <v>0.0778156152886829</v>
      </c>
      <c r="P109" s="168">
        <v>3.299068757025</v>
      </c>
      <c r="Q109" s="169">
        <v>0.436463530639955</v>
      </c>
      <c r="R109" s="170">
        <v>0.131580344634595</v>
      </c>
      <c r="S109" s="170">
        <v>0.214300758175205</v>
      </c>
      <c r="T109" s="170">
        <v>2.93242520372376</v>
      </c>
      <c r="U109" s="170">
        <v>0.251690075713048</v>
      </c>
      <c r="V109" s="170">
        <v>0.0778156152886829</v>
      </c>
      <c r="W109" s="171">
        <v>4.04427552817524</v>
      </c>
      <c r="X109" s="169">
        <v>0.0928648083225523</v>
      </c>
      <c r="Y109" s="170">
        <v>0.00767754026701311</v>
      </c>
      <c r="Z109" s="170">
        <v>0.34800422490241</v>
      </c>
      <c r="AA109" s="170">
        <v>0.103747577575833</v>
      </c>
      <c r="AB109" s="170">
        <v>0.0778156152886829</v>
      </c>
      <c r="AC109" s="172">
        <v>0.630109766356492</v>
      </c>
      <c r="AD109" s="173">
        <v>-3.41416576181874</v>
      </c>
      <c r="AE109" s="170">
        <v>2.67794621283093</v>
      </c>
      <c r="AF109" s="174">
        <v>6.41836667849256</v>
      </c>
      <c r="AG109" s="244">
        <f t="shared" si="21"/>
        <v>44698.29848</v>
      </c>
      <c r="AH109" s="245"/>
      <c r="AI109" s="246"/>
      <c r="AJ109" s="229">
        <f t="shared" si="22"/>
        <v>45428.29848</v>
      </c>
      <c r="AK109" s="227">
        <f t="shared" si="23"/>
        <v>45349.02385</v>
      </c>
      <c r="AL109" s="87"/>
      <c r="AM109" s="87"/>
      <c r="AN109" s="87"/>
      <c r="AO109" s="87"/>
      <c r="AP109" s="87"/>
      <c r="AQ109" s="87"/>
      <c r="AR109" s="87"/>
      <c r="AS109" s="87"/>
      <c r="AT109" s="87"/>
      <c r="AU109" s="87"/>
      <c r="AV109" s="175"/>
      <c r="AW109" s="175"/>
      <c r="AX109" s="175"/>
      <c r="AY109" s="175"/>
      <c r="AZ109" s="175"/>
      <c r="BA109" s="175"/>
      <c r="BB109" s="175"/>
      <c r="BC109" s="175"/>
      <c r="BD109" s="175"/>
      <c r="BE109" s="175"/>
    </row>
    <row r="110" ht="15.0" customHeight="1">
      <c r="A110" s="158" t="s">
        <v>205</v>
      </c>
      <c r="B110" s="159" t="s">
        <v>126</v>
      </c>
      <c r="C110" s="160">
        <v>69.41181799719888</v>
      </c>
      <c r="D110" s="161">
        <v>74.256</v>
      </c>
      <c r="E110" s="162">
        <v>0.72</v>
      </c>
      <c r="F110" s="163">
        <v>10159.1</v>
      </c>
      <c r="G110" s="1" t="s">
        <v>103</v>
      </c>
      <c r="H110" s="164" t="s">
        <v>116</v>
      </c>
      <c r="I110" s="176">
        <v>10.301</v>
      </c>
      <c r="J110" s="169">
        <v>0.0814176718796008</v>
      </c>
      <c r="K110" s="170">
        <v>0.011075493994293</v>
      </c>
      <c r="L110" s="170">
        <v>0.0129213268391606</v>
      </c>
      <c r="M110" s="170">
        <v>0.615205998121394</v>
      </c>
      <c r="N110" s="170">
        <v>4.71641414751881E-4</v>
      </c>
      <c r="O110" s="170">
        <v>0.104159286489451</v>
      </c>
      <c r="P110" s="168">
        <v>0.825251418738651</v>
      </c>
      <c r="Q110" s="169">
        <v>0.388429665433233</v>
      </c>
      <c r="R110" s="170">
        <v>0.106557324677122</v>
      </c>
      <c r="S110" s="170">
        <v>0.114225086327862</v>
      </c>
      <c r="T110" s="170">
        <v>0.564035659128533</v>
      </c>
      <c r="U110" s="170">
        <v>0.0264461463303853</v>
      </c>
      <c r="V110" s="170">
        <v>0.104159286489451</v>
      </c>
      <c r="W110" s="171">
        <v>1.30385316838659</v>
      </c>
      <c r="X110" s="169">
        <v>0.0814176718796008</v>
      </c>
      <c r="Y110" s="170">
        <v>0.011075493994293</v>
      </c>
      <c r="Z110" s="170">
        <v>0.0159135009215474</v>
      </c>
      <c r="AA110" s="170">
        <v>0.00176929573547349</v>
      </c>
      <c r="AB110" s="170">
        <v>0.104159286489451</v>
      </c>
      <c r="AC110" s="172">
        <v>0.214335249020366</v>
      </c>
      <c r="AD110" s="173">
        <v>-1.08951791936622</v>
      </c>
      <c r="AE110" s="170">
        <v>0.86335578029816</v>
      </c>
      <c r="AF110" s="174">
        <v>6.0832419041942</v>
      </c>
      <c r="AG110" s="244" t="str">
        <f t="shared" si="21"/>
        <v/>
      </c>
      <c r="AH110" s="245"/>
      <c r="AI110" s="246"/>
      <c r="AJ110" s="229" t="str">
        <f t="shared" si="22"/>
        <v/>
      </c>
      <c r="AK110" s="227">
        <f t="shared" si="23"/>
        <v>45352.16529</v>
      </c>
      <c r="AL110" s="87"/>
      <c r="AM110" s="87"/>
      <c r="AN110" s="87"/>
      <c r="AO110" s="87"/>
      <c r="AP110" s="87"/>
      <c r="AQ110" s="87"/>
      <c r="AR110" s="87"/>
      <c r="AS110" s="87"/>
      <c r="AT110" s="87"/>
      <c r="AU110" s="87"/>
      <c r="AV110" s="175"/>
      <c r="AW110" s="175"/>
      <c r="AX110" s="175"/>
      <c r="AY110" s="175"/>
      <c r="AZ110" s="175"/>
      <c r="BA110" s="175"/>
      <c r="BB110" s="175"/>
      <c r="BC110" s="175"/>
      <c r="BD110" s="175"/>
      <c r="BE110" s="175"/>
    </row>
    <row r="111" ht="15.0" customHeight="1">
      <c r="A111" s="158" t="s">
        <v>206</v>
      </c>
      <c r="B111" s="159" t="s">
        <v>126</v>
      </c>
      <c r="C111" s="160">
        <v>71.13594729012819</v>
      </c>
      <c r="D111" s="161">
        <v>70.23</v>
      </c>
      <c r="E111" s="162">
        <v>0.811</v>
      </c>
      <c r="F111" s="163">
        <v>26125.1</v>
      </c>
      <c r="G111" s="1" t="s">
        <v>103</v>
      </c>
      <c r="H111" s="164" t="s">
        <v>116</v>
      </c>
      <c r="I111" s="176">
        <v>19.205</v>
      </c>
      <c r="J111" s="169">
        <v>1.93319846422188</v>
      </c>
      <c r="K111" s="170">
        <v>0.242808032598507</v>
      </c>
      <c r="L111" s="170">
        <v>0.012783446287039</v>
      </c>
      <c r="M111" s="170">
        <v>3.70523762071391</v>
      </c>
      <c r="N111" s="170">
        <v>0.0132425901769986</v>
      </c>
      <c r="O111" s="170">
        <v>0.0253230451444809</v>
      </c>
      <c r="P111" s="168">
        <v>5.93259319914281</v>
      </c>
      <c r="Q111" s="169">
        <v>0.588007889575093</v>
      </c>
      <c r="R111" s="170">
        <v>0.279762967008497</v>
      </c>
      <c r="S111" s="170">
        <v>0.0712425655688125</v>
      </c>
      <c r="T111" s="170">
        <v>3.31029292562804</v>
      </c>
      <c r="U111" s="170">
        <v>0.0195632255529177</v>
      </c>
      <c r="V111" s="170">
        <v>0.0253230451444809</v>
      </c>
      <c r="W111" s="171">
        <v>4.29419261847785</v>
      </c>
      <c r="X111" s="169">
        <v>1.93319846422188</v>
      </c>
      <c r="Y111" s="170">
        <v>1.61365041115557</v>
      </c>
      <c r="Z111" s="170">
        <v>0.20376223010022</v>
      </c>
      <c r="AA111" s="170">
        <v>0.0479358096315171</v>
      </c>
      <c r="AB111" s="170">
        <v>0.0253230451444809</v>
      </c>
      <c r="AC111" s="172">
        <v>3.82386996025367</v>
      </c>
      <c r="AD111" s="173">
        <v>-0.470322658224179</v>
      </c>
      <c r="AE111" s="170">
        <v>2.84343061685708</v>
      </c>
      <c r="AF111" s="174">
        <v>1.12299650958658</v>
      </c>
      <c r="AG111" s="244">
        <f t="shared" si="21"/>
        <v>44690.36607</v>
      </c>
      <c r="AH111" s="245"/>
      <c r="AI111" s="246"/>
      <c r="AJ111" s="229">
        <f t="shared" si="22"/>
        <v>45420.36607</v>
      </c>
      <c r="AK111" s="227">
        <f t="shared" si="23"/>
        <v>45617.91375</v>
      </c>
      <c r="AL111" s="87"/>
      <c r="AM111" s="87"/>
      <c r="AN111" s="87"/>
      <c r="AO111" s="87"/>
      <c r="AP111" s="87"/>
      <c r="AQ111" s="87"/>
      <c r="AR111" s="87"/>
      <c r="AS111" s="87"/>
      <c r="AT111" s="87"/>
      <c r="AU111" s="87"/>
      <c r="AV111" s="175"/>
      <c r="AW111" s="175"/>
      <c r="AX111" s="175"/>
      <c r="AY111" s="175"/>
      <c r="AZ111" s="175"/>
      <c r="BA111" s="175"/>
      <c r="BB111" s="175"/>
      <c r="BC111" s="175"/>
      <c r="BD111" s="175"/>
      <c r="BE111" s="175"/>
    </row>
    <row r="112" ht="15.0" customHeight="1">
      <c r="A112" s="158" t="s">
        <v>207</v>
      </c>
      <c r="B112" s="159" t="s">
        <v>113</v>
      </c>
      <c r="C112" s="160">
        <v>60.957479738562085</v>
      </c>
      <c r="D112" s="161">
        <v>61.427</v>
      </c>
      <c r="E112" s="162">
        <v>0.575</v>
      </c>
      <c r="F112" s="163">
        <v>5191.63</v>
      </c>
      <c r="G112" s="1" t="s">
        <v>99</v>
      </c>
      <c r="H112" s="164" t="s">
        <v>114</v>
      </c>
      <c r="I112" s="176">
        <v>56.215</v>
      </c>
      <c r="J112" s="169">
        <v>0.200480366547464</v>
      </c>
      <c r="K112" s="170">
        <v>0.191056485031651</v>
      </c>
      <c r="L112" s="170">
        <v>0.186423003611133</v>
      </c>
      <c r="M112" s="170">
        <v>0.117553409373249</v>
      </c>
      <c r="N112" s="170">
        <v>0.0171648822082419</v>
      </c>
      <c r="O112" s="170">
        <v>0.0451670263915877</v>
      </c>
      <c r="P112" s="168">
        <v>0.757845173163326</v>
      </c>
      <c r="Q112" s="169">
        <v>0.256809147855138</v>
      </c>
      <c r="R112" s="170">
        <v>0.191291258716546</v>
      </c>
      <c r="S112" s="170">
        <v>0.202077590568253</v>
      </c>
      <c r="T112" s="170">
        <v>0.167180120430244</v>
      </c>
      <c r="U112" s="170">
        <v>0.018777322721544</v>
      </c>
      <c r="V112" s="170">
        <v>0.0451670263915877</v>
      </c>
      <c r="W112" s="171">
        <v>0.881302466683314</v>
      </c>
      <c r="X112" s="169">
        <v>0.200480366547464</v>
      </c>
      <c r="Y112" s="170">
        <v>0.191056485031651</v>
      </c>
      <c r="Z112" s="170">
        <v>0.01107371221353</v>
      </c>
      <c r="AA112" s="170">
        <v>0.0150183154033136</v>
      </c>
      <c r="AB112" s="170">
        <v>0.0451670263915877</v>
      </c>
      <c r="AC112" s="172">
        <v>0.462795905587546</v>
      </c>
      <c r="AD112" s="173">
        <v>-0.418506561095768</v>
      </c>
      <c r="AE112" s="170">
        <v>0.583560785255895</v>
      </c>
      <c r="AF112" s="174">
        <v>1.90430048330797</v>
      </c>
      <c r="AG112" s="244" t="str">
        <f t="shared" si="21"/>
        <v/>
      </c>
      <c r="AH112" s="245"/>
      <c r="AI112" s="246"/>
      <c r="AJ112" s="229" t="str">
        <f t="shared" si="22"/>
        <v/>
      </c>
      <c r="AK112" s="227">
        <f t="shared" si="23"/>
        <v>45484.19656</v>
      </c>
      <c r="AL112" s="87"/>
      <c r="AM112" s="87"/>
      <c r="AN112" s="87"/>
      <c r="AO112" s="87"/>
      <c r="AP112" s="87"/>
      <c r="AQ112" s="87"/>
      <c r="AR112" s="87"/>
      <c r="AS112" s="87"/>
      <c r="AT112" s="87"/>
      <c r="AU112" s="87"/>
      <c r="AV112" s="175"/>
      <c r="AW112" s="175"/>
      <c r="AX112" s="175"/>
      <c r="AY112" s="175"/>
      <c r="AZ112" s="175"/>
      <c r="BA112" s="175"/>
      <c r="BB112" s="175"/>
      <c r="BC112" s="175"/>
      <c r="BD112" s="175"/>
      <c r="BE112" s="175"/>
    </row>
    <row r="113" ht="15.0" customHeight="1">
      <c r="A113" s="177" t="s">
        <v>208</v>
      </c>
      <c r="B113" s="178" t="s">
        <v>113</v>
      </c>
      <c r="C113" s="179"/>
      <c r="D113" s="180">
        <v>73.284</v>
      </c>
      <c r="E113" s="181"/>
      <c r="F113" s="182"/>
      <c r="G113" s="183" t="s">
        <v>100</v>
      </c>
      <c r="H113" s="184" t="s">
        <v>114</v>
      </c>
      <c r="I113" s="185">
        <v>25.991</v>
      </c>
      <c r="J113" s="186">
        <v>0.176680751768998</v>
      </c>
      <c r="K113" s="187">
        <v>0.00142831608681429</v>
      </c>
      <c r="L113" s="187">
        <v>0.130977779951758</v>
      </c>
      <c r="M113" s="187">
        <v>0.782589335138199</v>
      </c>
      <c r="N113" s="187">
        <v>0.0186693433058684</v>
      </c>
      <c r="O113" s="187">
        <v>0.0466668072627666</v>
      </c>
      <c r="P113" s="168">
        <v>1.1570123335144</v>
      </c>
      <c r="Q113" s="186">
        <v>0.214976207786574</v>
      </c>
      <c r="R113" s="187">
        <v>0.00156478395710318</v>
      </c>
      <c r="S113" s="187">
        <v>0.132060765174286</v>
      </c>
      <c r="T113" s="187">
        <v>0.782589335138199</v>
      </c>
      <c r="U113" s="187">
        <v>0.0203399164120853</v>
      </c>
      <c r="V113" s="187">
        <v>0.0466668072627666</v>
      </c>
      <c r="W113" s="171">
        <v>1.19819781573101</v>
      </c>
      <c r="X113" s="186">
        <v>0.176680751768998</v>
      </c>
      <c r="Y113" s="187">
        <v>0.00142831608681429</v>
      </c>
      <c r="Z113" s="187">
        <v>0.217929757724526</v>
      </c>
      <c r="AA113" s="187">
        <v>0.0907225325349821</v>
      </c>
      <c r="AB113" s="187">
        <v>0.0466668072627666</v>
      </c>
      <c r="AC113" s="172">
        <v>0.533428165378087</v>
      </c>
      <c r="AD113" s="188">
        <v>-0.664769650352923</v>
      </c>
      <c r="AE113" s="187">
        <v>0.793395326432399</v>
      </c>
      <c r="AF113" s="189">
        <v>2.24622150366159</v>
      </c>
      <c r="AG113" s="247" t="str">
        <f t="shared" si="21"/>
        <v/>
      </c>
      <c r="AH113" s="245"/>
      <c r="AI113" s="246"/>
      <c r="AJ113" s="233" t="str">
        <f t="shared" si="22"/>
        <v/>
      </c>
      <c r="AK113" s="234">
        <f t="shared" si="23"/>
        <v>45454.9403</v>
      </c>
      <c r="AL113" s="87"/>
      <c r="AM113" s="87"/>
      <c r="AN113" s="87"/>
      <c r="AO113" s="87"/>
      <c r="AP113" s="87"/>
      <c r="AQ113" s="87"/>
      <c r="AR113" s="87"/>
      <c r="AS113" s="87"/>
      <c r="AT113" s="87"/>
      <c r="AU113" s="87"/>
      <c r="AV113" s="175"/>
      <c r="AW113" s="175"/>
      <c r="AX113" s="175"/>
      <c r="AY113" s="175"/>
      <c r="AZ113" s="175"/>
      <c r="BA113" s="175"/>
      <c r="BB113" s="175"/>
      <c r="BC113" s="175"/>
      <c r="BD113" s="175"/>
      <c r="BE113" s="175"/>
    </row>
    <row r="114" ht="15.0" customHeight="1">
      <c r="A114" s="158" t="s">
        <v>209</v>
      </c>
      <c r="B114" s="159" t="s">
        <v>113</v>
      </c>
      <c r="C114" s="160">
        <v>77.8952191643324</v>
      </c>
      <c r="D114" s="161">
        <v>83.52682926829269</v>
      </c>
      <c r="E114" s="162">
        <v>0.925</v>
      </c>
      <c r="F114" s="163">
        <v>45438.2</v>
      </c>
      <c r="G114" s="1" t="s">
        <v>100</v>
      </c>
      <c r="H114" s="164" t="s">
        <v>122</v>
      </c>
      <c r="I114" s="165">
        <v>51.33</v>
      </c>
      <c r="J114" s="166">
        <v>0.104948496709418</v>
      </c>
      <c r="K114" s="167">
        <v>8.40880759929936E-4</v>
      </c>
      <c r="L114" s="167">
        <v>0.0556639114122414</v>
      </c>
      <c r="M114" s="167">
        <v>4.02376887926287</v>
      </c>
      <c r="N114" s="167">
        <v>0.352789138856948</v>
      </c>
      <c r="O114" s="167">
        <v>0.0702696504062437</v>
      </c>
      <c r="P114" s="168">
        <v>4.60828095740765</v>
      </c>
      <c r="Q114" s="169">
        <v>0.661150718489014</v>
      </c>
      <c r="R114" s="170">
        <v>0.190684367959543</v>
      </c>
      <c r="S114" s="170">
        <v>0.194770452696915</v>
      </c>
      <c r="T114" s="170">
        <v>4.24923771340699</v>
      </c>
      <c r="U114" s="170">
        <v>0.455316800147634</v>
      </c>
      <c r="V114" s="170">
        <v>0.0702696504062437</v>
      </c>
      <c r="W114" s="171">
        <v>5.82142970310634</v>
      </c>
      <c r="X114" s="169">
        <v>0.104948496709418</v>
      </c>
      <c r="Y114" s="170">
        <v>8.40880759929936E-4</v>
      </c>
      <c r="Z114" s="170">
        <v>0.087249584771895</v>
      </c>
      <c r="AA114" s="170">
        <v>0.383578197055939</v>
      </c>
      <c r="AB114" s="170">
        <v>0.0702696504062437</v>
      </c>
      <c r="AC114" s="172">
        <v>0.646886809703425</v>
      </c>
      <c r="AD114" s="173">
        <v>-5.17454289340291</v>
      </c>
      <c r="AE114" s="170">
        <v>3.85470166859008</v>
      </c>
      <c r="AF114" s="174">
        <v>8.99914732497832</v>
      </c>
      <c r="AG114" s="244">
        <f t="shared" si="21"/>
        <v>44656.68956</v>
      </c>
      <c r="AH114" s="245"/>
      <c r="AI114" s="246"/>
      <c r="AJ114" s="229">
        <f t="shared" si="22"/>
        <v>45386.68956</v>
      </c>
      <c r="AK114" s="227">
        <f t="shared" si="23"/>
        <v>45332.67052</v>
      </c>
      <c r="AL114" s="87"/>
      <c r="AM114" s="87"/>
      <c r="AN114" s="87"/>
      <c r="AO114" s="87"/>
      <c r="AP114" s="87"/>
      <c r="AQ114" s="87"/>
      <c r="AR114" s="87"/>
      <c r="AS114" s="87"/>
      <c r="AT114" s="87"/>
      <c r="AU114" s="87"/>
      <c r="AV114" s="175"/>
      <c r="AW114" s="175"/>
      <c r="AX114" s="175"/>
      <c r="AY114" s="175"/>
      <c r="AZ114" s="175"/>
      <c r="BA114" s="175"/>
      <c r="BB114" s="175"/>
      <c r="BC114" s="175"/>
      <c r="BD114" s="175"/>
      <c r="BE114" s="175"/>
    </row>
    <row r="115" ht="15.0" customHeight="1">
      <c r="A115" s="158" t="s">
        <v>210</v>
      </c>
      <c r="B115" s="159" t="s">
        <v>113</v>
      </c>
      <c r="C115" s="160">
        <v>64.53094704609116</v>
      </c>
      <c r="D115" s="161">
        <v>78.673</v>
      </c>
      <c r="E115" s="162">
        <v>0.831</v>
      </c>
      <c r="F115" s="163">
        <v>43612.6</v>
      </c>
      <c r="G115" s="1" t="s">
        <v>103</v>
      </c>
      <c r="H115" s="164" t="s">
        <v>122</v>
      </c>
      <c r="I115" s="176">
        <v>4.38</v>
      </c>
      <c r="J115" s="169">
        <v>0.0258067442919966</v>
      </c>
      <c r="K115" s="170">
        <v>0.00538245140853454</v>
      </c>
      <c r="L115" s="170">
        <v>0.00184323099226849</v>
      </c>
      <c r="M115" s="170">
        <v>8.19740279631462</v>
      </c>
      <c r="N115" s="170">
        <v>0.0189469162793276</v>
      </c>
      <c r="O115" s="170">
        <v>0.487700049885391</v>
      </c>
      <c r="P115" s="168">
        <v>8.73708218917214</v>
      </c>
      <c r="Q115" s="169">
        <v>0.662326388254087</v>
      </c>
      <c r="R115" s="170">
        <v>0.357908916056167</v>
      </c>
      <c r="S115" s="170">
        <v>0.116427751073959</v>
      </c>
      <c r="T115" s="170">
        <v>6.44516138640333</v>
      </c>
      <c r="U115" s="170">
        <v>0.481630333846043</v>
      </c>
      <c r="V115" s="170">
        <v>0.487700049885391</v>
      </c>
      <c r="W115" s="171">
        <v>8.55115482551898</v>
      </c>
      <c r="X115" s="169">
        <v>0.0258067442919966</v>
      </c>
      <c r="Y115" s="170">
        <v>0.00538245140853454</v>
      </c>
      <c r="Z115" s="170">
        <v>0.00269689728940514</v>
      </c>
      <c r="AA115" s="170">
        <v>0.285763528038679</v>
      </c>
      <c r="AB115" s="170">
        <v>0.487700049885391</v>
      </c>
      <c r="AC115" s="172">
        <v>0.807349670914006</v>
      </c>
      <c r="AD115" s="173">
        <v>-7.74380515460497</v>
      </c>
      <c r="AE115" s="170">
        <v>5.66220884823386</v>
      </c>
      <c r="AF115" s="174">
        <v>10.5916372218721</v>
      </c>
      <c r="AG115" s="244">
        <f t="shared" si="21"/>
        <v>44626.46248</v>
      </c>
      <c r="AH115" s="245"/>
      <c r="AI115" s="246"/>
      <c r="AJ115" s="229">
        <f t="shared" si="22"/>
        <v>45356.46248</v>
      </c>
      <c r="AK115" s="227">
        <f t="shared" si="23"/>
        <v>45326.55556</v>
      </c>
      <c r="AL115" s="87"/>
      <c r="AM115" s="87"/>
      <c r="AN115" s="87"/>
      <c r="AO115" s="87"/>
      <c r="AP115" s="87"/>
      <c r="AQ115" s="87"/>
      <c r="AR115" s="87"/>
      <c r="AS115" s="87"/>
      <c r="AT115" s="87"/>
      <c r="AU115" s="87"/>
      <c r="AV115" s="175"/>
      <c r="AW115" s="175"/>
      <c r="AX115" s="175"/>
      <c r="AY115" s="175"/>
      <c r="AZ115" s="175"/>
      <c r="BA115" s="175"/>
      <c r="BB115" s="175"/>
      <c r="BC115" s="175"/>
      <c r="BD115" s="175"/>
      <c r="BE115" s="175"/>
    </row>
    <row r="116" ht="15.0" customHeight="1">
      <c r="A116" s="158" t="s">
        <v>211</v>
      </c>
      <c r="B116" s="159" t="s">
        <v>126</v>
      </c>
      <c r="C116" s="160">
        <v>73.72334255156609</v>
      </c>
      <c r="D116" s="161">
        <v>71.9</v>
      </c>
      <c r="E116" s="162">
        <v>0.692</v>
      </c>
      <c r="F116" s="163">
        <v>4763.72</v>
      </c>
      <c r="G116" s="1" t="s">
        <v>103</v>
      </c>
      <c r="H116" s="164" t="s">
        <v>114</v>
      </c>
      <c r="I116" s="176">
        <v>6.728</v>
      </c>
      <c r="J116" s="169">
        <v>0.52323040623124</v>
      </c>
      <c r="K116" s="170">
        <v>0.247392407000944</v>
      </c>
      <c r="L116" s="170">
        <v>0.00305431934331718</v>
      </c>
      <c r="M116" s="170">
        <v>0.477478190013673</v>
      </c>
      <c r="N116" s="170">
        <v>6.64730638947361E-5</v>
      </c>
      <c r="O116" s="170">
        <v>0.0732303642830008</v>
      </c>
      <c r="P116" s="168">
        <v>1.32445215993607</v>
      </c>
      <c r="Q116" s="169">
        <v>0.541461281349374</v>
      </c>
      <c r="R116" s="170">
        <v>0.237026375235272</v>
      </c>
      <c r="S116" s="170">
        <v>0.0374994600182155</v>
      </c>
      <c r="T116" s="170">
        <v>0.61747421752498</v>
      </c>
      <c r="U116" s="170">
        <v>0.00367224293568829</v>
      </c>
      <c r="V116" s="170">
        <v>0.0732303642830008</v>
      </c>
      <c r="W116" s="171">
        <v>1.51036394134653</v>
      </c>
      <c r="X116" s="169">
        <v>0.52323040623124</v>
      </c>
      <c r="Y116" s="170">
        <v>0.513204094020761</v>
      </c>
      <c r="Z116" s="170">
        <v>0.0984218848066875</v>
      </c>
      <c r="AA116" s="170">
        <v>0.0453452901960534</v>
      </c>
      <c r="AB116" s="170">
        <v>0.0732303642830008</v>
      </c>
      <c r="AC116" s="172">
        <v>1.25343203953774</v>
      </c>
      <c r="AD116" s="173">
        <v>-0.256931901808789</v>
      </c>
      <c r="AE116" s="170">
        <v>1.00009837820082</v>
      </c>
      <c r="AF116" s="174">
        <v>1.20498271442267</v>
      </c>
      <c r="AG116" s="244">
        <f t="shared" si="21"/>
        <v>44926.9641</v>
      </c>
      <c r="AH116" s="245"/>
      <c r="AI116" s="246"/>
      <c r="AJ116" s="229">
        <f t="shared" si="22"/>
        <v>45656.9641</v>
      </c>
      <c r="AK116" s="227">
        <f t="shared" si="23"/>
        <v>45595.7388</v>
      </c>
      <c r="AL116" s="87"/>
      <c r="AM116" s="87"/>
      <c r="AN116" s="87"/>
      <c r="AO116" s="87"/>
      <c r="AP116" s="87"/>
      <c r="AQ116" s="87"/>
      <c r="AR116" s="87"/>
      <c r="AS116" s="87"/>
      <c r="AT116" s="87"/>
      <c r="AU116" s="87"/>
      <c r="AV116" s="175"/>
      <c r="AW116" s="175"/>
      <c r="AX116" s="175"/>
      <c r="AY116" s="175"/>
      <c r="AZ116" s="175"/>
      <c r="BA116" s="175"/>
      <c r="BB116" s="175"/>
      <c r="BC116" s="175"/>
      <c r="BD116" s="175"/>
      <c r="BE116" s="175"/>
    </row>
    <row r="117" ht="15.0" customHeight="1">
      <c r="A117" s="158" t="s">
        <v>212</v>
      </c>
      <c r="B117" s="159" t="s">
        <v>113</v>
      </c>
      <c r="C117" s="160">
        <v>63.392735158730176</v>
      </c>
      <c r="D117" s="161">
        <v>68.061</v>
      </c>
      <c r="E117" s="162">
        <v>0.607</v>
      </c>
      <c r="F117" s="163">
        <v>7865.83</v>
      </c>
      <c r="G117" s="1" t="s">
        <v>100</v>
      </c>
      <c r="H117" s="164" t="s">
        <v>119</v>
      </c>
      <c r="I117" s="176">
        <v>7.481</v>
      </c>
      <c r="J117" s="169">
        <v>0.696287426864488</v>
      </c>
      <c r="K117" s="170">
        <v>0.0624275785957907</v>
      </c>
      <c r="L117" s="170">
        <v>0.416846525466245</v>
      </c>
      <c r="M117" s="170">
        <v>0.998360826447245</v>
      </c>
      <c r="N117" s="170">
        <v>0.0131156421854737</v>
      </c>
      <c r="O117" s="170">
        <v>0.19526896387288</v>
      </c>
      <c r="P117" s="168">
        <v>2.38230696343212</v>
      </c>
      <c r="Q117" s="169">
        <v>0.704294508068592</v>
      </c>
      <c r="R117" s="170">
        <v>0.188123559263934</v>
      </c>
      <c r="S117" s="170">
        <v>0.28591942435645</v>
      </c>
      <c r="T117" s="170">
        <v>0.468330128687566</v>
      </c>
      <c r="U117" s="170">
        <v>0.0177070528177413</v>
      </c>
      <c r="V117" s="170">
        <v>0.19526896387288</v>
      </c>
      <c r="W117" s="171">
        <v>1.85964363706716</v>
      </c>
      <c r="X117" s="169">
        <v>0.696287426864488</v>
      </c>
      <c r="Y117" s="170">
        <v>0.111069384910073</v>
      </c>
      <c r="Z117" s="170">
        <v>0.609881989180248</v>
      </c>
      <c r="AA117" s="170">
        <v>0.0294014183860762</v>
      </c>
      <c r="AB117" s="170">
        <v>0.19526896387288</v>
      </c>
      <c r="AC117" s="172">
        <v>1.64190918321376</v>
      </c>
      <c r="AD117" s="173">
        <v>-0.2177344538534</v>
      </c>
      <c r="AE117" s="170">
        <v>1.23137644811903</v>
      </c>
      <c r="AF117" s="174">
        <v>1.13261053417535</v>
      </c>
      <c r="AG117" s="244">
        <f t="shared" si="21"/>
        <v>44858.41626</v>
      </c>
      <c r="AH117" s="245"/>
      <c r="AI117" s="246"/>
      <c r="AJ117" s="229">
        <f t="shared" si="22"/>
        <v>45588.41626</v>
      </c>
      <c r="AK117" s="227">
        <f t="shared" si="23"/>
        <v>45615.14727</v>
      </c>
      <c r="AL117" s="87"/>
      <c r="AM117" s="87"/>
      <c r="AN117" s="87"/>
      <c r="AO117" s="87"/>
      <c r="AP117" s="87"/>
      <c r="AQ117" s="87"/>
      <c r="AR117" s="87"/>
      <c r="AS117" s="87"/>
      <c r="AT117" s="87"/>
      <c r="AU117" s="87"/>
      <c r="AV117" s="175"/>
      <c r="AW117" s="175"/>
      <c r="AX117" s="175"/>
      <c r="AY117" s="175"/>
      <c r="AZ117" s="175"/>
      <c r="BA117" s="175"/>
      <c r="BB117" s="175"/>
      <c r="BC117" s="175"/>
      <c r="BD117" s="175"/>
      <c r="BE117" s="175"/>
    </row>
    <row r="118" ht="15.0" customHeight="1">
      <c r="A118" s="177" t="s">
        <v>213</v>
      </c>
      <c r="B118" s="178" t="s">
        <v>113</v>
      </c>
      <c r="C118" s="179">
        <v>80.27902065826332</v>
      </c>
      <c r="D118" s="180">
        <v>73.2829268292683</v>
      </c>
      <c r="E118" s="181">
        <v>0.863</v>
      </c>
      <c r="F118" s="182">
        <v>31973.2</v>
      </c>
      <c r="G118" s="183" t="s">
        <v>327</v>
      </c>
      <c r="H118" s="184" t="s">
        <v>122</v>
      </c>
      <c r="I118" s="185">
        <v>1.849</v>
      </c>
      <c r="J118" s="186">
        <v>2.83006850534769</v>
      </c>
      <c r="K118" s="187">
        <v>0.164335111671818</v>
      </c>
      <c r="L118" s="187">
        <v>5.30113174761076</v>
      </c>
      <c r="M118" s="187">
        <v>1.31329314230818</v>
      </c>
      <c r="N118" s="187">
        <v>0.103052195743459</v>
      </c>
      <c r="O118" s="187">
        <v>0.102247667692521</v>
      </c>
      <c r="P118" s="168">
        <v>9.81412837037443</v>
      </c>
      <c r="Q118" s="186">
        <v>1.77574833382912</v>
      </c>
      <c r="R118" s="187">
        <v>0.156984868915198</v>
      </c>
      <c r="S118" s="187">
        <v>4.03566194796792</v>
      </c>
      <c r="T118" s="187">
        <v>1.47711167283907</v>
      </c>
      <c r="U118" s="187">
        <v>0.176825368917922</v>
      </c>
      <c r="V118" s="187">
        <v>0.102247667692521</v>
      </c>
      <c r="W118" s="171">
        <v>7.72457986016175</v>
      </c>
      <c r="X118" s="186">
        <v>2.83006850534769</v>
      </c>
      <c r="Y118" s="187">
        <v>0.249510599521606</v>
      </c>
      <c r="Z118" s="187">
        <v>4.55167255157752</v>
      </c>
      <c r="AA118" s="187">
        <v>2.19698414238776</v>
      </c>
      <c r="AB118" s="187">
        <v>0.102247667692521</v>
      </c>
      <c r="AC118" s="172">
        <v>9.9304834665271</v>
      </c>
      <c r="AD118" s="188">
        <v>2.20590360636535</v>
      </c>
      <c r="AE118" s="187">
        <v>5.11488627273714</v>
      </c>
      <c r="AF118" s="189">
        <v>0.777865436884232</v>
      </c>
      <c r="AG118" s="247">
        <f t="shared" si="21"/>
        <v>44633.36034</v>
      </c>
      <c r="AH118" s="245"/>
      <c r="AI118" s="246"/>
      <c r="AJ118" s="233">
        <f t="shared" si="22"/>
        <v>45363.36034</v>
      </c>
      <c r="AK118" s="234" t="str">
        <f t="shared" si="23"/>
        <v/>
      </c>
      <c r="AL118" s="87"/>
      <c r="AM118" s="87"/>
      <c r="AN118" s="87"/>
      <c r="AO118" s="87"/>
      <c r="AP118" s="87"/>
      <c r="AQ118" s="87"/>
      <c r="AR118" s="87"/>
      <c r="AS118" s="87"/>
      <c r="AT118" s="87"/>
      <c r="AU118" s="87"/>
      <c r="AV118" s="175"/>
      <c r="AW118" s="175"/>
      <c r="AX118" s="175"/>
      <c r="AY118" s="175"/>
      <c r="AZ118" s="175"/>
      <c r="BA118" s="175"/>
      <c r="BB118" s="175"/>
      <c r="BC118" s="175"/>
      <c r="BD118" s="175"/>
      <c r="BE118" s="175"/>
    </row>
    <row r="119" ht="15.0" customHeight="1">
      <c r="A119" s="158" t="s">
        <v>214</v>
      </c>
      <c r="B119" s="159" t="s">
        <v>113</v>
      </c>
      <c r="C119" s="160">
        <v>66.29934152661065</v>
      </c>
      <c r="D119" s="161">
        <v>75.047</v>
      </c>
      <c r="E119" s="162">
        <v>0.706</v>
      </c>
      <c r="F119" s="163"/>
      <c r="G119" s="1" t="s">
        <v>103</v>
      </c>
      <c r="H119" s="164" t="s">
        <v>116</v>
      </c>
      <c r="I119" s="176">
        <v>6.685</v>
      </c>
      <c r="J119" s="169">
        <v>0.140080300431576</v>
      </c>
      <c r="K119" s="170">
        <v>0.0384961262666074</v>
      </c>
      <c r="L119" s="170">
        <v>0.00217587871465361</v>
      </c>
      <c r="M119" s="170">
        <v>1.66215912041001</v>
      </c>
      <c r="N119" s="170">
        <v>0.00674713949173681</v>
      </c>
      <c r="O119" s="170">
        <v>0.0862785832584489</v>
      </c>
      <c r="P119" s="168">
        <v>1.93593714857303</v>
      </c>
      <c r="Q119" s="169">
        <v>0.616018680485632</v>
      </c>
      <c r="R119" s="170">
        <v>0.310246956938803</v>
      </c>
      <c r="S119" s="170">
        <v>0.111440066130635</v>
      </c>
      <c r="T119" s="170">
        <v>1.9215187273237</v>
      </c>
      <c r="U119" s="170">
        <v>0.100093104166627</v>
      </c>
      <c r="V119" s="170">
        <v>0.0862785832584489</v>
      </c>
      <c r="W119" s="171">
        <v>3.14559611830384</v>
      </c>
      <c r="X119" s="169">
        <v>0.140080300431576</v>
      </c>
      <c r="Y119" s="170">
        <v>0.0384961262666074</v>
      </c>
      <c r="Z119" s="170">
        <v>0.0478917604737247</v>
      </c>
      <c r="AA119" s="170">
        <v>0.00624549164986314</v>
      </c>
      <c r="AB119" s="170">
        <v>0.0862785832584489</v>
      </c>
      <c r="AC119" s="172">
        <v>0.31899226208022</v>
      </c>
      <c r="AD119" s="173">
        <v>-2.82660385622362</v>
      </c>
      <c r="AE119" s="170">
        <v>2.08287915930105</v>
      </c>
      <c r="AF119" s="174">
        <v>9.86104207603878</v>
      </c>
      <c r="AG119" s="244">
        <f t="shared" si="21"/>
        <v>44737.2382</v>
      </c>
      <c r="AH119" s="245"/>
      <c r="AI119" s="246"/>
      <c r="AJ119" s="229">
        <f t="shared" si="22"/>
        <v>45467.2382</v>
      </c>
      <c r="AK119" s="227">
        <f t="shared" si="23"/>
        <v>45329.11575</v>
      </c>
      <c r="AL119" s="87"/>
      <c r="AM119" s="87"/>
      <c r="AN119" s="87"/>
      <c r="AO119" s="87"/>
      <c r="AP119" s="87"/>
      <c r="AQ119" s="87"/>
      <c r="AR119" s="87"/>
      <c r="AS119" s="87"/>
      <c r="AT119" s="87"/>
      <c r="AU119" s="87"/>
      <c r="AV119" s="175"/>
      <c r="AW119" s="175"/>
      <c r="AX119" s="175"/>
      <c r="AY119" s="175"/>
      <c r="AZ119" s="175"/>
      <c r="BA119" s="175"/>
      <c r="BB119" s="175"/>
      <c r="BC119" s="175"/>
      <c r="BD119" s="175"/>
      <c r="BE119" s="175"/>
    </row>
    <row r="120" ht="15.0" customHeight="1">
      <c r="A120" s="158" t="s">
        <v>215</v>
      </c>
      <c r="B120" s="159" t="s">
        <v>121</v>
      </c>
      <c r="C120" s="160">
        <v>55.056224774354185</v>
      </c>
      <c r="D120" s="161">
        <v>53.062</v>
      </c>
      <c r="E120" s="162">
        <v>0.514</v>
      </c>
      <c r="F120" s="163">
        <v>2598.62</v>
      </c>
      <c r="G120" s="1" t="s">
        <v>99</v>
      </c>
      <c r="H120" s="164" t="s">
        <v>119</v>
      </c>
      <c r="I120" s="176">
        <v>2.176</v>
      </c>
      <c r="J120" s="169"/>
      <c r="K120" s="170"/>
      <c r="L120" s="170"/>
      <c r="M120" s="170"/>
      <c r="N120" s="170"/>
      <c r="O120" s="170"/>
      <c r="P120" s="168">
        <v>1.25534429802924</v>
      </c>
      <c r="Q120" s="169"/>
      <c r="R120" s="170"/>
      <c r="S120" s="170"/>
      <c r="T120" s="170"/>
      <c r="U120" s="170"/>
      <c r="V120" s="170"/>
      <c r="W120" s="171">
        <v>1.15105555549485</v>
      </c>
      <c r="X120" s="169"/>
      <c r="Y120" s="170"/>
      <c r="Z120" s="170"/>
      <c r="AA120" s="170"/>
      <c r="AB120" s="170"/>
      <c r="AC120" s="172">
        <v>0.72370825819762</v>
      </c>
      <c r="AD120" s="173">
        <v>-0.42734729729723</v>
      </c>
      <c r="AE120" s="170">
        <v>0.762179738774187</v>
      </c>
      <c r="AF120" s="174">
        <v>1.59049664344238</v>
      </c>
      <c r="AG120" s="244" t="str">
        <f t="shared" si="21"/>
        <v/>
      </c>
      <c r="AH120" s="245"/>
      <c r="AI120" s="246"/>
      <c r="AJ120" s="229" t="str">
        <f t="shared" si="22"/>
        <v/>
      </c>
      <c r="AK120" s="227">
        <f t="shared" si="23"/>
        <v>45522.1168</v>
      </c>
      <c r="AL120" s="87"/>
      <c r="AM120" s="87"/>
      <c r="AN120" s="87"/>
      <c r="AO120" s="87"/>
      <c r="AP120" s="87"/>
      <c r="AQ120" s="87"/>
      <c r="AR120" s="87"/>
      <c r="AS120" s="87"/>
      <c r="AT120" s="87"/>
      <c r="AU120" s="87"/>
      <c r="AV120" s="175"/>
      <c r="AW120" s="175"/>
      <c r="AX120" s="175"/>
      <c r="AY120" s="175"/>
      <c r="AZ120" s="175"/>
      <c r="BA120" s="175"/>
      <c r="BB120" s="175"/>
      <c r="BC120" s="175"/>
      <c r="BD120" s="175"/>
      <c r="BE120" s="175"/>
    </row>
    <row r="121" ht="15.0" customHeight="1">
      <c r="A121" s="158" t="s">
        <v>216</v>
      </c>
      <c r="B121" s="159" t="s">
        <v>126</v>
      </c>
      <c r="C121" s="160">
        <v>49.89107521008403</v>
      </c>
      <c r="D121" s="161">
        <v>60.747</v>
      </c>
      <c r="E121" s="162">
        <v>0.481</v>
      </c>
      <c r="F121" s="163">
        <v>1524.03</v>
      </c>
      <c r="G121" s="1" t="s">
        <v>99</v>
      </c>
      <c r="H121" s="164" t="s">
        <v>114</v>
      </c>
      <c r="I121" s="176">
        <v>5.305</v>
      </c>
      <c r="J121" s="169">
        <v>0.137153043592135</v>
      </c>
      <c r="K121" s="170">
        <v>0.0194503901988706</v>
      </c>
      <c r="L121" s="170">
        <v>0.755050289451789</v>
      </c>
      <c r="M121" s="170">
        <v>0.0708138914714516</v>
      </c>
      <c r="N121" s="170">
        <v>0.0914753058205249</v>
      </c>
      <c r="O121" s="170">
        <v>0.0397271762634667</v>
      </c>
      <c r="P121" s="168">
        <v>1.11367009679824</v>
      </c>
      <c r="Q121" s="169">
        <v>0.241852052897676</v>
      </c>
      <c r="R121" s="170">
        <v>0.0329712415465098</v>
      </c>
      <c r="S121" s="170">
        <v>0.744965642331211</v>
      </c>
      <c r="T121" s="170">
        <v>0.0842292190852695</v>
      </c>
      <c r="U121" s="170">
        <v>0.09881622212991</v>
      </c>
      <c r="V121" s="170">
        <v>0.0397271762634667</v>
      </c>
      <c r="W121" s="171">
        <v>1.24256155425404</v>
      </c>
      <c r="X121" s="169">
        <v>0.137153043592135</v>
      </c>
      <c r="Y121" s="170">
        <v>0.306846663422141</v>
      </c>
      <c r="Z121" s="170">
        <v>1.99124159511727</v>
      </c>
      <c r="AA121" s="170">
        <v>0.256777493281009</v>
      </c>
      <c r="AB121" s="170">
        <v>0.0397271762634667</v>
      </c>
      <c r="AC121" s="172">
        <v>2.73174597167603</v>
      </c>
      <c r="AD121" s="173">
        <v>1.48918441742199</v>
      </c>
      <c r="AE121" s="170">
        <v>0.822771095896448</v>
      </c>
      <c r="AF121" s="174">
        <v>0.454859846829638</v>
      </c>
      <c r="AG121" s="244" t="str">
        <f t="shared" si="21"/>
        <v/>
      </c>
      <c r="AH121" s="245"/>
      <c r="AI121" s="246"/>
      <c r="AJ121" s="229" t="str">
        <f t="shared" si="22"/>
        <v/>
      </c>
      <c r="AK121" s="227" t="str">
        <f t="shared" si="23"/>
        <v/>
      </c>
      <c r="AL121" s="87"/>
      <c r="AM121" s="87"/>
      <c r="AN121" s="87"/>
      <c r="AO121" s="87"/>
      <c r="AP121" s="87"/>
      <c r="AQ121" s="87"/>
      <c r="AR121" s="87"/>
      <c r="AS121" s="87"/>
      <c r="AT121" s="87"/>
      <c r="AU121" s="87"/>
      <c r="AV121" s="175"/>
      <c r="AW121" s="175"/>
      <c r="AX121" s="175"/>
      <c r="AY121" s="175"/>
      <c r="AZ121" s="175"/>
      <c r="BA121" s="175"/>
      <c r="BB121" s="175"/>
      <c r="BC121" s="175"/>
      <c r="BD121" s="175"/>
      <c r="BE121" s="175"/>
    </row>
    <row r="122" ht="15.0" customHeight="1">
      <c r="A122" s="158" t="s">
        <v>217</v>
      </c>
      <c r="B122" s="159" t="s">
        <v>113</v>
      </c>
      <c r="C122" s="160">
        <v>75.42451232492996</v>
      </c>
      <c r="D122" s="161">
        <v>74.33902439024392</v>
      </c>
      <c r="E122" s="162">
        <v>0.875</v>
      </c>
      <c r="F122" s="163">
        <v>39809.9</v>
      </c>
      <c r="G122" s="1" t="s">
        <v>327</v>
      </c>
      <c r="H122" s="164" t="s">
        <v>116</v>
      </c>
      <c r="I122" s="176">
        <v>2.662</v>
      </c>
      <c r="J122" s="169">
        <v>2.84667289061256</v>
      </c>
      <c r="K122" s="170">
        <v>0.136279409537971</v>
      </c>
      <c r="L122" s="170">
        <v>1.37539416413812</v>
      </c>
      <c r="M122" s="170">
        <v>1.63487669817096</v>
      </c>
      <c r="N122" s="170">
        <v>0.220968433417371</v>
      </c>
      <c r="O122" s="170">
        <v>0.163432462366224</v>
      </c>
      <c r="P122" s="168">
        <v>6.37762405824321</v>
      </c>
      <c r="Q122" s="169">
        <v>1.82829299720351</v>
      </c>
      <c r="R122" s="170">
        <v>0.323772470036707</v>
      </c>
      <c r="S122" s="170">
        <v>1.29679318356116</v>
      </c>
      <c r="T122" s="170">
        <v>2.56694380580323</v>
      </c>
      <c r="U122" s="170">
        <v>0.249015819070655</v>
      </c>
      <c r="V122" s="170">
        <v>0.163432462366224</v>
      </c>
      <c r="W122" s="171">
        <v>6.42825073804149</v>
      </c>
      <c r="X122" s="169">
        <v>2.84667289061256</v>
      </c>
      <c r="Y122" s="170">
        <v>0.324557358126427</v>
      </c>
      <c r="Z122" s="170">
        <v>2.28305771851115</v>
      </c>
      <c r="AA122" s="170">
        <v>0.349368846385898</v>
      </c>
      <c r="AB122" s="170">
        <v>0.163432462366224</v>
      </c>
      <c r="AC122" s="172">
        <v>5.96708927600226</v>
      </c>
      <c r="AD122" s="173">
        <v>-0.46116146203923</v>
      </c>
      <c r="AE122" s="170">
        <v>4.25651259394609</v>
      </c>
      <c r="AF122" s="174">
        <v>1.07728415659773</v>
      </c>
      <c r="AG122" s="244">
        <f t="shared" si="21"/>
        <v>44647.75095</v>
      </c>
      <c r="AH122" s="245"/>
      <c r="AI122" s="246"/>
      <c r="AJ122" s="229">
        <f t="shared" si="22"/>
        <v>45377.75095</v>
      </c>
      <c r="AK122" s="227">
        <f t="shared" si="23"/>
        <v>45631.74323</v>
      </c>
      <c r="AL122" s="87"/>
      <c r="AM122" s="87"/>
      <c r="AN122" s="87"/>
      <c r="AO122" s="87"/>
      <c r="AP122" s="87"/>
      <c r="AQ122" s="87"/>
      <c r="AR122" s="87"/>
      <c r="AS122" s="87"/>
      <c r="AT122" s="87"/>
      <c r="AU122" s="87"/>
      <c r="AV122" s="175"/>
      <c r="AW122" s="175"/>
      <c r="AX122" s="175"/>
      <c r="AY122" s="175"/>
      <c r="AZ122" s="175"/>
      <c r="BA122" s="175"/>
      <c r="BB122" s="175"/>
      <c r="BC122" s="175"/>
      <c r="BD122" s="175"/>
      <c r="BE122" s="175"/>
    </row>
    <row r="123" ht="15.0" customHeight="1">
      <c r="A123" s="177" t="s">
        <v>218</v>
      </c>
      <c r="B123" s="178" t="s">
        <v>113</v>
      </c>
      <c r="C123" s="179">
        <v>75.74422346813726</v>
      </c>
      <c r="D123" s="180">
        <v>82.7487804878049</v>
      </c>
      <c r="E123" s="181">
        <v>0.93</v>
      </c>
      <c r="F123" s="182">
        <v>120505.0</v>
      </c>
      <c r="G123" s="183" t="s">
        <v>327</v>
      </c>
      <c r="H123" s="184" t="s">
        <v>122</v>
      </c>
      <c r="I123" s="185">
        <v>0.642</v>
      </c>
      <c r="J123" s="186">
        <v>0.369233183553133</v>
      </c>
      <c r="K123" s="187">
        <v>0.134616894106988</v>
      </c>
      <c r="L123" s="187">
        <v>0.345438867629152</v>
      </c>
      <c r="M123" s="187">
        <v>4.30373198802278</v>
      </c>
      <c r="N123" s="187">
        <v>4.87239668835541E-5</v>
      </c>
      <c r="O123" s="187">
        <v>0.0671193957285043</v>
      </c>
      <c r="P123" s="168">
        <v>5.22018905300744</v>
      </c>
      <c r="Q123" s="186">
        <v>0.938240170964711</v>
      </c>
      <c r="R123" s="187">
        <v>0.46505489360353</v>
      </c>
      <c r="S123" s="187">
        <v>1.42023487585963</v>
      </c>
      <c r="T123" s="187">
        <v>7.96773804048227</v>
      </c>
      <c r="U123" s="187">
        <v>0.101020349265147</v>
      </c>
      <c r="V123" s="187">
        <v>0.0671193957285043</v>
      </c>
      <c r="W123" s="171">
        <v>10.9594077259038</v>
      </c>
      <c r="X123" s="186">
        <v>0.369233183553133</v>
      </c>
      <c r="Y123" s="187">
        <v>0.134616894106988</v>
      </c>
      <c r="Z123" s="187">
        <v>0.657103757869929</v>
      </c>
      <c r="AA123" s="187">
        <v>8.85374195922433E-4</v>
      </c>
      <c r="AB123" s="187">
        <v>0.0671193957285043</v>
      </c>
      <c r="AC123" s="172">
        <v>1.22895860545448</v>
      </c>
      <c r="AD123" s="188">
        <v>-9.73044912044932</v>
      </c>
      <c r="AE123" s="187">
        <v>7.25685087724381</v>
      </c>
      <c r="AF123" s="189">
        <v>8.91763780916844</v>
      </c>
      <c r="AG123" s="247">
        <f t="shared" si="21"/>
        <v>44612.2973</v>
      </c>
      <c r="AH123" s="245"/>
      <c r="AI123" s="246"/>
      <c r="AJ123" s="233">
        <f t="shared" si="22"/>
        <v>45342.2973</v>
      </c>
      <c r="AK123" s="234">
        <f t="shared" si="23"/>
        <v>45333.04226</v>
      </c>
      <c r="AL123" s="87"/>
      <c r="AM123" s="87"/>
      <c r="AN123" s="87"/>
      <c r="AO123" s="87"/>
      <c r="AP123" s="87"/>
      <c r="AQ123" s="87"/>
      <c r="AR123" s="87"/>
      <c r="AS123" s="87"/>
      <c r="AT123" s="87"/>
      <c r="AU123" s="87"/>
      <c r="AV123" s="175"/>
      <c r="AW123" s="175"/>
      <c r="AX123" s="175"/>
      <c r="AY123" s="175"/>
      <c r="AZ123" s="175"/>
      <c r="BA123" s="175"/>
      <c r="BB123" s="175"/>
      <c r="BC123" s="175"/>
      <c r="BD123" s="175"/>
      <c r="BE123" s="175"/>
    </row>
    <row r="124" ht="15.0" customHeight="1">
      <c r="A124" s="158" t="s">
        <v>219</v>
      </c>
      <c r="B124" s="159" t="s">
        <v>113</v>
      </c>
      <c r="C124" s="160">
        <v>50.12044813258637</v>
      </c>
      <c r="D124" s="161">
        <v>64.485</v>
      </c>
      <c r="E124" s="162">
        <v>0.501</v>
      </c>
      <c r="F124" s="163">
        <v>1522.57</v>
      </c>
      <c r="G124" s="1" t="s">
        <v>99</v>
      </c>
      <c r="H124" s="164" t="s">
        <v>114</v>
      </c>
      <c r="I124" s="176">
        <v>29.178</v>
      </c>
      <c r="J124" s="169">
        <v>0.181927665952241</v>
      </c>
      <c r="K124" s="170">
        <v>0.247792308353598</v>
      </c>
      <c r="L124" s="170">
        <v>0.19761504317146</v>
      </c>
      <c r="M124" s="170">
        <v>0.0310316221729031</v>
      </c>
      <c r="N124" s="170">
        <v>0.0216838878727565</v>
      </c>
      <c r="O124" s="170">
        <v>0.0634421663255684</v>
      </c>
      <c r="P124" s="168">
        <v>0.743492693848528</v>
      </c>
      <c r="Q124" s="169">
        <v>0.207211765385212</v>
      </c>
      <c r="R124" s="170">
        <v>0.246526082647287</v>
      </c>
      <c r="S124" s="170">
        <v>0.199359504950897</v>
      </c>
      <c r="T124" s="170">
        <v>0.0545956385636478</v>
      </c>
      <c r="U124" s="170">
        <v>0.0228933850441941</v>
      </c>
      <c r="V124" s="170">
        <v>0.0634421663255684</v>
      </c>
      <c r="W124" s="171">
        <v>0.794028542916806</v>
      </c>
      <c r="X124" s="169">
        <v>0.181927665952241</v>
      </c>
      <c r="Y124" s="170">
        <v>0.991131097416488</v>
      </c>
      <c r="Z124" s="170">
        <v>0.580164786137167</v>
      </c>
      <c r="AA124" s="170">
        <v>0.162087995035757</v>
      </c>
      <c r="AB124" s="170">
        <v>0.0634421663255684</v>
      </c>
      <c r="AC124" s="172">
        <v>1.97875371086722</v>
      </c>
      <c r="AD124" s="173">
        <v>1.18472516795041</v>
      </c>
      <c r="AE124" s="170">
        <v>0.525771727116509</v>
      </c>
      <c r="AF124" s="174">
        <v>0.40127709606104</v>
      </c>
      <c r="AG124" s="244" t="str">
        <f t="shared" si="21"/>
        <v/>
      </c>
      <c r="AH124" s="245"/>
      <c r="AI124" s="246"/>
      <c r="AJ124" s="229" t="str">
        <f t="shared" si="22"/>
        <v/>
      </c>
      <c r="AK124" s="227" t="str">
        <f t="shared" si="23"/>
        <v/>
      </c>
      <c r="AL124" s="87"/>
      <c r="AM124" s="87"/>
      <c r="AN124" s="87"/>
      <c r="AO124" s="87"/>
      <c r="AP124" s="87"/>
      <c r="AQ124" s="87"/>
      <c r="AR124" s="87"/>
      <c r="AS124" s="87"/>
      <c r="AT124" s="87"/>
      <c r="AU124" s="87"/>
      <c r="AV124" s="175"/>
      <c r="AW124" s="175"/>
      <c r="AX124" s="175"/>
      <c r="AY124" s="175"/>
      <c r="AZ124" s="175"/>
      <c r="BA124" s="175"/>
      <c r="BB124" s="175"/>
      <c r="BC124" s="175"/>
      <c r="BD124" s="175"/>
      <c r="BE124" s="175"/>
    </row>
    <row r="125" ht="15.0" customHeight="1">
      <c r="A125" s="158" t="s">
        <v>220</v>
      </c>
      <c r="B125" s="159" t="s">
        <v>113</v>
      </c>
      <c r="C125" s="160">
        <v>53.252214643635234</v>
      </c>
      <c r="D125" s="161">
        <v>62.904</v>
      </c>
      <c r="E125" s="162">
        <v>0.512</v>
      </c>
      <c r="F125" s="163">
        <v>1372.75</v>
      </c>
      <c r="G125" s="1" t="s">
        <v>99</v>
      </c>
      <c r="H125" s="164" t="s">
        <v>114</v>
      </c>
      <c r="I125" s="176">
        <v>20.181</v>
      </c>
      <c r="J125" s="169">
        <v>0.372982497208295</v>
      </c>
      <c r="K125" s="170">
        <v>0.0591194933500405</v>
      </c>
      <c r="L125" s="170">
        <v>0.160210647745443</v>
      </c>
      <c r="M125" s="170">
        <v>0.0237828536873646</v>
      </c>
      <c r="N125" s="170">
        <v>0.0110112759263272</v>
      </c>
      <c r="O125" s="170">
        <v>0.0882664605999803</v>
      </c>
      <c r="P125" s="168">
        <v>0.715373228517451</v>
      </c>
      <c r="Q125" s="169">
        <v>0.352431235925613</v>
      </c>
      <c r="R125" s="170">
        <v>0.0595543555724385</v>
      </c>
      <c r="S125" s="170">
        <v>0.161641131024008</v>
      </c>
      <c r="T125" s="170">
        <v>0.0499546462191268</v>
      </c>
      <c r="U125" s="170">
        <v>0.0124340331983877</v>
      </c>
      <c r="V125" s="170">
        <v>0.0882664605999803</v>
      </c>
      <c r="W125" s="171">
        <v>0.724281862539555</v>
      </c>
      <c r="X125" s="169">
        <v>0.372982497208295</v>
      </c>
      <c r="Y125" s="170">
        <v>0.0591194933500405</v>
      </c>
      <c r="Z125" s="170">
        <v>0.0123615970899688</v>
      </c>
      <c r="AA125" s="170">
        <v>0.0437576892634203</v>
      </c>
      <c r="AB125" s="170">
        <v>0.0882664605999803</v>
      </c>
      <c r="AC125" s="172">
        <v>0.576487737511705</v>
      </c>
      <c r="AD125" s="173">
        <v>-0.147794125027849</v>
      </c>
      <c r="AE125" s="170">
        <v>0.47958845961345</v>
      </c>
      <c r="AF125" s="174">
        <v>1.25636993713998</v>
      </c>
      <c r="AG125" s="244" t="str">
        <f t="shared" si="21"/>
        <v/>
      </c>
      <c r="AH125" s="245"/>
      <c r="AI125" s="246"/>
      <c r="AJ125" s="229" t="str">
        <f t="shared" si="22"/>
        <v/>
      </c>
      <c r="AK125" s="227">
        <f t="shared" si="23"/>
        <v>45583.31547</v>
      </c>
      <c r="AL125" s="87"/>
      <c r="AM125" s="87"/>
      <c r="AN125" s="87"/>
      <c r="AO125" s="87"/>
      <c r="AP125" s="87"/>
      <c r="AQ125" s="87"/>
      <c r="AR125" s="87"/>
      <c r="AS125" s="87"/>
      <c r="AT125" s="87"/>
      <c r="AU125" s="87"/>
      <c r="AV125" s="175"/>
      <c r="AW125" s="175"/>
      <c r="AX125" s="175"/>
      <c r="AY125" s="175"/>
      <c r="AZ125" s="175"/>
      <c r="BA125" s="175"/>
      <c r="BB125" s="175"/>
      <c r="BC125" s="175"/>
      <c r="BD125" s="175"/>
      <c r="BE125" s="175"/>
    </row>
    <row r="126" ht="15.0" customHeight="1">
      <c r="A126" s="158" t="s">
        <v>221</v>
      </c>
      <c r="B126" s="159" t="s">
        <v>113</v>
      </c>
      <c r="C126" s="160">
        <v>70.38394257703081</v>
      </c>
      <c r="D126" s="161">
        <v>74.884</v>
      </c>
      <c r="E126" s="162">
        <v>0.803</v>
      </c>
      <c r="F126" s="163">
        <v>28179.9</v>
      </c>
      <c r="G126" s="1" t="s">
        <v>100</v>
      </c>
      <c r="H126" s="164" t="s">
        <v>116</v>
      </c>
      <c r="I126" s="176">
        <v>33.181</v>
      </c>
      <c r="J126" s="169">
        <v>0.654682776969263</v>
      </c>
      <c r="K126" s="170">
        <v>0.00164602929052523</v>
      </c>
      <c r="L126" s="170">
        <v>0.328583782457705</v>
      </c>
      <c r="M126" s="170">
        <v>2.50277404713219</v>
      </c>
      <c r="N126" s="170">
        <v>0.500525750135024</v>
      </c>
      <c r="O126" s="170">
        <v>0.128678808841312</v>
      </c>
      <c r="P126" s="168">
        <v>4.11689119482602</v>
      </c>
      <c r="Q126" s="169">
        <v>0.725711021026389</v>
      </c>
      <c r="R126" s="170">
        <v>0.124587335966721</v>
      </c>
      <c r="S126" s="170">
        <v>0.377049491394576</v>
      </c>
      <c r="T126" s="170">
        <v>2.36219906528424</v>
      </c>
      <c r="U126" s="170">
        <v>0.524153201845233</v>
      </c>
      <c r="V126" s="170">
        <v>0.128678808841312</v>
      </c>
      <c r="W126" s="171">
        <v>4.24237892435847</v>
      </c>
      <c r="X126" s="169">
        <v>0.654682776969263</v>
      </c>
      <c r="Y126" s="170">
        <v>0.0159523853504681</v>
      </c>
      <c r="Z126" s="170">
        <v>0.530150447259653</v>
      </c>
      <c r="AA126" s="170">
        <v>0.732839345793073</v>
      </c>
      <c r="AB126" s="170">
        <v>0.128678808841312</v>
      </c>
      <c r="AC126" s="172">
        <v>2.06230376421377</v>
      </c>
      <c r="AD126" s="173">
        <v>-2.1800751601447</v>
      </c>
      <c r="AE126" s="170">
        <v>2.80912180555747</v>
      </c>
      <c r="AF126" s="174">
        <v>2.05710671627262</v>
      </c>
      <c r="AG126" s="244">
        <f t="shared" si="21"/>
        <v>44691.93385</v>
      </c>
      <c r="AH126" s="245"/>
      <c r="AI126" s="246"/>
      <c r="AJ126" s="229">
        <f t="shared" si="22"/>
        <v>45421.93385</v>
      </c>
      <c r="AK126" s="227">
        <f t="shared" si="23"/>
        <v>45469.91979</v>
      </c>
      <c r="AL126" s="87"/>
      <c r="AM126" s="87"/>
      <c r="AN126" s="87"/>
      <c r="AO126" s="87"/>
      <c r="AP126" s="87"/>
      <c r="AQ126" s="87"/>
      <c r="AR126" s="87"/>
      <c r="AS126" s="87"/>
      <c r="AT126" s="87"/>
      <c r="AU126" s="87"/>
      <c r="AV126" s="175"/>
      <c r="AW126" s="175"/>
      <c r="AX126" s="175"/>
      <c r="AY126" s="175"/>
      <c r="AZ126" s="175"/>
      <c r="BA126" s="175"/>
      <c r="BB126" s="175"/>
      <c r="BC126" s="175"/>
      <c r="BD126" s="175"/>
      <c r="BE126" s="175"/>
    </row>
    <row r="127" ht="15.0" customHeight="1">
      <c r="A127" s="158" t="s">
        <v>222</v>
      </c>
      <c r="B127" s="159" t="s">
        <v>113</v>
      </c>
      <c r="C127" s="160">
        <v>54.051311772486784</v>
      </c>
      <c r="D127" s="161">
        <v>58.941</v>
      </c>
      <c r="E127" s="162">
        <v>0.428</v>
      </c>
      <c r="F127" s="163">
        <v>2205.85</v>
      </c>
      <c r="G127" s="1" t="s">
        <v>99</v>
      </c>
      <c r="H127" s="164" t="s">
        <v>114</v>
      </c>
      <c r="I127" s="176">
        <v>21.474</v>
      </c>
      <c r="J127" s="169">
        <v>0.376537472388352</v>
      </c>
      <c r="K127" s="170">
        <v>0.472945986400252</v>
      </c>
      <c r="L127" s="170">
        <v>0.123284718206328</v>
      </c>
      <c r="M127" s="170">
        <v>0.0348760679183831</v>
      </c>
      <c r="N127" s="170">
        <v>0.0119747579486656</v>
      </c>
      <c r="O127" s="170">
        <v>0.0526430011080651</v>
      </c>
      <c r="P127" s="168">
        <v>1.07226200397005</v>
      </c>
      <c r="Q127" s="169">
        <v>0.332927685969043</v>
      </c>
      <c r="R127" s="170">
        <v>0.399382795895308</v>
      </c>
      <c r="S127" s="170">
        <v>0.12036497879429</v>
      </c>
      <c r="T127" s="170">
        <v>0.0682036464879514</v>
      </c>
      <c r="U127" s="170">
        <v>0.0272518178264887</v>
      </c>
      <c r="V127" s="170">
        <v>0.0526430011080651</v>
      </c>
      <c r="W127" s="171">
        <v>1.00077392608115</v>
      </c>
      <c r="X127" s="169">
        <v>0.376537472388352</v>
      </c>
      <c r="Y127" s="170">
        <v>0.472945986400252</v>
      </c>
      <c r="Z127" s="170">
        <v>0.433902546051829</v>
      </c>
      <c r="AA127" s="170">
        <v>0.0326607822514314</v>
      </c>
      <c r="AB127" s="170">
        <v>0.0526430011080651</v>
      </c>
      <c r="AC127" s="172">
        <v>1.36868978819993</v>
      </c>
      <c r="AD127" s="173">
        <v>0.36791586211878</v>
      </c>
      <c r="AE127" s="170">
        <v>0.662669673858293</v>
      </c>
      <c r="AF127" s="174">
        <v>0.731191198114618</v>
      </c>
      <c r="AG127" s="244" t="str">
        <f t="shared" si="21"/>
        <v/>
      </c>
      <c r="AH127" s="245"/>
      <c r="AI127" s="246"/>
      <c r="AJ127" s="229" t="str">
        <f t="shared" si="22"/>
        <v/>
      </c>
      <c r="AK127" s="227" t="str">
        <f t="shared" si="23"/>
        <v/>
      </c>
      <c r="AL127" s="87"/>
      <c r="AM127" s="87"/>
      <c r="AN127" s="87"/>
      <c r="AO127" s="87"/>
      <c r="AP127" s="87"/>
      <c r="AQ127" s="87"/>
      <c r="AR127" s="87"/>
      <c r="AS127" s="87"/>
      <c r="AT127" s="87"/>
      <c r="AU127" s="87"/>
      <c r="AV127" s="175"/>
      <c r="AW127" s="175"/>
      <c r="AX127" s="175"/>
      <c r="AY127" s="175"/>
      <c r="AZ127" s="175"/>
      <c r="BA127" s="175"/>
      <c r="BB127" s="175"/>
      <c r="BC127" s="175"/>
      <c r="BD127" s="175"/>
      <c r="BE127" s="175"/>
    </row>
    <row r="128" ht="15.0" customHeight="1">
      <c r="A128" s="177" t="s">
        <v>223</v>
      </c>
      <c r="B128" s="178" t="s">
        <v>121</v>
      </c>
      <c r="C128" s="179">
        <v>76.76950394491129</v>
      </c>
      <c r="D128" s="180">
        <v>82.86097560975611</v>
      </c>
      <c r="E128" s="181">
        <v>0.918</v>
      </c>
      <c r="F128" s="182">
        <v>46805.7</v>
      </c>
      <c r="G128" s="183" t="s">
        <v>327</v>
      </c>
      <c r="H128" s="184" t="s">
        <v>122</v>
      </c>
      <c r="I128" s="185">
        <v>0.444</v>
      </c>
      <c r="J128" s="186"/>
      <c r="K128" s="187"/>
      <c r="L128" s="187"/>
      <c r="M128" s="187"/>
      <c r="N128" s="187"/>
      <c r="O128" s="187"/>
      <c r="P128" s="168">
        <v>1.20471198371919</v>
      </c>
      <c r="Q128" s="186"/>
      <c r="R128" s="187"/>
      <c r="S128" s="187"/>
      <c r="T128" s="187"/>
      <c r="U128" s="187"/>
      <c r="V128" s="187"/>
      <c r="W128" s="171">
        <v>3.72198011408336</v>
      </c>
      <c r="X128" s="186"/>
      <c r="Y128" s="187"/>
      <c r="Z128" s="187"/>
      <c r="AA128" s="187"/>
      <c r="AB128" s="187"/>
      <c r="AC128" s="172">
        <v>0.467363731902273</v>
      </c>
      <c r="AD128" s="188">
        <v>-3.25461638218108</v>
      </c>
      <c r="AE128" s="187">
        <v>2.4645359796341</v>
      </c>
      <c r="AF128" s="189">
        <v>7.96377609134128</v>
      </c>
      <c r="AG128" s="247">
        <f t="shared" si="21"/>
        <v>44710.1009</v>
      </c>
      <c r="AH128" s="245"/>
      <c r="AI128" s="246"/>
      <c r="AJ128" s="233">
        <f t="shared" si="22"/>
        <v>45440.1009</v>
      </c>
      <c r="AK128" s="234">
        <f t="shared" si="23"/>
        <v>45337.9581</v>
      </c>
      <c r="AL128" s="87"/>
      <c r="AM128" s="87"/>
      <c r="AN128" s="87"/>
      <c r="AO128" s="87"/>
      <c r="AP128" s="87"/>
      <c r="AQ128" s="87"/>
      <c r="AR128" s="87"/>
      <c r="AS128" s="87"/>
      <c r="AT128" s="87"/>
      <c r="AU128" s="87"/>
      <c r="AV128" s="175"/>
      <c r="AW128" s="175"/>
      <c r="AX128" s="175"/>
      <c r="AY128" s="175"/>
      <c r="AZ128" s="175"/>
      <c r="BA128" s="175"/>
      <c r="BB128" s="175"/>
      <c r="BC128" s="175"/>
      <c r="BD128" s="175"/>
      <c r="BE128" s="175"/>
    </row>
    <row r="129" ht="15.0" customHeight="1">
      <c r="A129" s="158" t="s">
        <v>224</v>
      </c>
      <c r="B129" s="159" t="s">
        <v>121</v>
      </c>
      <c r="C129" s="160"/>
      <c r="D129" s="161"/>
      <c r="E129" s="162"/>
      <c r="F129" s="163"/>
      <c r="G129" s="1" t="s">
        <v>101</v>
      </c>
      <c r="H129" s="164"/>
      <c r="I129" s="165">
        <v>0.374</v>
      </c>
      <c r="J129" s="166"/>
      <c r="K129" s="167"/>
      <c r="L129" s="167"/>
      <c r="M129" s="167"/>
      <c r="N129" s="167"/>
      <c r="O129" s="167"/>
      <c r="P129" s="168">
        <v>2.29644573746949</v>
      </c>
      <c r="Q129" s="169"/>
      <c r="R129" s="170"/>
      <c r="S129" s="170"/>
      <c r="T129" s="170"/>
      <c r="U129" s="170"/>
      <c r="V129" s="170"/>
      <c r="W129" s="171">
        <v>3.50280260930099</v>
      </c>
      <c r="X129" s="169"/>
      <c r="Y129" s="170"/>
      <c r="Z129" s="170"/>
      <c r="AA129" s="170"/>
      <c r="AB129" s="170"/>
      <c r="AC129" s="172">
        <v>0.510104347571709</v>
      </c>
      <c r="AD129" s="173">
        <v>-2.99269826172928</v>
      </c>
      <c r="AE129" s="170">
        <v>2.31940601388854</v>
      </c>
      <c r="AF129" s="174">
        <v>6.86683543470206</v>
      </c>
      <c r="AG129" s="244">
        <f t="shared" si="21"/>
        <v>44719.36788</v>
      </c>
      <c r="AH129" s="245"/>
      <c r="AI129" s="246"/>
      <c r="AJ129" s="229">
        <f t="shared" si="22"/>
        <v>45449.36788</v>
      </c>
      <c r="AK129" s="227">
        <f t="shared" si="23"/>
        <v>45345.29966</v>
      </c>
      <c r="AL129" s="87"/>
      <c r="AM129" s="87"/>
      <c r="AN129" s="87"/>
      <c r="AO129" s="87"/>
      <c r="AP129" s="87"/>
      <c r="AQ129" s="87"/>
      <c r="AR129" s="87"/>
      <c r="AS129" s="87"/>
      <c r="AT129" s="87"/>
      <c r="AU129" s="87"/>
      <c r="AV129" s="175"/>
      <c r="AW129" s="175"/>
      <c r="AX129" s="175"/>
      <c r="AY129" s="175"/>
      <c r="AZ129" s="175"/>
      <c r="BA129" s="175"/>
      <c r="BB129" s="175"/>
      <c r="BC129" s="175"/>
      <c r="BD129" s="175"/>
      <c r="BE129" s="175"/>
    </row>
    <row r="130" ht="15.0" customHeight="1">
      <c r="A130" s="158" t="s">
        <v>225</v>
      </c>
      <c r="B130" s="159" t="s">
        <v>126</v>
      </c>
      <c r="C130" s="160">
        <v>55.82648480392157</v>
      </c>
      <c r="D130" s="161">
        <v>64.364</v>
      </c>
      <c r="E130" s="162">
        <v>0.556</v>
      </c>
      <c r="F130" s="163">
        <v>5927.21</v>
      </c>
      <c r="G130" s="1" t="s">
        <v>99</v>
      </c>
      <c r="H130" s="164" t="s">
        <v>119</v>
      </c>
      <c r="I130" s="176">
        <v>4.902</v>
      </c>
      <c r="J130" s="169">
        <v>0.0931611765945144</v>
      </c>
      <c r="K130" s="170">
        <v>1.37748934699195</v>
      </c>
      <c r="L130" s="170">
        <v>0.183771369698482</v>
      </c>
      <c r="M130" s="170">
        <v>0.249616255257378</v>
      </c>
      <c r="N130" s="170">
        <v>0.289085013934322</v>
      </c>
      <c r="O130" s="170">
        <v>0.0296040192673305</v>
      </c>
      <c r="P130" s="168">
        <v>2.22272718174398</v>
      </c>
      <c r="Q130" s="169">
        <v>0.400608222444621</v>
      </c>
      <c r="R130" s="170">
        <v>1.28143609996385</v>
      </c>
      <c r="S130" s="170">
        <v>0.191660309989892</v>
      </c>
      <c r="T130" s="170">
        <v>0.35309885280172</v>
      </c>
      <c r="U130" s="170">
        <v>0.0</v>
      </c>
      <c r="V130" s="170">
        <v>0.0296040192673305</v>
      </c>
      <c r="W130" s="171">
        <v>2.25640750446742</v>
      </c>
      <c r="X130" s="169">
        <v>0.0931611765945144</v>
      </c>
      <c r="Y130" s="170">
        <v>2.36425954046906</v>
      </c>
      <c r="Z130" s="170">
        <v>0.0495528587832878</v>
      </c>
      <c r="AA130" s="170">
        <v>1.11699973059327</v>
      </c>
      <c r="AB130" s="170">
        <v>0.0296040192673305</v>
      </c>
      <c r="AC130" s="172">
        <v>3.65357732570746</v>
      </c>
      <c r="AD130" s="173">
        <v>1.39716982124003</v>
      </c>
      <c r="AE130" s="170">
        <v>1.49409650482399</v>
      </c>
      <c r="AF130" s="174">
        <v>0.617588544955867</v>
      </c>
      <c r="AG130" s="244">
        <f t="shared" si="21"/>
        <v>44806.2948</v>
      </c>
      <c r="AH130" s="245"/>
      <c r="AI130" s="246"/>
      <c r="AJ130" s="229">
        <f t="shared" si="22"/>
        <v>45536.2948</v>
      </c>
      <c r="AK130" s="227" t="str">
        <f t="shared" si="23"/>
        <v/>
      </c>
      <c r="AL130" s="87"/>
      <c r="AM130" s="87"/>
      <c r="AN130" s="87"/>
      <c r="AO130" s="87"/>
      <c r="AP130" s="87"/>
      <c r="AQ130" s="87"/>
      <c r="AR130" s="87"/>
      <c r="AS130" s="87"/>
      <c r="AT130" s="87"/>
      <c r="AU130" s="87"/>
      <c r="AV130" s="175"/>
      <c r="AW130" s="175"/>
      <c r="AX130" s="175"/>
      <c r="AY130" s="175"/>
      <c r="AZ130" s="175"/>
      <c r="BA130" s="175"/>
      <c r="BB130" s="175"/>
      <c r="BC130" s="175"/>
      <c r="BD130" s="175"/>
      <c r="BE130" s="175"/>
    </row>
    <row r="131" ht="15.0" customHeight="1">
      <c r="A131" s="158" t="s">
        <v>226</v>
      </c>
      <c r="B131" s="159" t="s">
        <v>121</v>
      </c>
      <c r="C131" s="160">
        <v>68.39502219887954</v>
      </c>
      <c r="D131" s="161">
        <v>73.68024390243903</v>
      </c>
      <c r="E131" s="162">
        <v>0.802</v>
      </c>
      <c r="F131" s="163">
        <v>21449.6</v>
      </c>
      <c r="G131" s="1" t="s">
        <v>99</v>
      </c>
      <c r="H131" s="164" t="s">
        <v>116</v>
      </c>
      <c r="I131" s="176">
        <v>1.275</v>
      </c>
      <c r="J131" s="169"/>
      <c r="K131" s="170"/>
      <c r="L131" s="170"/>
      <c r="M131" s="170"/>
      <c r="N131" s="170"/>
      <c r="O131" s="170"/>
      <c r="P131" s="168">
        <v>1.527660305491</v>
      </c>
      <c r="Q131" s="169"/>
      <c r="R131" s="170"/>
      <c r="S131" s="170"/>
      <c r="T131" s="170"/>
      <c r="U131" s="170"/>
      <c r="V131" s="170"/>
      <c r="W131" s="171">
        <v>2.60358716622462</v>
      </c>
      <c r="X131" s="169"/>
      <c r="Y131" s="170"/>
      <c r="Z131" s="170"/>
      <c r="AA131" s="170"/>
      <c r="AB131" s="170"/>
      <c r="AC131" s="172">
        <v>0.675477405618719</v>
      </c>
      <c r="AD131" s="173">
        <v>-1.9281097606059</v>
      </c>
      <c r="AE131" s="170">
        <v>1.72398402210551</v>
      </c>
      <c r="AF131" s="174">
        <v>3.85444005168434</v>
      </c>
      <c r="AG131" s="244">
        <f t="shared" si="21"/>
        <v>44773.7189</v>
      </c>
      <c r="AH131" s="245"/>
      <c r="AI131" s="246"/>
      <c r="AJ131" s="229">
        <f t="shared" si="22"/>
        <v>45503.7189</v>
      </c>
      <c r="AK131" s="227">
        <f t="shared" si="23"/>
        <v>45386.95543</v>
      </c>
      <c r="AL131" s="87"/>
      <c r="AM131" s="87"/>
      <c r="AN131" s="87"/>
      <c r="AO131" s="87"/>
      <c r="AP131" s="87"/>
      <c r="AQ131" s="87"/>
      <c r="AR131" s="87"/>
      <c r="AS131" s="87"/>
      <c r="AT131" s="87"/>
      <c r="AU131" s="87"/>
      <c r="AV131" s="175"/>
      <c r="AW131" s="175"/>
      <c r="AX131" s="175"/>
      <c r="AY131" s="175"/>
      <c r="AZ131" s="175"/>
      <c r="BA131" s="175"/>
      <c r="BB131" s="175"/>
      <c r="BC131" s="175"/>
      <c r="BD131" s="175"/>
      <c r="BE131" s="175"/>
    </row>
    <row r="132" ht="15.0" customHeight="1">
      <c r="A132" s="158" t="s">
        <v>227</v>
      </c>
      <c r="B132" s="159" t="s">
        <v>113</v>
      </c>
      <c r="C132" s="160">
        <v>70.20448249299722</v>
      </c>
      <c r="D132" s="161">
        <v>70.213</v>
      </c>
      <c r="E132" s="162">
        <v>0.758</v>
      </c>
      <c r="F132" s="163">
        <v>19027.9</v>
      </c>
      <c r="G132" s="1" t="s">
        <v>104</v>
      </c>
      <c r="H132" s="164" t="s">
        <v>116</v>
      </c>
      <c r="I132" s="176">
        <v>131.563</v>
      </c>
      <c r="J132" s="169">
        <v>0.343249900149003</v>
      </c>
      <c r="K132" s="170">
        <v>0.216434677731227</v>
      </c>
      <c r="L132" s="170">
        <v>0.15519417644168</v>
      </c>
      <c r="M132" s="170">
        <v>1.09554601170466</v>
      </c>
      <c r="N132" s="170">
        <v>0.100343970113583</v>
      </c>
      <c r="O132" s="170">
        <v>0.0825611730334842</v>
      </c>
      <c r="P132" s="168">
        <v>1.99332990917364</v>
      </c>
      <c r="Q132" s="169">
        <v>0.493427629834916</v>
      </c>
      <c r="R132" s="170">
        <v>0.200919520195826</v>
      </c>
      <c r="S132" s="170">
        <v>0.264681519879249</v>
      </c>
      <c r="T132" s="170">
        <v>1.14254018173385</v>
      </c>
      <c r="U132" s="170">
        <v>0.101099584032299</v>
      </c>
      <c r="V132" s="170">
        <v>0.0825611730334842</v>
      </c>
      <c r="W132" s="171">
        <v>2.28522960870963</v>
      </c>
      <c r="X132" s="169">
        <v>0.343249900149003</v>
      </c>
      <c r="Y132" s="170">
        <v>0.216434677731227</v>
      </c>
      <c r="Z132" s="170">
        <v>0.427634637877986</v>
      </c>
      <c r="AA132" s="170">
        <v>0.132918605970457</v>
      </c>
      <c r="AB132" s="170">
        <v>0.0825611730334842</v>
      </c>
      <c r="AC132" s="172">
        <v>1.20279899476216</v>
      </c>
      <c r="AD132" s="173">
        <v>-1.08243061394747</v>
      </c>
      <c r="AE132" s="170">
        <v>1.5131812690453</v>
      </c>
      <c r="AF132" s="174">
        <v>1.89992643713633</v>
      </c>
      <c r="AG132" s="244">
        <f t="shared" si="21"/>
        <v>44803.21367</v>
      </c>
      <c r="AH132" s="245"/>
      <c r="AI132" s="246"/>
      <c r="AJ132" s="229">
        <f t="shared" si="22"/>
        <v>45533.21367</v>
      </c>
      <c r="AK132" s="227">
        <f t="shared" si="23"/>
        <v>45484.63904</v>
      </c>
      <c r="AL132" s="87"/>
      <c r="AM132" s="87"/>
      <c r="AN132" s="87"/>
      <c r="AO132" s="87"/>
      <c r="AP132" s="87"/>
      <c r="AQ132" s="87"/>
      <c r="AR132" s="87"/>
      <c r="AS132" s="87"/>
      <c r="AT132" s="87"/>
      <c r="AU132" s="87"/>
      <c r="AV132" s="175"/>
      <c r="AW132" s="175"/>
      <c r="AX132" s="175"/>
      <c r="AY132" s="175"/>
      <c r="AZ132" s="175"/>
      <c r="BA132" s="175"/>
      <c r="BB132" s="175"/>
      <c r="BC132" s="175"/>
      <c r="BD132" s="175"/>
      <c r="BE132" s="175"/>
    </row>
    <row r="133" ht="15.0" customHeight="1">
      <c r="A133" s="177" t="s">
        <v>228</v>
      </c>
      <c r="B133" s="178" t="s">
        <v>113</v>
      </c>
      <c r="C133" s="179">
        <v>63.51430273576098</v>
      </c>
      <c r="D133" s="180">
        <v>70.975</v>
      </c>
      <c r="E133" s="181">
        <v>0.739</v>
      </c>
      <c r="F133" s="182">
        <v>11434.7</v>
      </c>
      <c r="G133" s="183" t="s">
        <v>100</v>
      </c>
      <c r="H133" s="184" t="s">
        <v>119</v>
      </c>
      <c r="I133" s="185">
        <v>3.378</v>
      </c>
      <c r="J133" s="186">
        <v>0.410782381114698</v>
      </c>
      <c r="K133" s="187">
        <v>5.3244331235363</v>
      </c>
      <c r="L133" s="187">
        <v>0.11419419245567</v>
      </c>
      <c r="M133" s="187">
        <v>2.1875726296004</v>
      </c>
      <c r="N133" s="187">
        <v>1.81290489556977E-5</v>
      </c>
      <c r="O133" s="187">
        <v>0.0158060366912334</v>
      </c>
      <c r="P133" s="168">
        <v>8.05280649244726</v>
      </c>
      <c r="Q133" s="186">
        <v>0.585074047867148</v>
      </c>
      <c r="R133" s="187">
        <v>4.73682641927566</v>
      </c>
      <c r="S133" s="187">
        <v>0.149243271711402</v>
      </c>
      <c r="T133" s="187">
        <v>2.21701412368433</v>
      </c>
      <c r="U133" s="187">
        <v>0.00375450720180547</v>
      </c>
      <c r="V133" s="187">
        <v>0.0158060366912334</v>
      </c>
      <c r="W133" s="171">
        <v>7.70771840643158</v>
      </c>
      <c r="X133" s="186">
        <v>0.410782381114698</v>
      </c>
      <c r="Y133" s="187">
        <v>6.81592445322276</v>
      </c>
      <c r="Z133" s="187">
        <v>6.19727778244941</v>
      </c>
      <c r="AA133" s="187">
        <v>0.0744575632854003</v>
      </c>
      <c r="AB133" s="187">
        <v>0.0158060366912334</v>
      </c>
      <c r="AC133" s="172">
        <v>13.5142482167635</v>
      </c>
      <c r="AD133" s="188">
        <v>5.80652981033192</v>
      </c>
      <c r="AE133" s="187">
        <v>5.103721339526</v>
      </c>
      <c r="AF133" s="189">
        <v>0.570340153799357</v>
      </c>
      <c r="AG133" s="247">
        <f t="shared" si="21"/>
        <v>44633.51644</v>
      </c>
      <c r="AH133" s="245"/>
      <c r="AI133" s="246"/>
      <c r="AJ133" s="233">
        <f t="shared" si="22"/>
        <v>45363.51644</v>
      </c>
      <c r="AK133" s="234" t="str">
        <f t="shared" si="23"/>
        <v/>
      </c>
      <c r="AL133" s="87"/>
      <c r="AM133" s="87"/>
      <c r="AN133" s="87"/>
      <c r="AO133" s="87"/>
      <c r="AP133" s="87"/>
      <c r="AQ133" s="87"/>
      <c r="AR133" s="87"/>
      <c r="AS133" s="87"/>
      <c r="AT133" s="87"/>
      <c r="AU133" s="87"/>
      <c r="AV133" s="175"/>
      <c r="AW133" s="175"/>
      <c r="AX133" s="175"/>
      <c r="AY133" s="175"/>
      <c r="AZ133" s="175"/>
      <c r="BA133" s="175"/>
      <c r="BB133" s="175"/>
      <c r="BC133" s="175"/>
      <c r="BD133" s="175"/>
      <c r="BE133" s="175"/>
    </row>
    <row r="134" ht="15.0" customHeight="1">
      <c r="A134" s="158" t="s">
        <v>229</v>
      </c>
      <c r="B134" s="159" t="s">
        <v>113</v>
      </c>
      <c r="C134" s="160">
        <v>68.8076537815126</v>
      </c>
      <c r="D134" s="161">
        <v>73.82439024390244</v>
      </c>
      <c r="E134" s="162">
        <v>0.832</v>
      </c>
      <c r="F134" s="163">
        <v>21307.8</v>
      </c>
      <c r="G134" s="1" t="s">
        <v>105</v>
      </c>
      <c r="H134" s="164" t="s">
        <v>116</v>
      </c>
      <c r="I134" s="176">
        <v>0.628</v>
      </c>
      <c r="J134" s="169">
        <v>0.0318071422687856</v>
      </c>
      <c r="K134" s="170">
        <v>0.205564824810249</v>
      </c>
      <c r="L134" s="170">
        <v>1.12462363028852</v>
      </c>
      <c r="M134" s="170">
        <v>1.6158676786201</v>
      </c>
      <c r="N134" s="170">
        <v>0.0139017218185674</v>
      </c>
      <c r="O134" s="170">
        <v>0.279056590008949</v>
      </c>
      <c r="P134" s="168">
        <v>3.27082158781516</v>
      </c>
      <c r="Q134" s="169">
        <v>0.503742124766769</v>
      </c>
      <c r="R134" s="170">
        <v>0.41574640268851</v>
      </c>
      <c r="S134" s="170">
        <v>1.06027233954252</v>
      </c>
      <c r="T134" s="170">
        <v>1.2755318088804</v>
      </c>
      <c r="U134" s="170">
        <v>0.116250971811954</v>
      </c>
      <c r="V134" s="170">
        <v>0.279056590008949</v>
      </c>
      <c r="W134" s="171">
        <v>3.6506002376991</v>
      </c>
      <c r="X134" s="169">
        <v>0.0318071422687856</v>
      </c>
      <c r="Y134" s="170">
        <v>0.343575561126024</v>
      </c>
      <c r="Z134" s="170">
        <v>1.92573693707828</v>
      </c>
      <c r="AA134" s="170">
        <v>0.248617633706964</v>
      </c>
      <c r="AB134" s="170">
        <v>0.279056590008949</v>
      </c>
      <c r="AC134" s="172">
        <v>2.82879386418901</v>
      </c>
      <c r="AD134" s="173">
        <v>-0.82180637351009</v>
      </c>
      <c r="AE134" s="170">
        <v>2.41727127961456</v>
      </c>
      <c r="AF134" s="174">
        <v>1.29051476104841</v>
      </c>
      <c r="AG134" s="244">
        <f t="shared" si="21"/>
        <v>44712.99671</v>
      </c>
      <c r="AH134" s="245"/>
      <c r="AI134" s="246"/>
      <c r="AJ134" s="229">
        <f t="shared" si="22"/>
        <v>45442.99671</v>
      </c>
      <c r="AK134" s="227">
        <f t="shared" si="23"/>
        <v>45575.60776</v>
      </c>
      <c r="AL134" s="87"/>
      <c r="AM134" s="87"/>
      <c r="AN134" s="87"/>
      <c r="AO134" s="87"/>
      <c r="AP134" s="87"/>
      <c r="AQ134" s="87"/>
      <c r="AR134" s="87"/>
      <c r="AS134" s="87"/>
      <c r="AT134" s="87"/>
      <c r="AU134" s="87"/>
      <c r="AV134" s="175"/>
      <c r="AW134" s="175"/>
      <c r="AX134" s="175"/>
      <c r="AY134" s="175"/>
      <c r="AZ134" s="175"/>
      <c r="BA134" s="175"/>
      <c r="BB134" s="175"/>
      <c r="BC134" s="175"/>
      <c r="BD134" s="175"/>
      <c r="BE134" s="175"/>
    </row>
    <row r="135" ht="15.0" customHeight="1">
      <c r="A135" s="158" t="s">
        <v>230</v>
      </c>
      <c r="B135" s="159" t="s">
        <v>126</v>
      </c>
      <c r="C135" s="160">
        <v>68.98078872549019</v>
      </c>
      <c r="D135" s="161">
        <v>74.042</v>
      </c>
      <c r="E135" s="162">
        <v>0.683</v>
      </c>
      <c r="F135" s="163">
        <v>7743.86</v>
      </c>
      <c r="G135" s="1" t="s">
        <v>99</v>
      </c>
      <c r="H135" s="164" t="s">
        <v>119</v>
      </c>
      <c r="I135" s="176">
        <v>37.773</v>
      </c>
      <c r="J135" s="169">
        <v>0.231143586037755</v>
      </c>
      <c r="K135" s="170">
        <v>0.153296784521069</v>
      </c>
      <c r="L135" s="170">
        <v>0.0681574362999274</v>
      </c>
      <c r="M135" s="170">
        <v>0.651896481684292</v>
      </c>
      <c r="N135" s="170">
        <v>0.133950113312843</v>
      </c>
      <c r="O135" s="170">
        <v>0.0311372021250924</v>
      </c>
      <c r="P135" s="168">
        <v>1.26958160398098</v>
      </c>
      <c r="Q135" s="169">
        <v>0.522890043803283</v>
      </c>
      <c r="R135" s="170">
        <v>0.16246856697051</v>
      </c>
      <c r="S135" s="170">
        <v>0.133135289056283</v>
      </c>
      <c r="T135" s="170">
        <v>0.621802913938605</v>
      </c>
      <c r="U135" s="170">
        <v>0.073834161527002</v>
      </c>
      <c r="V135" s="170">
        <v>0.0311372021250924</v>
      </c>
      <c r="W135" s="171">
        <v>1.54526817742077</v>
      </c>
      <c r="X135" s="169">
        <v>0.231143586037755</v>
      </c>
      <c r="Y135" s="170">
        <v>0.153296784521069</v>
      </c>
      <c r="Z135" s="170">
        <v>0.0845117223718494</v>
      </c>
      <c r="AA135" s="170">
        <v>0.0653089938787055</v>
      </c>
      <c r="AB135" s="170">
        <v>0.0311372021250924</v>
      </c>
      <c r="AC135" s="172">
        <v>0.565398288934472</v>
      </c>
      <c r="AD135" s="173">
        <v>-0.979869888486298</v>
      </c>
      <c r="AE135" s="170">
        <v>1.02321046988587</v>
      </c>
      <c r="AF135" s="174">
        <v>2.73306129088739</v>
      </c>
      <c r="AG135" s="244">
        <f t="shared" si="21"/>
        <v>44918.72035</v>
      </c>
      <c r="AH135" s="245"/>
      <c r="AI135" s="246"/>
      <c r="AJ135" s="229">
        <f t="shared" si="22"/>
        <v>45648.72035</v>
      </c>
      <c r="AK135" s="227">
        <f t="shared" si="23"/>
        <v>45425.91577</v>
      </c>
      <c r="AL135" s="87"/>
      <c r="AM135" s="87"/>
      <c r="AN135" s="87"/>
      <c r="AO135" s="87"/>
      <c r="AP135" s="87"/>
      <c r="AQ135" s="87"/>
      <c r="AR135" s="87"/>
      <c r="AS135" s="87"/>
      <c r="AT135" s="87"/>
      <c r="AU135" s="87"/>
      <c r="AV135" s="175"/>
      <c r="AW135" s="175"/>
      <c r="AX135" s="175"/>
      <c r="AY135" s="175"/>
      <c r="AZ135" s="175"/>
      <c r="BA135" s="175"/>
      <c r="BB135" s="175"/>
      <c r="BC135" s="175"/>
      <c r="BD135" s="175"/>
      <c r="BE135" s="175"/>
    </row>
    <row r="136" ht="15.0" customHeight="1">
      <c r="A136" s="158" t="s">
        <v>231</v>
      </c>
      <c r="B136" s="159" t="s">
        <v>113</v>
      </c>
      <c r="C136" s="160">
        <v>53.574181512605044</v>
      </c>
      <c r="D136" s="161">
        <v>59.325</v>
      </c>
      <c r="E136" s="162">
        <v>0.446</v>
      </c>
      <c r="F136" s="163">
        <v>1232.25</v>
      </c>
      <c r="G136" s="1" t="s">
        <v>99</v>
      </c>
      <c r="H136" s="164" t="s">
        <v>114</v>
      </c>
      <c r="I136" s="176">
        <v>33.089</v>
      </c>
      <c r="J136" s="169">
        <v>0.178603248173768</v>
      </c>
      <c r="K136" s="170">
        <v>0.052322426773033</v>
      </c>
      <c r="L136" s="170">
        <v>0.232849706437136</v>
      </c>
      <c r="M136" s="170">
        <v>0.0852518217928061</v>
      </c>
      <c r="N136" s="170">
        <v>0.0289132677688272</v>
      </c>
      <c r="O136" s="170">
        <v>0.0477970265235267</v>
      </c>
      <c r="P136" s="168">
        <v>0.625737497469097</v>
      </c>
      <c r="Q136" s="169">
        <v>0.237297181048738</v>
      </c>
      <c r="R136" s="170">
        <v>0.0553988593055139</v>
      </c>
      <c r="S136" s="170">
        <v>0.23053294473414</v>
      </c>
      <c r="T136" s="170">
        <v>0.16536129470591</v>
      </c>
      <c r="U136" s="170">
        <v>0.0348428194758564</v>
      </c>
      <c r="V136" s="170">
        <v>0.0477970265235267</v>
      </c>
      <c r="W136" s="171">
        <v>0.771230125793685</v>
      </c>
      <c r="X136" s="169">
        <v>0.178603248173768</v>
      </c>
      <c r="Y136" s="170">
        <v>0.597000124289253</v>
      </c>
      <c r="Z136" s="170">
        <v>0.433448962849859</v>
      </c>
      <c r="AA136" s="170">
        <v>0.128726710057557</v>
      </c>
      <c r="AB136" s="170">
        <v>0.0477970265235267</v>
      </c>
      <c r="AC136" s="172">
        <v>1.38557607189396</v>
      </c>
      <c r="AD136" s="173">
        <v>0.614345946100275</v>
      </c>
      <c r="AE136" s="170">
        <v>0.510675590770687</v>
      </c>
      <c r="AF136" s="174">
        <v>0.556613340427769</v>
      </c>
      <c r="AG136" s="244" t="str">
        <f t="shared" si="21"/>
        <v/>
      </c>
      <c r="AH136" s="245"/>
      <c r="AI136" s="246"/>
      <c r="AJ136" s="229" t="str">
        <f t="shared" si="22"/>
        <v/>
      </c>
      <c r="AK136" s="227" t="str">
        <f t="shared" si="23"/>
        <v/>
      </c>
      <c r="AL136" s="87"/>
      <c r="AM136" s="87"/>
      <c r="AN136" s="87"/>
      <c r="AO136" s="87"/>
      <c r="AP136" s="87"/>
      <c r="AQ136" s="87"/>
      <c r="AR136" s="87"/>
      <c r="AS136" s="87"/>
      <c r="AT136" s="87"/>
      <c r="AU136" s="87"/>
      <c r="AV136" s="175"/>
      <c r="AW136" s="175"/>
      <c r="AX136" s="175"/>
      <c r="AY136" s="175"/>
      <c r="AZ136" s="175"/>
      <c r="BA136" s="175"/>
      <c r="BB136" s="175"/>
      <c r="BC136" s="175"/>
      <c r="BD136" s="175"/>
      <c r="BE136" s="175"/>
    </row>
    <row r="137" ht="15.0" customHeight="1">
      <c r="A137" s="158" t="s">
        <v>232</v>
      </c>
      <c r="B137" s="159" t="s">
        <v>113</v>
      </c>
      <c r="C137" s="160">
        <v>64.26506162464986</v>
      </c>
      <c r="D137" s="161">
        <v>65.672</v>
      </c>
      <c r="E137" s="162">
        <v>0.585</v>
      </c>
      <c r="F137" s="163">
        <v>4090.4</v>
      </c>
      <c r="G137" s="1" t="s">
        <v>100</v>
      </c>
      <c r="H137" s="164" t="s">
        <v>114</v>
      </c>
      <c r="I137" s="176">
        <v>55.227</v>
      </c>
      <c r="J137" s="169">
        <v>0.519478363988206</v>
      </c>
      <c r="K137" s="170">
        <v>0.00460146490347305</v>
      </c>
      <c r="L137" s="170">
        <v>0.322066750160657</v>
      </c>
      <c r="M137" s="170">
        <v>0.19634773397975</v>
      </c>
      <c r="N137" s="170">
        <v>0.057208061427456</v>
      </c>
      <c r="O137" s="170">
        <v>0.057071595762248</v>
      </c>
      <c r="P137" s="168">
        <v>1.15677397022179</v>
      </c>
      <c r="Q137" s="169">
        <v>0.435221721027115</v>
      </c>
      <c r="R137" s="170">
        <v>0.0102871363254479</v>
      </c>
      <c r="S137" s="170">
        <v>0.32872186111362</v>
      </c>
      <c r="T137" s="170">
        <v>0.242127352354462</v>
      </c>
      <c r="U137" s="170">
        <v>0.040790567053061</v>
      </c>
      <c r="V137" s="170">
        <v>0.057071595762248</v>
      </c>
      <c r="W137" s="171">
        <v>1.11422023363595</v>
      </c>
      <c r="X137" s="169">
        <v>0.519478363988206</v>
      </c>
      <c r="Y137" s="170">
        <v>0.00460146490347305</v>
      </c>
      <c r="Z137" s="170">
        <v>0.499646595203834</v>
      </c>
      <c r="AA137" s="170">
        <v>0.281436417051891</v>
      </c>
      <c r="AB137" s="170">
        <v>0.057071595762248</v>
      </c>
      <c r="AC137" s="172">
        <v>1.36223443690965</v>
      </c>
      <c r="AD137" s="173">
        <v>0.2480142032737</v>
      </c>
      <c r="AE137" s="170">
        <v>0.737788964707674</v>
      </c>
      <c r="AF137" s="174">
        <v>0.817935741048844</v>
      </c>
      <c r="AG137" s="244" t="str">
        <f t="shared" si="21"/>
        <v/>
      </c>
      <c r="AH137" s="245"/>
      <c r="AI137" s="246"/>
      <c r="AJ137" s="229" t="str">
        <f t="shared" si="22"/>
        <v/>
      </c>
      <c r="AK137" s="227" t="str">
        <f t="shared" si="23"/>
        <v/>
      </c>
      <c r="AL137" s="87"/>
      <c r="AM137" s="87"/>
      <c r="AN137" s="87"/>
      <c r="AO137" s="87"/>
      <c r="AP137" s="87"/>
      <c r="AQ137" s="87"/>
      <c r="AR137" s="87"/>
      <c r="AS137" s="87"/>
      <c r="AT137" s="87"/>
      <c r="AU137" s="87"/>
      <c r="AV137" s="175"/>
      <c r="AW137" s="175"/>
      <c r="AX137" s="175"/>
      <c r="AY137" s="175"/>
      <c r="AZ137" s="175"/>
      <c r="BA137" s="175"/>
      <c r="BB137" s="175"/>
      <c r="BC137" s="175"/>
      <c r="BD137" s="175"/>
      <c r="BE137" s="175"/>
    </row>
    <row r="138" ht="15.0" customHeight="1">
      <c r="A138" s="177" t="s">
        <v>233</v>
      </c>
      <c r="B138" s="178" t="s">
        <v>126</v>
      </c>
      <c r="C138" s="179">
        <v>62.716526867413634</v>
      </c>
      <c r="D138" s="180">
        <v>59.269</v>
      </c>
      <c r="E138" s="181">
        <v>0.615</v>
      </c>
      <c r="F138" s="182">
        <v>8948.86</v>
      </c>
      <c r="G138" s="183" t="s">
        <v>99</v>
      </c>
      <c r="H138" s="184" t="s">
        <v>116</v>
      </c>
      <c r="I138" s="185">
        <v>2.634</v>
      </c>
      <c r="J138" s="186">
        <v>0.148364012630195</v>
      </c>
      <c r="K138" s="187">
        <v>1.20597904165323</v>
      </c>
      <c r="L138" s="187">
        <v>0.295777100594121</v>
      </c>
      <c r="M138" s="187">
        <v>0.480915909225256</v>
      </c>
      <c r="N138" s="187">
        <v>1.49815931900494</v>
      </c>
      <c r="O138" s="187">
        <v>0.0188777144417823</v>
      </c>
      <c r="P138" s="168">
        <v>3.64807309754952</v>
      </c>
      <c r="Q138" s="186">
        <v>0.32639336704716</v>
      </c>
      <c r="R138" s="187">
        <v>0.784319036449991</v>
      </c>
      <c r="S138" s="187">
        <v>0.337285513423211</v>
      </c>
      <c r="T138" s="187">
        <v>0.918413612884018</v>
      </c>
      <c r="U138" s="187">
        <v>0.0</v>
      </c>
      <c r="V138" s="187">
        <v>0.0188777144417823</v>
      </c>
      <c r="W138" s="171">
        <v>2.38528924424616</v>
      </c>
      <c r="X138" s="186">
        <v>0.148364012630195</v>
      </c>
      <c r="Y138" s="187">
        <v>1.42599725840745</v>
      </c>
      <c r="Z138" s="187">
        <v>0.289487076260288</v>
      </c>
      <c r="AA138" s="187">
        <v>4.24021596341943</v>
      </c>
      <c r="AB138" s="187">
        <v>0.0188777144417823</v>
      </c>
      <c r="AC138" s="172">
        <v>6.12294202515914</v>
      </c>
      <c r="AD138" s="188">
        <v>3.73765278091298</v>
      </c>
      <c r="AE138" s="187">
        <v>1.57943647845809</v>
      </c>
      <c r="AF138" s="189">
        <v>0.389565871184965</v>
      </c>
      <c r="AG138" s="247">
        <f t="shared" si="21"/>
        <v>44793.09508</v>
      </c>
      <c r="AH138" s="245"/>
      <c r="AI138" s="246"/>
      <c r="AJ138" s="233">
        <f t="shared" si="22"/>
        <v>45523.09508</v>
      </c>
      <c r="AK138" s="234" t="str">
        <f t="shared" si="23"/>
        <v/>
      </c>
      <c r="AL138" s="87"/>
      <c r="AM138" s="87"/>
      <c r="AN138" s="87"/>
      <c r="AO138" s="87"/>
      <c r="AP138" s="87"/>
      <c r="AQ138" s="87"/>
      <c r="AR138" s="87"/>
      <c r="AS138" s="87"/>
      <c r="AT138" s="87"/>
      <c r="AU138" s="87"/>
      <c r="AV138" s="175"/>
      <c r="AW138" s="175"/>
      <c r="AX138" s="175"/>
      <c r="AY138" s="175"/>
      <c r="AZ138" s="175"/>
      <c r="BA138" s="175"/>
      <c r="BB138" s="175"/>
      <c r="BC138" s="175"/>
      <c r="BD138" s="175"/>
      <c r="BE138" s="175"/>
    </row>
    <row r="139" ht="15.0" customHeight="1">
      <c r="A139" s="158" t="s">
        <v>234</v>
      </c>
      <c r="B139" s="159" t="s">
        <v>113</v>
      </c>
      <c r="C139" s="160">
        <v>66.17583280112045</v>
      </c>
      <c r="D139" s="161">
        <v>68.45</v>
      </c>
      <c r="E139" s="162">
        <v>0.602</v>
      </c>
      <c r="F139" s="163">
        <v>3921.46</v>
      </c>
      <c r="G139" s="1" t="s">
        <v>100</v>
      </c>
      <c r="H139" s="164" t="s">
        <v>114</v>
      </c>
      <c r="I139" s="176">
        <v>30.226</v>
      </c>
      <c r="J139" s="169">
        <v>0.154980101324325</v>
      </c>
      <c r="K139" s="170">
        <v>0.0436379742212295</v>
      </c>
      <c r="L139" s="170">
        <v>0.173203985706798</v>
      </c>
      <c r="M139" s="170">
        <v>0.193318130459531</v>
      </c>
      <c r="N139" s="170">
        <v>0.00122878495489711</v>
      </c>
      <c r="O139" s="170">
        <v>0.100555424360982</v>
      </c>
      <c r="P139" s="168">
        <v>0.666924401027762</v>
      </c>
      <c r="Q139" s="169">
        <v>0.282261184569671</v>
      </c>
      <c r="R139" s="170">
        <v>0.0565001908575902</v>
      </c>
      <c r="S139" s="170">
        <v>0.179727815315181</v>
      </c>
      <c r="T139" s="170">
        <v>0.277837145245982</v>
      </c>
      <c r="U139" s="170">
        <v>0.00357433381609725</v>
      </c>
      <c r="V139" s="170">
        <v>0.100555424360982</v>
      </c>
      <c r="W139" s="171">
        <v>0.900456094165504</v>
      </c>
      <c r="X139" s="169">
        <v>0.154980101324325</v>
      </c>
      <c r="Y139" s="170">
        <v>0.0436379742212295</v>
      </c>
      <c r="Z139" s="170">
        <v>0.0862294451981303</v>
      </c>
      <c r="AA139" s="170">
        <v>0.00462597944896117</v>
      </c>
      <c r="AB139" s="170">
        <v>0.100555424360982</v>
      </c>
      <c r="AC139" s="172">
        <v>0.390028924553627</v>
      </c>
      <c r="AD139" s="173">
        <v>-0.510427169611877</v>
      </c>
      <c r="AE139" s="170">
        <v>0.596243497850664</v>
      </c>
      <c r="AF139" s="174">
        <v>2.30869055467114</v>
      </c>
      <c r="AG139" s="244" t="str">
        <f t="shared" si="21"/>
        <v/>
      </c>
      <c r="AH139" s="245"/>
      <c r="AI139" s="246"/>
      <c r="AJ139" s="229" t="str">
        <f t="shared" si="22"/>
        <v/>
      </c>
      <c r="AK139" s="227">
        <f t="shared" si="23"/>
        <v>45450.53142</v>
      </c>
      <c r="AL139" s="87"/>
      <c r="AM139" s="87"/>
      <c r="AN139" s="87"/>
      <c r="AO139" s="87"/>
      <c r="AP139" s="87"/>
      <c r="AQ139" s="87"/>
      <c r="AR139" s="87"/>
      <c r="AS139" s="87"/>
      <c r="AT139" s="87"/>
      <c r="AU139" s="87"/>
      <c r="AV139" s="175"/>
      <c r="AW139" s="175"/>
      <c r="AX139" s="175"/>
      <c r="AY139" s="175"/>
      <c r="AZ139" s="175"/>
      <c r="BA139" s="175"/>
      <c r="BB139" s="175"/>
      <c r="BC139" s="175"/>
      <c r="BD139" s="175"/>
      <c r="BE139" s="175"/>
    </row>
    <row r="140" ht="15.0" customHeight="1">
      <c r="A140" s="158" t="s">
        <v>235</v>
      </c>
      <c r="B140" s="159" t="s">
        <v>121</v>
      </c>
      <c r="C140" s="160">
        <v>79.85279880952382</v>
      </c>
      <c r="D140" s="161">
        <v>81.4609756097561</v>
      </c>
      <c r="E140" s="162">
        <v>0.941</v>
      </c>
      <c r="F140" s="163">
        <v>58732.4</v>
      </c>
      <c r="G140" s="1" t="s">
        <v>327</v>
      </c>
      <c r="H140" s="164" t="s">
        <v>122</v>
      </c>
      <c r="I140" s="176">
        <v>17.238</v>
      </c>
      <c r="J140" s="169"/>
      <c r="K140" s="170"/>
      <c r="L140" s="170"/>
      <c r="M140" s="170"/>
      <c r="N140" s="170"/>
      <c r="O140" s="170"/>
      <c r="P140" s="168">
        <v>3.38016984861702</v>
      </c>
      <c r="Q140" s="169"/>
      <c r="R140" s="170"/>
      <c r="S140" s="170"/>
      <c r="T140" s="170"/>
      <c r="U140" s="170"/>
      <c r="V140" s="170"/>
      <c r="W140" s="171">
        <v>6.02197740063322</v>
      </c>
      <c r="X140" s="169"/>
      <c r="Y140" s="170"/>
      <c r="Z140" s="170"/>
      <c r="AA140" s="170"/>
      <c r="AB140" s="170"/>
      <c r="AC140" s="172">
        <v>1.11350851686929</v>
      </c>
      <c r="AD140" s="173">
        <v>-4.90846888376393</v>
      </c>
      <c r="AE140" s="170">
        <v>3.98749577308236</v>
      </c>
      <c r="AF140" s="174">
        <v>5.40811076826286</v>
      </c>
      <c r="AG140" s="244">
        <f t="shared" si="21"/>
        <v>44653.53615</v>
      </c>
      <c r="AH140" s="245"/>
      <c r="AI140" s="246"/>
      <c r="AJ140" s="229">
        <f t="shared" si="22"/>
        <v>45383.53615</v>
      </c>
      <c r="AK140" s="227">
        <f t="shared" si="23"/>
        <v>45359.67613</v>
      </c>
      <c r="AL140" s="87"/>
      <c r="AM140" s="87"/>
      <c r="AN140" s="87"/>
      <c r="AO140" s="87"/>
      <c r="AP140" s="87"/>
      <c r="AQ140" s="87"/>
      <c r="AR140" s="87"/>
      <c r="AS140" s="87"/>
      <c r="AT140" s="87"/>
      <c r="AU140" s="87"/>
      <c r="AV140" s="175"/>
      <c r="AW140" s="175"/>
      <c r="AX140" s="175"/>
      <c r="AY140" s="175"/>
      <c r="AZ140" s="175"/>
      <c r="BA140" s="175"/>
      <c r="BB140" s="175"/>
      <c r="BC140" s="175"/>
      <c r="BD140" s="175"/>
      <c r="BE140" s="175"/>
    </row>
    <row r="141" ht="15.0" customHeight="1">
      <c r="A141" s="158" t="s">
        <v>236</v>
      </c>
      <c r="B141" s="159" t="s">
        <v>121</v>
      </c>
      <c r="C141" s="160">
        <v>78.30434971988794</v>
      </c>
      <c r="D141" s="161">
        <v>82.20731707317074</v>
      </c>
      <c r="E141" s="162">
        <v>0.937</v>
      </c>
      <c r="F141" s="163">
        <v>43177.6</v>
      </c>
      <c r="G141" s="1" t="s">
        <v>100</v>
      </c>
      <c r="H141" s="164" t="s">
        <v>122</v>
      </c>
      <c r="I141" s="176">
        <v>4.898</v>
      </c>
      <c r="J141" s="169"/>
      <c r="K141" s="170"/>
      <c r="L141" s="170"/>
      <c r="M141" s="170"/>
      <c r="N141" s="170"/>
      <c r="O141" s="170"/>
      <c r="P141" s="168">
        <v>11.2703811368288</v>
      </c>
      <c r="Q141" s="169"/>
      <c r="R141" s="170"/>
      <c r="S141" s="170"/>
      <c r="T141" s="170"/>
      <c r="U141" s="170"/>
      <c r="V141" s="170"/>
      <c r="W141" s="171">
        <v>5.4262298741504</v>
      </c>
      <c r="X141" s="169"/>
      <c r="Y141" s="170"/>
      <c r="Z141" s="170"/>
      <c r="AA141" s="170"/>
      <c r="AB141" s="170"/>
      <c r="AC141" s="172">
        <v>8.44723168561404</v>
      </c>
      <c r="AD141" s="173">
        <v>3.02100181146364</v>
      </c>
      <c r="AE141" s="170">
        <v>3.59301725122263</v>
      </c>
      <c r="AF141" s="174">
        <v>0.642367828432062</v>
      </c>
      <c r="AG141" s="244">
        <f t="shared" si="21"/>
        <v>44663.58593</v>
      </c>
      <c r="AH141" s="245"/>
      <c r="AI141" s="246"/>
      <c r="AJ141" s="229">
        <f t="shared" si="22"/>
        <v>45393.58593</v>
      </c>
      <c r="AK141" s="227" t="str">
        <f t="shared" si="23"/>
        <v/>
      </c>
      <c r="AL141" s="87"/>
      <c r="AM141" s="87"/>
      <c r="AN141" s="87"/>
      <c r="AO141" s="87"/>
      <c r="AP141" s="87"/>
      <c r="AQ141" s="87"/>
      <c r="AR141" s="87"/>
      <c r="AS141" s="87"/>
      <c r="AT141" s="87"/>
      <c r="AU141" s="87"/>
      <c r="AV141" s="175"/>
      <c r="AW141" s="175"/>
      <c r="AX141" s="175"/>
      <c r="AY141" s="175"/>
      <c r="AZ141" s="175"/>
      <c r="BA141" s="175"/>
      <c r="BB141" s="175"/>
      <c r="BC141" s="175"/>
      <c r="BD141" s="175"/>
      <c r="BE141" s="175"/>
    </row>
    <row r="142" ht="15.0" customHeight="1">
      <c r="A142" s="158" t="s">
        <v>237</v>
      </c>
      <c r="B142" s="159" t="s">
        <v>113</v>
      </c>
      <c r="C142" s="160">
        <v>67.14457591036415</v>
      </c>
      <c r="D142" s="161">
        <v>73.837</v>
      </c>
      <c r="E142" s="162">
        <v>0.667</v>
      </c>
      <c r="F142" s="163">
        <v>6056.39</v>
      </c>
      <c r="G142" s="1" t="s">
        <v>101</v>
      </c>
      <c r="H142" s="164" t="s">
        <v>119</v>
      </c>
      <c r="I142" s="176">
        <v>6.779</v>
      </c>
      <c r="J142" s="169">
        <v>0.586654276642837</v>
      </c>
      <c r="K142" s="170">
        <v>0.510615255090944</v>
      </c>
      <c r="L142" s="170">
        <v>0.345018306673939</v>
      </c>
      <c r="M142" s="170">
        <v>0.244285527483552</v>
      </c>
      <c r="N142" s="170">
        <v>0.0866740424561369</v>
      </c>
      <c r="O142" s="170">
        <v>0.0901054401807107</v>
      </c>
      <c r="P142" s="168">
        <v>1.86335284852812</v>
      </c>
      <c r="Q142" s="169">
        <v>0.471646512414079</v>
      </c>
      <c r="R142" s="170">
        <v>0.169972731704351</v>
      </c>
      <c r="S142" s="170">
        <v>0.360199443208573</v>
      </c>
      <c r="T142" s="170">
        <v>0.389556854930748</v>
      </c>
      <c r="U142" s="170">
        <v>0.0120914005289486</v>
      </c>
      <c r="V142" s="170">
        <v>0.0901054401807107</v>
      </c>
      <c r="W142" s="171">
        <v>1.49357238296741</v>
      </c>
      <c r="X142" s="169">
        <v>0.586654276642837</v>
      </c>
      <c r="Y142" s="170">
        <v>0.510615255090944</v>
      </c>
      <c r="Z142" s="170">
        <v>0.696956616660637</v>
      </c>
      <c r="AA142" s="170">
        <v>0.426086184919465</v>
      </c>
      <c r="AB142" s="170">
        <v>0.0901054401807107</v>
      </c>
      <c r="AC142" s="172">
        <v>2.31041777349459</v>
      </c>
      <c r="AD142" s="173">
        <v>0.81684539052718</v>
      </c>
      <c r="AE142" s="170">
        <v>0.988979726700545</v>
      </c>
      <c r="AF142" s="174">
        <v>0.646451217655033</v>
      </c>
      <c r="AG142" s="244" t="str">
        <f t="shared" si="21"/>
        <v/>
      </c>
      <c r="AH142" s="245"/>
      <c r="AI142" s="246"/>
      <c r="AJ142" s="229" t="str">
        <f t="shared" si="22"/>
        <v/>
      </c>
      <c r="AK142" s="227" t="str">
        <f t="shared" si="23"/>
        <v/>
      </c>
      <c r="AL142" s="87"/>
      <c r="AM142" s="87"/>
      <c r="AN142" s="87"/>
      <c r="AO142" s="87"/>
      <c r="AP142" s="87"/>
      <c r="AQ142" s="87"/>
      <c r="AR142" s="87"/>
      <c r="AS142" s="87"/>
      <c r="AT142" s="87"/>
      <c r="AU142" s="87"/>
      <c r="AV142" s="175"/>
      <c r="AW142" s="175"/>
      <c r="AX142" s="175"/>
      <c r="AY142" s="175"/>
      <c r="AZ142" s="175"/>
      <c r="BA142" s="175"/>
      <c r="BB142" s="175"/>
      <c r="BC142" s="175"/>
      <c r="BD142" s="175"/>
      <c r="BE142" s="175"/>
    </row>
    <row r="143" ht="15.0" customHeight="1">
      <c r="A143" s="177" t="s">
        <v>238</v>
      </c>
      <c r="B143" s="178" t="s">
        <v>113</v>
      </c>
      <c r="C143" s="179">
        <v>52.200807920946154</v>
      </c>
      <c r="D143" s="180">
        <v>61.576</v>
      </c>
      <c r="E143" s="181">
        <v>0.4</v>
      </c>
      <c r="F143" s="182">
        <v>1228.85</v>
      </c>
      <c r="G143" s="183" t="s">
        <v>99</v>
      </c>
      <c r="H143" s="184" t="s">
        <v>114</v>
      </c>
      <c r="I143" s="185">
        <v>26.084</v>
      </c>
      <c r="J143" s="186">
        <v>0.689058967051804</v>
      </c>
      <c r="K143" s="187">
        <v>0.340973333551907</v>
      </c>
      <c r="L143" s="187">
        <v>0.19254926274013</v>
      </c>
      <c r="M143" s="187">
        <v>0.0292804927903636</v>
      </c>
      <c r="N143" s="187">
        <v>0.00498509256738607</v>
      </c>
      <c r="O143" s="187">
        <v>0.013122161997704</v>
      </c>
      <c r="P143" s="168">
        <v>1.2699693106993</v>
      </c>
      <c r="Q143" s="186">
        <v>0.744137887035949</v>
      </c>
      <c r="R143" s="187">
        <v>0.337001256449751</v>
      </c>
      <c r="S143" s="187">
        <v>0.192928991226292</v>
      </c>
      <c r="T143" s="187">
        <v>0.0562424573148157</v>
      </c>
      <c r="U143" s="187">
        <v>0.00687476795781463</v>
      </c>
      <c r="V143" s="187">
        <v>0.013122161997704</v>
      </c>
      <c r="W143" s="171">
        <v>1.35030752198233</v>
      </c>
      <c r="X143" s="186">
        <v>0.689058967051804</v>
      </c>
      <c r="Y143" s="187">
        <v>0.340973333551907</v>
      </c>
      <c r="Z143" s="187">
        <v>0.0307250855330172</v>
      </c>
      <c r="AA143" s="187">
        <v>4.2234697637238E-4</v>
      </c>
      <c r="AB143" s="187">
        <v>0.013122161997704</v>
      </c>
      <c r="AC143" s="172">
        <v>1.07430189511081</v>
      </c>
      <c r="AD143" s="188">
        <v>-0.276005626871519</v>
      </c>
      <c r="AE143" s="187">
        <v>0.894115865612463</v>
      </c>
      <c r="AF143" s="189">
        <v>1.25691626173949</v>
      </c>
      <c r="AG143" s="247" t="str">
        <f t="shared" si="21"/>
        <v/>
      </c>
      <c r="AH143" s="245"/>
      <c r="AI143" s="246"/>
      <c r="AJ143" s="233" t="str">
        <f t="shared" si="22"/>
        <v/>
      </c>
      <c r="AK143" s="234">
        <f t="shared" si="23"/>
        <v>45583.18885</v>
      </c>
      <c r="AL143" s="87"/>
      <c r="AM143" s="87"/>
      <c r="AN143" s="87"/>
      <c r="AO143" s="87"/>
      <c r="AP143" s="87"/>
      <c r="AQ143" s="87"/>
      <c r="AR143" s="87"/>
      <c r="AS143" s="87"/>
      <c r="AT143" s="87"/>
      <c r="AU143" s="87"/>
      <c r="AV143" s="175"/>
      <c r="AW143" s="175"/>
      <c r="AX143" s="175"/>
      <c r="AY143" s="175"/>
      <c r="AZ143" s="175"/>
      <c r="BA143" s="175"/>
      <c r="BB143" s="175"/>
      <c r="BC143" s="175"/>
      <c r="BD143" s="175"/>
      <c r="BE143" s="175"/>
    </row>
    <row r="144" ht="15.0" customHeight="1">
      <c r="A144" s="158" t="s">
        <v>239</v>
      </c>
      <c r="B144" s="159" t="s">
        <v>113</v>
      </c>
      <c r="C144" s="160">
        <v>54.23359112978524</v>
      </c>
      <c r="D144" s="161">
        <v>52.676</v>
      </c>
      <c r="E144" s="162">
        <v>0.535</v>
      </c>
      <c r="F144" s="163">
        <v>5012.79</v>
      </c>
      <c r="G144" s="1" t="s">
        <v>99</v>
      </c>
      <c r="H144" s="164" t="s">
        <v>119</v>
      </c>
      <c r="I144" s="165">
        <v>216.747</v>
      </c>
      <c r="J144" s="166">
        <v>0.264136746307262</v>
      </c>
      <c r="K144" s="167">
        <v>0.0852202800385562</v>
      </c>
      <c r="L144" s="167">
        <v>0.14710806033086</v>
      </c>
      <c r="M144" s="167">
        <v>0.181034296999036</v>
      </c>
      <c r="N144" s="167">
        <v>0.0161119468520553</v>
      </c>
      <c r="O144" s="167">
        <v>0.0472244055912643</v>
      </c>
      <c r="P144" s="168">
        <v>0.740835736119034</v>
      </c>
      <c r="Q144" s="169">
        <v>0.285914736793975</v>
      </c>
      <c r="R144" s="170">
        <v>0.087254415343289</v>
      </c>
      <c r="S144" s="170">
        <v>0.152818655627827</v>
      </c>
      <c r="T144" s="170">
        <v>0.193760971002346</v>
      </c>
      <c r="U144" s="170">
        <v>0.0343621309581841</v>
      </c>
      <c r="V144" s="170">
        <v>0.0472244055912643</v>
      </c>
      <c r="W144" s="171">
        <v>0.801335315316885</v>
      </c>
      <c r="X144" s="169">
        <v>0.264136746307262</v>
      </c>
      <c r="Y144" s="170">
        <v>0.0874446305272111</v>
      </c>
      <c r="Z144" s="170">
        <v>0.0330391659106399</v>
      </c>
      <c r="AA144" s="170">
        <v>0.0145092901349719</v>
      </c>
      <c r="AB144" s="170">
        <v>0.0472244055912643</v>
      </c>
      <c r="AC144" s="172">
        <v>0.446354238471349</v>
      </c>
      <c r="AD144" s="173">
        <v>-0.354981076845536</v>
      </c>
      <c r="AE144" s="170">
        <v>0.530609959165856</v>
      </c>
      <c r="AF144" s="174">
        <v>1.79529003255633</v>
      </c>
      <c r="AG144" s="244" t="str">
        <f t="shared" si="21"/>
        <v/>
      </c>
      <c r="AH144" s="245"/>
      <c r="AI144" s="246"/>
      <c r="AJ144" s="229" t="str">
        <f t="shared" si="22"/>
        <v/>
      </c>
      <c r="AK144" s="227">
        <f t="shared" si="23"/>
        <v>45495.86678</v>
      </c>
      <c r="AL144" s="87"/>
      <c r="AM144" s="87"/>
      <c r="AN144" s="87"/>
      <c r="AO144" s="87"/>
      <c r="AP144" s="87"/>
      <c r="AQ144" s="87"/>
      <c r="AR144" s="87"/>
      <c r="AS144" s="87"/>
      <c r="AT144" s="87"/>
      <c r="AU144" s="87"/>
      <c r="AV144" s="175"/>
      <c r="AW144" s="175"/>
      <c r="AX144" s="175"/>
      <c r="AY144" s="175"/>
      <c r="AZ144" s="175"/>
      <c r="BA144" s="175"/>
      <c r="BB144" s="175"/>
      <c r="BC144" s="175"/>
      <c r="BD144" s="175"/>
      <c r="BE144" s="175"/>
    </row>
    <row r="145" ht="15.0" customHeight="1">
      <c r="A145" s="158" t="s">
        <v>240</v>
      </c>
      <c r="B145" s="159" t="s">
        <v>113</v>
      </c>
      <c r="C145" s="160">
        <v>82.34928578431372</v>
      </c>
      <c r="D145" s="161">
        <v>83.16341463414635</v>
      </c>
      <c r="E145" s="162">
        <v>0.961</v>
      </c>
      <c r="F145" s="163">
        <v>66642.9</v>
      </c>
      <c r="G145" s="1" t="s">
        <v>105</v>
      </c>
      <c r="H145" s="164" t="s">
        <v>122</v>
      </c>
      <c r="I145" s="176">
        <v>5.511</v>
      </c>
      <c r="J145" s="169">
        <v>0.214491878386672</v>
      </c>
      <c r="K145" s="170">
        <v>0.0797251588584525</v>
      </c>
      <c r="L145" s="170">
        <v>1.41266988548343</v>
      </c>
      <c r="M145" s="170">
        <v>2.87377968644616</v>
      </c>
      <c r="N145" s="170">
        <v>4.03951107966393</v>
      </c>
      <c r="O145" s="170">
        <v>0.135063900193504</v>
      </c>
      <c r="P145" s="168">
        <v>8.75524158903215</v>
      </c>
      <c r="Q145" s="169">
        <v>0.871005518144852</v>
      </c>
      <c r="R145" s="170">
        <v>0.136189992819346</v>
      </c>
      <c r="S145" s="170">
        <v>0.806734908166338</v>
      </c>
      <c r="T145" s="170">
        <v>2.58388691401635</v>
      </c>
      <c r="U145" s="170">
        <v>0.865852442326756</v>
      </c>
      <c r="V145" s="170">
        <v>0.135063900193504</v>
      </c>
      <c r="W145" s="171">
        <v>5.39873367566715</v>
      </c>
      <c r="X145" s="169">
        <v>0.214491878386672</v>
      </c>
      <c r="Y145" s="170">
        <v>0.0797251588584525</v>
      </c>
      <c r="Z145" s="170">
        <v>3.43909034345326</v>
      </c>
      <c r="AA145" s="170">
        <v>2.87918327634446</v>
      </c>
      <c r="AB145" s="170">
        <v>0.135063900193504</v>
      </c>
      <c r="AC145" s="172">
        <v>6.74755455723636</v>
      </c>
      <c r="AD145" s="173">
        <v>1.34882088156921</v>
      </c>
      <c r="AE145" s="170">
        <v>3.57481044506353</v>
      </c>
      <c r="AF145" s="174">
        <v>0.800102263697493</v>
      </c>
      <c r="AG145" s="244">
        <f t="shared" si="21"/>
        <v>44664.10332</v>
      </c>
      <c r="AH145" s="245"/>
      <c r="AI145" s="246"/>
      <c r="AJ145" s="229">
        <f t="shared" si="22"/>
        <v>45394.10332</v>
      </c>
      <c r="AK145" s="227" t="str">
        <f t="shared" si="23"/>
        <v/>
      </c>
      <c r="AL145" s="87"/>
      <c r="AM145" s="87"/>
      <c r="AN145" s="87"/>
      <c r="AO145" s="87"/>
      <c r="AP145" s="87"/>
      <c r="AQ145" s="87"/>
      <c r="AR145" s="87"/>
      <c r="AS145" s="87"/>
      <c r="AT145" s="87"/>
      <c r="AU145" s="87"/>
      <c r="AV145" s="175"/>
      <c r="AW145" s="175"/>
      <c r="AX145" s="175"/>
      <c r="AY145" s="175"/>
      <c r="AZ145" s="175"/>
      <c r="BA145" s="175"/>
      <c r="BB145" s="175"/>
      <c r="BC145" s="175"/>
      <c r="BD145" s="175"/>
      <c r="BE145" s="175"/>
    </row>
    <row r="146" ht="15.0" customHeight="1">
      <c r="A146" s="158" t="s">
        <v>241</v>
      </c>
      <c r="B146" s="159" t="s">
        <v>113</v>
      </c>
      <c r="C146" s="160">
        <v>69.1949721861472</v>
      </c>
      <c r="D146" s="161">
        <v>72.541</v>
      </c>
      <c r="E146" s="162">
        <v>0.816</v>
      </c>
      <c r="F146" s="163">
        <v>30222.3</v>
      </c>
      <c r="G146" s="1" t="s">
        <v>103</v>
      </c>
      <c r="H146" s="164" t="s">
        <v>122</v>
      </c>
      <c r="I146" s="176">
        <v>5.324</v>
      </c>
      <c r="J146" s="169">
        <v>0.0698448064452926</v>
      </c>
      <c r="K146" s="170">
        <v>0.0315410067039222</v>
      </c>
      <c r="L146" s="170">
        <v>0.00423029832911505</v>
      </c>
      <c r="M146" s="170">
        <v>5.68609260224983</v>
      </c>
      <c r="N146" s="170">
        <v>1.01574068146574</v>
      </c>
      <c r="O146" s="170">
        <v>0.517447520072026</v>
      </c>
      <c r="P146" s="168">
        <v>7.32489691526593</v>
      </c>
      <c r="Q146" s="169">
        <v>0.666993800516693</v>
      </c>
      <c r="R146" s="170">
        <v>0.302243800659027</v>
      </c>
      <c r="S146" s="170">
        <v>0.101699960509227</v>
      </c>
      <c r="T146" s="170">
        <v>4.92504765142515</v>
      </c>
      <c r="U146" s="170">
        <v>0.768034439344054</v>
      </c>
      <c r="V146" s="170">
        <v>0.517447520072026</v>
      </c>
      <c r="W146" s="171">
        <v>7.28146717252617</v>
      </c>
      <c r="X146" s="169">
        <v>0.0698448064452926</v>
      </c>
      <c r="Y146" s="170">
        <v>0.0315410067039222</v>
      </c>
      <c r="Z146" s="170">
        <v>0.00100628933760617</v>
      </c>
      <c r="AA146" s="170">
        <v>1.18141534346708</v>
      </c>
      <c r="AB146" s="170">
        <v>0.517447520072026</v>
      </c>
      <c r="AC146" s="172">
        <v>1.80125496602592</v>
      </c>
      <c r="AD146" s="173">
        <v>-5.48021220650025</v>
      </c>
      <c r="AE146" s="170">
        <v>4.8214760103937</v>
      </c>
      <c r="AF146" s="174">
        <v>4.04244113679872</v>
      </c>
      <c r="AG146" s="244">
        <f t="shared" si="21"/>
        <v>44637.70296</v>
      </c>
      <c r="AH146" s="245"/>
      <c r="AI146" s="246"/>
      <c r="AJ146" s="229">
        <f t="shared" si="22"/>
        <v>45367.70296</v>
      </c>
      <c r="AK146" s="227">
        <f t="shared" si="23"/>
        <v>45382.53935</v>
      </c>
      <c r="AL146" s="87"/>
      <c r="AM146" s="87"/>
      <c r="AN146" s="87"/>
      <c r="AO146" s="87"/>
      <c r="AP146" s="87"/>
      <c r="AQ146" s="87"/>
      <c r="AR146" s="87"/>
      <c r="AS146" s="87"/>
      <c r="AT146" s="87"/>
      <c r="AU146" s="87"/>
      <c r="AV146" s="175"/>
      <c r="AW146" s="175"/>
      <c r="AX146" s="175"/>
      <c r="AY146" s="175"/>
      <c r="AZ146" s="175"/>
      <c r="BA146" s="175"/>
      <c r="BB146" s="175"/>
      <c r="BC146" s="175"/>
      <c r="BD146" s="175"/>
      <c r="BE146" s="175"/>
    </row>
    <row r="147" ht="15.0" customHeight="1">
      <c r="A147" s="158" t="s">
        <v>242</v>
      </c>
      <c r="B147" s="159" t="s">
        <v>113</v>
      </c>
      <c r="C147" s="160">
        <v>59.338261764705884</v>
      </c>
      <c r="D147" s="161">
        <v>66.098</v>
      </c>
      <c r="E147" s="162">
        <v>0.544</v>
      </c>
      <c r="F147" s="163">
        <v>5541.58</v>
      </c>
      <c r="G147" s="1" t="s">
        <v>100</v>
      </c>
      <c r="H147" s="164" t="s">
        <v>119</v>
      </c>
      <c r="I147" s="176">
        <v>229.489</v>
      </c>
      <c r="J147" s="169">
        <v>0.270248375439432</v>
      </c>
      <c r="K147" s="170">
        <v>0.00298506000720079</v>
      </c>
      <c r="L147" s="170">
        <v>0.0591228179050936</v>
      </c>
      <c r="M147" s="170">
        <v>0.293039513902734</v>
      </c>
      <c r="N147" s="170">
        <v>0.0310327558041957</v>
      </c>
      <c r="O147" s="170">
        <v>0.0440704949498836</v>
      </c>
      <c r="P147" s="168">
        <v>0.70049901800854</v>
      </c>
      <c r="Q147" s="169">
        <v>0.26206806578792</v>
      </c>
      <c r="R147" s="170">
        <v>0.0036287663143013</v>
      </c>
      <c r="S147" s="170">
        <v>0.0684361270312509</v>
      </c>
      <c r="T147" s="170">
        <v>0.335994885963157</v>
      </c>
      <c r="U147" s="170">
        <v>0.0157684121649484</v>
      </c>
      <c r="V147" s="170">
        <v>0.0440704949498836</v>
      </c>
      <c r="W147" s="171">
        <v>0.729966752211461</v>
      </c>
      <c r="X147" s="169">
        <v>0.270248375439432</v>
      </c>
      <c r="Y147" s="170">
        <v>0.00298506000720079</v>
      </c>
      <c r="Z147" s="170">
        <v>0.0167623762271599</v>
      </c>
      <c r="AA147" s="170">
        <v>0.0274827528152715</v>
      </c>
      <c r="AB147" s="170">
        <v>0.0440704949498836</v>
      </c>
      <c r="AC147" s="172">
        <v>0.361549059438948</v>
      </c>
      <c r="AD147" s="173">
        <v>-0.368417692772513</v>
      </c>
      <c r="AE147" s="170">
        <v>0.483352750315501</v>
      </c>
      <c r="AF147" s="174">
        <v>2.01899779062964</v>
      </c>
      <c r="AG147" s="244" t="str">
        <f t="shared" si="21"/>
        <v/>
      </c>
      <c r="AH147" s="245"/>
      <c r="AI147" s="246"/>
      <c r="AJ147" s="229" t="str">
        <f t="shared" si="22"/>
        <v/>
      </c>
      <c r="AK147" s="227">
        <f t="shared" si="23"/>
        <v>45473.27806</v>
      </c>
      <c r="AL147" s="87"/>
      <c r="AM147" s="87"/>
      <c r="AN147" s="87"/>
      <c r="AO147" s="87"/>
      <c r="AP147" s="87"/>
      <c r="AQ147" s="87"/>
      <c r="AR147" s="87"/>
      <c r="AS147" s="87"/>
      <c r="AT147" s="87"/>
      <c r="AU147" s="87"/>
      <c r="AV147" s="175"/>
      <c r="AW147" s="175"/>
      <c r="AX147" s="175"/>
      <c r="AY147" s="175"/>
      <c r="AZ147" s="175"/>
      <c r="BA147" s="175"/>
      <c r="BB147" s="175"/>
      <c r="BC147" s="175"/>
      <c r="BD147" s="175"/>
      <c r="BE147" s="175"/>
    </row>
    <row r="148" ht="15.0" customHeight="1">
      <c r="A148" s="177" t="s">
        <v>243</v>
      </c>
      <c r="B148" s="178" t="s">
        <v>113</v>
      </c>
      <c r="C148" s="179">
        <v>63.9991574929972</v>
      </c>
      <c r="D148" s="180">
        <v>76.223</v>
      </c>
      <c r="E148" s="181">
        <v>0.805</v>
      </c>
      <c r="F148" s="182">
        <v>30906.8</v>
      </c>
      <c r="G148" s="183" t="s">
        <v>101</v>
      </c>
      <c r="H148" s="184" t="s">
        <v>116</v>
      </c>
      <c r="I148" s="185">
        <v>4.447</v>
      </c>
      <c r="J148" s="186">
        <v>0.317873191391906</v>
      </c>
      <c r="K148" s="187">
        <v>0.376648686489001</v>
      </c>
      <c r="L148" s="187">
        <v>0.147432491117805</v>
      </c>
      <c r="M148" s="187">
        <v>0.814205756776503</v>
      </c>
      <c r="N148" s="187">
        <v>0.596583884438188</v>
      </c>
      <c r="O148" s="187">
        <v>0.0812307335323734</v>
      </c>
      <c r="P148" s="168">
        <v>2.33397474374578</v>
      </c>
      <c r="Q148" s="186">
        <v>0.566929104653974</v>
      </c>
      <c r="R148" s="187">
        <v>0.373053538684186</v>
      </c>
      <c r="S148" s="187">
        <v>0.164091444685104</v>
      </c>
      <c r="T148" s="187">
        <v>0.761361282831339</v>
      </c>
      <c r="U148" s="187">
        <v>0.373115436384956</v>
      </c>
      <c r="V148" s="187">
        <v>0.0812307335323734</v>
      </c>
      <c r="W148" s="171">
        <v>2.31978154077193</v>
      </c>
      <c r="X148" s="186">
        <v>0.317873191391906</v>
      </c>
      <c r="Y148" s="187">
        <v>0.376648686489001</v>
      </c>
      <c r="Z148" s="187">
        <v>1.32325097603718</v>
      </c>
      <c r="AA148" s="187">
        <v>0.528577330981707</v>
      </c>
      <c r="AB148" s="187">
        <v>0.0812307335323734</v>
      </c>
      <c r="AC148" s="172">
        <v>2.62758091843217</v>
      </c>
      <c r="AD148" s="188">
        <v>0.307799377660239</v>
      </c>
      <c r="AE148" s="187">
        <v>1.53606008008763</v>
      </c>
      <c r="AF148" s="189">
        <v>0.882858268797332</v>
      </c>
      <c r="AG148" s="247">
        <f t="shared" si="21"/>
        <v>44799.62091</v>
      </c>
      <c r="AH148" s="245"/>
      <c r="AI148" s="246"/>
      <c r="AJ148" s="233">
        <f t="shared" si="22"/>
        <v>45529.62091</v>
      </c>
      <c r="AK148" s="234" t="str">
        <f t="shared" si="23"/>
        <v/>
      </c>
      <c r="AL148" s="87"/>
      <c r="AM148" s="87"/>
      <c r="AN148" s="87"/>
      <c r="AO148" s="87"/>
      <c r="AP148" s="87"/>
      <c r="AQ148" s="87"/>
      <c r="AR148" s="87"/>
      <c r="AS148" s="87"/>
      <c r="AT148" s="87"/>
      <c r="AU148" s="87"/>
      <c r="AV148" s="175"/>
      <c r="AW148" s="175"/>
      <c r="AX148" s="175"/>
      <c r="AY148" s="175"/>
      <c r="AZ148" s="175"/>
      <c r="BA148" s="175"/>
      <c r="BB148" s="175"/>
      <c r="BC148" s="175"/>
      <c r="BD148" s="175"/>
      <c r="BE148" s="175"/>
    </row>
    <row r="149" ht="15.0" customHeight="1">
      <c r="A149" s="158" t="s">
        <v>244</v>
      </c>
      <c r="B149" s="159" t="s">
        <v>126</v>
      </c>
      <c r="C149" s="160">
        <v>53.56159509803923</v>
      </c>
      <c r="D149" s="161">
        <v>65.351</v>
      </c>
      <c r="E149" s="162">
        <v>0.558</v>
      </c>
      <c r="F149" s="163">
        <v>3682.07</v>
      </c>
      <c r="G149" s="1" t="s">
        <v>100</v>
      </c>
      <c r="H149" s="164" t="s">
        <v>119</v>
      </c>
      <c r="I149" s="176">
        <v>9.292</v>
      </c>
      <c r="J149" s="169">
        <v>0.23029265506016</v>
      </c>
      <c r="K149" s="170">
        <v>1.36442607919595E-4</v>
      </c>
      <c r="L149" s="170">
        <v>0.483887353382825</v>
      </c>
      <c r="M149" s="170">
        <v>0.244081830340186</v>
      </c>
      <c r="N149" s="170">
        <v>0.500940999988705</v>
      </c>
      <c r="O149" s="170">
        <v>0.169813038601115</v>
      </c>
      <c r="P149" s="168">
        <v>1.62915231998091</v>
      </c>
      <c r="Q149" s="169">
        <v>0.210120421249725</v>
      </c>
      <c r="R149" s="170">
        <v>0.0200906877789574</v>
      </c>
      <c r="S149" s="170">
        <v>0.286934914959968</v>
      </c>
      <c r="T149" s="170">
        <v>0.219688773040994</v>
      </c>
      <c r="U149" s="170">
        <v>0.248194897775879</v>
      </c>
      <c r="V149" s="170">
        <v>0.169813038601115</v>
      </c>
      <c r="W149" s="171">
        <v>1.15484273340664</v>
      </c>
      <c r="X149" s="169">
        <v>0.23029265506016</v>
      </c>
      <c r="Y149" s="170">
        <v>0.0267349826114479</v>
      </c>
      <c r="Z149" s="170">
        <v>1.9541780132639</v>
      </c>
      <c r="AA149" s="170">
        <v>0.519162506397595</v>
      </c>
      <c r="AB149" s="170">
        <v>0.169813038601115</v>
      </c>
      <c r="AC149" s="172">
        <v>2.90018119593422</v>
      </c>
      <c r="AD149" s="173">
        <v>1.74533846252757</v>
      </c>
      <c r="AE149" s="170">
        <v>0.764687445945852</v>
      </c>
      <c r="AF149" s="174">
        <v>0.398196752335895</v>
      </c>
      <c r="AG149" s="244" t="str">
        <f t="shared" si="21"/>
        <v/>
      </c>
      <c r="AH149" s="245"/>
      <c r="AI149" s="246"/>
      <c r="AJ149" s="229" t="str">
        <f t="shared" si="22"/>
        <v/>
      </c>
      <c r="AK149" s="227" t="str">
        <f t="shared" si="23"/>
        <v/>
      </c>
      <c r="AL149" s="87"/>
      <c r="AM149" s="87"/>
      <c r="AN149" s="87"/>
      <c r="AO149" s="87"/>
      <c r="AP149" s="87"/>
      <c r="AQ149" s="87"/>
      <c r="AR149" s="87"/>
      <c r="AS149" s="87"/>
      <c r="AT149" s="87"/>
      <c r="AU149" s="87"/>
      <c r="AV149" s="175"/>
      <c r="AW149" s="175"/>
      <c r="AX149" s="175"/>
      <c r="AY149" s="175"/>
      <c r="AZ149" s="175"/>
      <c r="BA149" s="175"/>
      <c r="BB149" s="175"/>
      <c r="BC149" s="175"/>
      <c r="BD149" s="175"/>
      <c r="BE149" s="175"/>
    </row>
    <row r="150" ht="15.0" customHeight="1">
      <c r="A150" s="158" t="s">
        <v>245</v>
      </c>
      <c r="B150" s="159" t="s">
        <v>126</v>
      </c>
      <c r="C150" s="160">
        <v>67.4348150420168</v>
      </c>
      <c r="D150" s="161">
        <v>70.262</v>
      </c>
      <c r="E150" s="162">
        <v>0.717</v>
      </c>
      <c r="F150" s="163">
        <v>12359.1</v>
      </c>
      <c r="G150" s="1" t="s">
        <v>106</v>
      </c>
      <c r="H150" s="164" t="s">
        <v>119</v>
      </c>
      <c r="I150" s="176">
        <v>7.306</v>
      </c>
      <c r="J150" s="169">
        <v>1.87423817545261</v>
      </c>
      <c r="K150" s="170">
        <v>1.89227334078233</v>
      </c>
      <c r="L150" s="170">
        <v>0.841392780373423</v>
      </c>
      <c r="M150" s="170">
        <v>0.440977987399275</v>
      </c>
      <c r="N150" s="170">
        <v>0.0055131763972037</v>
      </c>
      <c r="O150" s="170">
        <v>0.109623515101831</v>
      </c>
      <c r="P150" s="168">
        <v>5.16401897550667</v>
      </c>
      <c r="Q150" s="169">
        <v>0.651978438805374</v>
      </c>
      <c r="R150" s="170">
        <v>0.838445292769789</v>
      </c>
      <c r="S150" s="170">
        <v>0.854497907929571</v>
      </c>
      <c r="T150" s="170">
        <v>0.687989549098244</v>
      </c>
      <c r="U150" s="170">
        <v>0.00779455671713086</v>
      </c>
      <c r="V150" s="170">
        <v>0.109623515101831</v>
      </c>
      <c r="W150" s="171">
        <v>3.15032926042194</v>
      </c>
      <c r="X150" s="169">
        <v>1.87423817545261</v>
      </c>
      <c r="Y150" s="170">
        <v>2.27576391407877</v>
      </c>
      <c r="Z150" s="170">
        <v>5.33688370228735</v>
      </c>
      <c r="AA150" s="170">
        <v>0.0514314324760485</v>
      </c>
      <c r="AB150" s="170">
        <v>0.109623515101831</v>
      </c>
      <c r="AC150" s="172">
        <v>9.64794073939662</v>
      </c>
      <c r="AD150" s="173">
        <v>6.49761147897468</v>
      </c>
      <c r="AE150" s="170">
        <v>2.08601324349528</v>
      </c>
      <c r="AF150" s="174">
        <v>0.326528670264092</v>
      </c>
      <c r="AG150" s="244">
        <f t="shared" si="21"/>
        <v>44736.97492</v>
      </c>
      <c r="AH150" s="245"/>
      <c r="AI150" s="246"/>
      <c r="AJ150" s="229">
        <f t="shared" si="22"/>
        <v>45466.97492</v>
      </c>
      <c r="AK150" s="227" t="str">
        <f t="shared" si="23"/>
        <v/>
      </c>
      <c r="AL150" s="87"/>
      <c r="AM150" s="87"/>
      <c r="AN150" s="87"/>
      <c r="AO150" s="87"/>
      <c r="AP150" s="87"/>
      <c r="AQ150" s="87"/>
      <c r="AR150" s="87"/>
      <c r="AS150" s="87"/>
      <c r="AT150" s="87"/>
      <c r="AU150" s="87"/>
      <c r="AV150" s="175"/>
      <c r="AW150" s="175"/>
      <c r="AX150" s="175"/>
      <c r="AY150" s="175"/>
      <c r="AZ150" s="175"/>
      <c r="BA150" s="175"/>
      <c r="BB150" s="175"/>
      <c r="BC150" s="175"/>
      <c r="BD150" s="175"/>
      <c r="BE150" s="175"/>
    </row>
    <row r="151" ht="15.0" customHeight="1">
      <c r="A151" s="158" t="s">
        <v>246</v>
      </c>
      <c r="B151" s="159" t="s">
        <v>113</v>
      </c>
      <c r="C151" s="160">
        <v>71.92809138655463</v>
      </c>
      <c r="D151" s="161">
        <v>72.377</v>
      </c>
      <c r="E151" s="162">
        <v>0.762</v>
      </c>
      <c r="F151" s="163">
        <v>12877.9</v>
      </c>
      <c r="G151" s="1" t="s">
        <v>106</v>
      </c>
      <c r="H151" s="164" t="s">
        <v>116</v>
      </c>
      <c r="I151" s="176">
        <v>33.684</v>
      </c>
      <c r="J151" s="169">
        <v>0.460596021149853</v>
      </c>
      <c r="K151" s="170">
        <v>0.459047869022455</v>
      </c>
      <c r="L151" s="170">
        <v>0.0876506146498339</v>
      </c>
      <c r="M151" s="170">
        <v>0.482765330381816</v>
      </c>
      <c r="N151" s="170">
        <v>0.514351639061248</v>
      </c>
      <c r="O151" s="170">
        <v>0.0943389370748002</v>
      </c>
      <c r="P151" s="168">
        <v>2.09875041134001</v>
      </c>
      <c r="Q151" s="169">
        <v>0.620276393956317</v>
      </c>
      <c r="R151" s="170">
        <v>0.465415788020779</v>
      </c>
      <c r="S151" s="170">
        <v>0.141392867540927</v>
      </c>
      <c r="T151" s="170">
        <v>0.548222353974363</v>
      </c>
      <c r="U151" s="170">
        <v>0.36824144256076</v>
      </c>
      <c r="V151" s="170">
        <v>0.0943389370748002</v>
      </c>
      <c r="W151" s="171">
        <v>2.23788778312795</v>
      </c>
      <c r="X151" s="169">
        <v>0.460596021149853</v>
      </c>
      <c r="Y151" s="170">
        <v>0.459047869022455</v>
      </c>
      <c r="Z151" s="170">
        <v>2.3519261120188</v>
      </c>
      <c r="AA151" s="170">
        <v>0.180927444103128</v>
      </c>
      <c r="AB151" s="170">
        <v>0.0943389370748002</v>
      </c>
      <c r="AC151" s="172">
        <v>3.54683638336904</v>
      </c>
      <c r="AD151" s="173">
        <v>1.30894860024109</v>
      </c>
      <c r="AE151" s="170">
        <v>1.48183353775406</v>
      </c>
      <c r="AF151" s="174">
        <v>0.630953204839475</v>
      </c>
      <c r="AG151" s="244">
        <f t="shared" si="21"/>
        <v>44808.31647</v>
      </c>
      <c r="AH151" s="245"/>
      <c r="AI151" s="246"/>
      <c r="AJ151" s="229">
        <f t="shared" si="22"/>
        <v>45538.31647</v>
      </c>
      <c r="AK151" s="227" t="str">
        <f t="shared" si="23"/>
        <v/>
      </c>
      <c r="AL151" s="87"/>
      <c r="AM151" s="87"/>
      <c r="AN151" s="87"/>
      <c r="AO151" s="87"/>
      <c r="AP151" s="87"/>
      <c r="AQ151" s="87"/>
      <c r="AR151" s="87"/>
      <c r="AS151" s="87"/>
      <c r="AT151" s="87"/>
      <c r="AU151" s="87"/>
      <c r="AV151" s="175"/>
      <c r="AW151" s="175"/>
      <c r="AX151" s="175"/>
      <c r="AY151" s="175"/>
      <c r="AZ151" s="175"/>
      <c r="BA151" s="175"/>
      <c r="BB151" s="175"/>
      <c r="BC151" s="175"/>
      <c r="BD151" s="175"/>
      <c r="BE151" s="175"/>
    </row>
    <row r="152" ht="15.0" customHeight="1">
      <c r="A152" s="158" t="s">
        <v>247</v>
      </c>
      <c r="B152" s="159" t="s">
        <v>113</v>
      </c>
      <c r="C152" s="160">
        <v>66.63834112978523</v>
      </c>
      <c r="D152" s="161">
        <v>69.266</v>
      </c>
      <c r="E152" s="162">
        <v>0.699</v>
      </c>
      <c r="F152" s="163">
        <v>8767.67</v>
      </c>
      <c r="G152" s="1" t="s">
        <v>100</v>
      </c>
      <c r="H152" s="164" t="s">
        <v>119</v>
      </c>
      <c r="I152" s="176">
        <v>112.509</v>
      </c>
      <c r="J152" s="169">
        <v>0.193198778781275</v>
      </c>
      <c r="K152" s="170">
        <v>0.0042836140481157</v>
      </c>
      <c r="L152" s="170">
        <v>0.0602045510955903</v>
      </c>
      <c r="M152" s="170">
        <v>0.438177887741713</v>
      </c>
      <c r="N152" s="170">
        <v>0.180600653883647</v>
      </c>
      <c r="O152" s="170">
        <v>0.0670627120597572</v>
      </c>
      <c r="P152" s="168">
        <v>0.943528197610098</v>
      </c>
      <c r="Q152" s="169">
        <v>0.293522304364058</v>
      </c>
      <c r="R152" s="170">
        <v>0.0349826725970879</v>
      </c>
      <c r="S152" s="170">
        <v>0.0950000930944012</v>
      </c>
      <c r="T152" s="170">
        <v>0.492300482140126</v>
      </c>
      <c r="U152" s="170">
        <v>0.196513457719454</v>
      </c>
      <c r="V152" s="170">
        <v>0.0670627120597572</v>
      </c>
      <c r="W152" s="171">
        <v>1.17938172197489</v>
      </c>
      <c r="X152" s="169">
        <v>0.193198778781275</v>
      </c>
      <c r="Y152" s="170">
        <v>0.013491516142965</v>
      </c>
      <c r="Z152" s="170">
        <v>0.0717950960248701</v>
      </c>
      <c r="AA152" s="170">
        <v>0.057197698904337</v>
      </c>
      <c r="AB152" s="170">
        <v>0.0670627120597572</v>
      </c>
      <c r="AC152" s="172">
        <v>0.402745801913205</v>
      </c>
      <c r="AD152" s="173">
        <v>-0.776635920061685</v>
      </c>
      <c r="AE152" s="170">
        <v>0.780936114229019</v>
      </c>
      <c r="AF152" s="174">
        <v>2.92835261440926</v>
      </c>
      <c r="AG152" s="244" t="str">
        <f t="shared" si="21"/>
        <v/>
      </c>
      <c r="AH152" s="245"/>
      <c r="AI152" s="246"/>
      <c r="AJ152" s="229" t="str">
        <f t="shared" si="22"/>
        <v/>
      </c>
      <c r="AK152" s="227">
        <f t="shared" si="23"/>
        <v>45416.98495</v>
      </c>
      <c r="AL152" s="87"/>
      <c r="AM152" s="87"/>
      <c r="AN152" s="87"/>
      <c r="AO152" s="87"/>
      <c r="AP152" s="87"/>
      <c r="AQ152" s="87"/>
      <c r="AR152" s="87"/>
      <c r="AS152" s="87"/>
      <c r="AT152" s="87"/>
      <c r="AU152" s="87"/>
      <c r="AV152" s="175"/>
      <c r="AW152" s="175"/>
      <c r="AX152" s="175"/>
      <c r="AY152" s="175"/>
      <c r="AZ152" s="175"/>
      <c r="BA152" s="175"/>
      <c r="BB152" s="175"/>
      <c r="BC152" s="175"/>
      <c r="BD152" s="175"/>
      <c r="BE152" s="175"/>
    </row>
    <row r="153" ht="15.0" customHeight="1">
      <c r="A153" s="177" t="s">
        <v>248</v>
      </c>
      <c r="B153" s="178" t="s">
        <v>113</v>
      </c>
      <c r="C153" s="179">
        <v>80.53674131652662</v>
      </c>
      <c r="D153" s="180">
        <v>75.60243902439025</v>
      </c>
      <c r="E153" s="181">
        <v>0.876</v>
      </c>
      <c r="F153" s="182">
        <v>35703.1</v>
      </c>
      <c r="G153" s="183" t="s">
        <v>327</v>
      </c>
      <c r="H153" s="184" t="s">
        <v>122</v>
      </c>
      <c r="I153" s="185">
        <v>37.74</v>
      </c>
      <c r="J153" s="186">
        <v>1.02562476767613</v>
      </c>
      <c r="K153" s="187">
        <v>0.0758910997924547</v>
      </c>
      <c r="L153" s="187">
        <v>0.668456986603442</v>
      </c>
      <c r="M153" s="187">
        <v>2.60562099866333</v>
      </c>
      <c r="N153" s="187">
        <v>0.0438677516757581</v>
      </c>
      <c r="O153" s="187">
        <v>0.123989819462591</v>
      </c>
      <c r="P153" s="168">
        <v>4.5434514238737</v>
      </c>
      <c r="Q153" s="186">
        <v>0.956496150900964</v>
      </c>
      <c r="R153" s="187">
        <v>0.0255399840693059</v>
      </c>
      <c r="S153" s="187">
        <v>0.799211322947237</v>
      </c>
      <c r="T153" s="187">
        <v>2.64455099796909</v>
      </c>
      <c r="U153" s="187">
        <v>0.0988846102392491</v>
      </c>
      <c r="V153" s="187">
        <v>0.123989819462591</v>
      </c>
      <c r="W153" s="171">
        <v>4.64867288558844</v>
      </c>
      <c r="X153" s="186">
        <v>1.02562476767613</v>
      </c>
      <c r="Y153" s="187">
        <v>0.0758910997924547</v>
      </c>
      <c r="Z153" s="187">
        <v>0.684798759232064</v>
      </c>
      <c r="AA153" s="187">
        <v>0.105937225694659</v>
      </c>
      <c r="AB153" s="187">
        <v>0.123989819462591</v>
      </c>
      <c r="AC153" s="172">
        <v>2.01624167185789</v>
      </c>
      <c r="AD153" s="188">
        <v>-2.63243121373055</v>
      </c>
      <c r="AE153" s="187">
        <v>3.0781522826335</v>
      </c>
      <c r="AF153" s="189">
        <v>2.30561293840577</v>
      </c>
      <c r="AG153" s="247">
        <f t="shared" si="21"/>
        <v>44680.57763</v>
      </c>
      <c r="AH153" s="245"/>
      <c r="AI153" s="246"/>
      <c r="AJ153" s="233">
        <f t="shared" si="22"/>
        <v>45410.57763</v>
      </c>
      <c r="AK153" s="234">
        <f t="shared" si="23"/>
        <v>45450.74304</v>
      </c>
      <c r="AL153" s="87"/>
      <c r="AM153" s="87"/>
      <c r="AN153" s="87"/>
      <c r="AO153" s="87"/>
      <c r="AP153" s="87"/>
      <c r="AQ153" s="87"/>
      <c r="AR153" s="87"/>
      <c r="AS153" s="87"/>
      <c r="AT153" s="87"/>
      <c r="AU153" s="87"/>
      <c r="AV153" s="175"/>
      <c r="AW153" s="175"/>
      <c r="AX153" s="175"/>
      <c r="AY153" s="175"/>
      <c r="AZ153" s="175"/>
      <c r="BA153" s="175"/>
      <c r="BB153" s="175"/>
      <c r="BC153" s="175"/>
      <c r="BD153" s="175"/>
      <c r="BE153" s="175"/>
    </row>
    <row r="154" ht="15.0" customHeight="1">
      <c r="A154" s="158" t="s">
        <v>249</v>
      </c>
      <c r="B154" s="159" t="s">
        <v>113</v>
      </c>
      <c r="C154" s="160">
        <v>79.22642689075629</v>
      </c>
      <c r="D154" s="161">
        <v>81.07317073170732</v>
      </c>
      <c r="E154" s="162">
        <v>0.866</v>
      </c>
      <c r="F154" s="163">
        <v>34949.8</v>
      </c>
      <c r="G154" s="1" t="s">
        <v>327</v>
      </c>
      <c r="H154" s="164" t="s">
        <v>122</v>
      </c>
      <c r="I154" s="176">
        <v>10.141</v>
      </c>
      <c r="J154" s="169">
        <v>0.339792041896069</v>
      </c>
      <c r="K154" s="170">
        <v>0.165768079840524</v>
      </c>
      <c r="L154" s="170">
        <v>0.848608567463057</v>
      </c>
      <c r="M154" s="170">
        <v>1.20462984857917</v>
      </c>
      <c r="N154" s="170">
        <v>0.244262103614185</v>
      </c>
      <c r="O154" s="170">
        <v>0.0623075412464797</v>
      </c>
      <c r="P154" s="168">
        <v>2.86536818263948</v>
      </c>
      <c r="Q154" s="169">
        <v>0.841924361019686</v>
      </c>
      <c r="R154" s="170">
        <v>0.39101156843193</v>
      </c>
      <c r="S154" s="170">
        <v>0.365856715960284</v>
      </c>
      <c r="T154" s="170">
        <v>1.64962718288821</v>
      </c>
      <c r="U154" s="170">
        <v>0.408668507706417</v>
      </c>
      <c r="V154" s="170">
        <v>0.0623075412464797</v>
      </c>
      <c r="W154" s="171">
        <v>3.71939587725301</v>
      </c>
      <c r="X154" s="169">
        <v>0.339792041896069</v>
      </c>
      <c r="Y154" s="170">
        <v>0.165768079840524</v>
      </c>
      <c r="Z154" s="170">
        <v>0.835073402186948</v>
      </c>
      <c r="AA154" s="170">
        <v>0.075106238012632</v>
      </c>
      <c r="AB154" s="170">
        <v>0.0623075412464797</v>
      </c>
      <c r="AC154" s="172">
        <v>1.47804730318265</v>
      </c>
      <c r="AD154" s="173">
        <v>-2.24134857407035</v>
      </c>
      <c r="AE154" s="170">
        <v>2.46282480857647</v>
      </c>
      <c r="AF154" s="174">
        <v>2.5164254684164</v>
      </c>
      <c r="AG154" s="244">
        <f t="shared" si="21"/>
        <v>44710.2038</v>
      </c>
      <c r="AH154" s="245"/>
      <c r="AI154" s="246"/>
      <c r="AJ154" s="229">
        <f t="shared" si="22"/>
        <v>45440.2038</v>
      </c>
      <c r="AK154" s="227">
        <f t="shared" si="23"/>
        <v>45437.4444</v>
      </c>
      <c r="AL154" s="87"/>
      <c r="AM154" s="87"/>
      <c r="AN154" s="87"/>
      <c r="AO154" s="87"/>
      <c r="AP154" s="87"/>
      <c r="AQ154" s="87"/>
      <c r="AR154" s="87"/>
      <c r="AS154" s="87"/>
      <c r="AT154" s="87"/>
      <c r="AU154" s="87"/>
      <c r="AV154" s="175"/>
      <c r="AW154" s="175"/>
      <c r="AX154" s="175"/>
      <c r="AY154" s="175"/>
      <c r="AZ154" s="175"/>
      <c r="BA154" s="175"/>
      <c r="BB154" s="175"/>
      <c r="BC154" s="175"/>
      <c r="BD154" s="175"/>
      <c r="BE154" s="175"/>
    </row>
    <row r="155" ht="15.0" customHeight="1">
      <c r="A155" s="158" t="s">
        <v>250</v>
      </c>
      <c r="B155" s="159" t="s">
        <v>113</v>
      </c>
      <c r="C155" s="160">
        <v>66.78473801247773</v>
      </c>
      <c r="D155" s="161">
        <v>79.272</v>
      </c>
      <c r="E155" s="162">
        <v>0.855</v>
      </c>
      <c r="F155" s="163">
        <v>96604.6</v>
      </c>
      <c r="G155" s="1" t="s">
        <v>103</v>
      </c>
      <c r="H155" s="164" t="s">
        <v>122</v>
      </c>
      <c r="I155" s="176">
        <v>2.98</v>
      </c>
      <c r="J155" s="169">
        <v>0.0199790621911651</v>
      </c>
      <c r="K155" s="170">
        <v>6.87355143242664E-5</v>
      </c>
      <c r="L155" s="170">
        <v>7.14681493548543E-4</v>
      </c>
      <c r="M155" s="170">
        <v>13.1811405881348</v>
      </c>
      <c r="N155" s="170">
        <v>0.0764263588058248</v>
      </c>
      <c r="O155" s="170">
        <v>0.116206200955372</v>
      </c>
      <c r="P155" s="168">
        <v>13.394535627095</v>
      </c>
      <c r="Q155" s="169">
        <v>0.71722133364228</v>
      </c>
      <c r="R155" s="170">
        <v>0.348491405995643</v>
      </c>
      <c r="S155" s="170">
        <v>0.152342219475885</v>
      </c>
      <c r="T155" s="170">
        <v>11.6328091934247</v>
      </c>
      <c r="U155" s="170">
        <v>0.159263837538088</v>
      </c>
      <c r="V155" s="170">
        <v>0.116206200955372</v>
      </c>
      <c r="W155" s="171">
        <v>13.126334191032</v>
      </c>
      <c r="X155" s="169">
        <v>0.0199790621911651</v>
      </c>
      <c r="Y155" s="170">
        <v>6.87355143242664E-5</v>
      </c>
      <c r="Z155" s="170">
        <v>0.0</v>
      </c>
      <c r="AA155" s="170">
        <v>0.902741631669394</v>
      </c>
      <c r="AB155" s="170">
        <v>0.116206200955372</v>
      </c>
      <c r="AC155" s="172">
        <v>1.03899563033026</v>
      </c>
      <c r="AD155" s="173">
        <v>-12.0873385607017</v>
      </c>
      <c r="AE155" s="170">
        <v>8.69169686643176</v>
      </c>
      <c r="AF155" s="174">
        <v>12.6336760308218</v>
      </c>
      <c r="AG155" s="244">
        <f t="shared" si="21"/>
        <v>44603.9941</v>
      </c>
      <c r="AH155" s="245"/>
      <c r="AI155" s="246"/>
      <c r="AJ155" s="229">
        <f t="shared" si="22"/>
        <v>45333.9941</v>
      </c>
      <c r="AK155" s="227">
        <f t="shared" si="23"/>
        <v>45320.97019</v>
      </c>
      <c r="AL155" s="87"/>
      <c r="AM155" s="87"/>
      <c r="AN155" s="87"/>
      <c r="AO155" s="87"/>
      <c r="AP155" s="87"/>
      <c r="AQ155" s="87"/>
      <c r="AR155" s="87"/>
      <c r="AS155" s="87"/>
      <c r="AT155" s="87"/>
      <c r="AU155" s="87"/>
      <c r="AV155" s="175"/>
      <c r="AW155" s="175"/>
      <c r="AX155" s="175"/>
      <c r="AY155" s="175"/>
      <c r="AZ155" s="175"/>
      <c r="BA155" s="175"/>
      <c r="BB155" s="175"/>
      <c r="BC155" s="175"/>
      <c r="BD155" s="175"/>
      <c r="BE155" s="175"/>
    </row>
    <row r="156" ht="15.0" customHeight="1">
      <c r="A156" s="158" t="s">
        <v>251</v>
      </c>
      <c r="B156" s="159" t="s">
        <v>121</v>
      </c>
      <c r="C156" s="160">
        <v>73.93067079619726</v>
      </c>
      <c r="D156" s="161">
        <v>68.846</v>
      </c>
      <c r="E156" s="162">
        <v>0.767</v>
      </c>
      <c r="F156" s="163">
        <v>14320.2</v>
      </c>
      <c r="G156" s="1" t="s">
        <v>105</v>
      </c>
      <c r="H156" s="164" t="s">
        <v>119</v>
      </c>
      <c r="I156" s="176">
        <v>4.013</v>
      </c>
      <c r="J156" s="169"/>
      <c r="K156" s="170"/>
      <c r="L156" s="170"/>
      <c r="M156" s="170"/>
      <c r="N156" s="170"/>
      <c r="O156" s="170"/>
      <c r="P156" s="168">
        <v>1.98275446965893</v>
      </c>
      <c r="Q156" s="169"/>
      <c r="R156" s="170"/>
      <c r="S156" s="170"/>
      <c r="T156" s="170"/>
      <c r="U156" s="170"/>
      <c r="V156" s="170"/>
      <c r="W156" s="171">
        <v>1.52220673511297</v>
      </c>
      <c r="X156" s="169"/>
      <c r="Y156" s="170"/>
      <c r="Z156" s="170"/>
      <c r="AA156" s="170"/>
      <c r="AB156" s="170"/>
      <c r="AC156" s="172">
        <v>1.00946766331103</v>
      </c>
      <c r="AD156" s="173">
        <v>-0.51273907180194</v>
      </c>
      <c r="AE156" s="170">
        <v>1.00794016951678</v>
      </c>
      <c r="AF156" s="174">
        <v>1.50793016006096</v>
      </c>
      <c r="AG156" s="244">
        <f t="shared" si="21"/>
        <v>44924.12467</v>
      </c>
      <c r="AH156" s="245"/>
      <c r="AI156" s="246"/>
      <c r="AJ156" s="229">
        <f t="shared" si="22"/>
        <v>45654.12467</v>
      </c>
      <c r="AK156" s="227">
        <f t="shared" si="23"/>
        <v>45534.71681</v>
      </c>
      <c r="AL156" s="87"/>
      <c r="AM156" s="87"/>
      <c r="AN156" s="87"/>
      <c r="AO156" s="87"/>
      <c r="AP156" s="87"/>
      <c r="AQ156" s="87"/>
      <c r="AR156" s="87"/>
      <c r="AS156" s="87"/>
      <c r="AT156" s="87"/>
      <c r="AU156" s="87"/>
      <c r="AV156" s="175"/>
      <c r="AW156" s="175"/>
      <c r="AX156" s="175"/>
      <c r="AY156" s="175"/>
      <c r="AZ156" s="175"/>
      <c r="BA156" s="175"/>
      <c r="BB156" s="175"/>
      <c r="BC156" s="175"/>
      <c r="BD156" s="175"/>
      <c r="BE156" s="175"/>
    </row>
    <row r="157" ht="15.0" customHeight="1">
      <c r="A157" s="158" t="s">
        <v>252</v>
      </c>
      <c r="B157" s="159" t="s">
        <v>113</v>
      </c>
      <c r="C157" s="160">
        <v>72.3075087980647</v>
      </c>
      <c r="D157" s="161">
        <v>74.53682926829269</v>
      </c>
      <c r="E157" s="162">
        <v>0.77</v>
      </c>
      <c r="F157" s="163">
        <v>16895.8</v>
      </c>
      <c r="G157" s="1" t="s">
        <v>105</v>
      </c>
      <c r="H157" s="164" t="s">
        <v>116</v>
      </c>
      <c r="I157" s="176">
        <v>2.081</v>
      </c>
      <c r="J157" s="169">
        <v>0.514724260288771</v>
      </c>
      <c r="K157" s="170">
        <v>0.164649321796057</v>
      </c>
      <c r="L157" s="170">
        <v>0.151176878266052</v>
      </c>
      <c r="M157" s="170">
        <v>1.18529819290942</v>
      </c>
      <c r="N157" s="170">
        <v>0.00394842457917909</v>
      </c>
      <c r="O157" s="170">
        <v>0.0439836799867964</v>
      </c>
      <c r="P157" s="168">
        <v>2.06378075782627</v>
      </c>
      <c r="Q157" s="169">
        <v>0.741446511741889</v>
      </c>
      <c r="R157" s="170">
        <v>0.261182123726592</v>
      </c>
      <c r="S157" s="170">
        <v>0.27158753692487</v>
      </c>
      <c r="T157" s="170">
        <v>1.46711515872142</v>
      </c>
      <c r="U157" s="170">
        <v>0.0282770314852394</v>
      </c>
      <c r="V157" s="170">
        <v>0.0439836799867964</v>
      </c>
      <c r="W157" s="171">
        <v>2.81359204258681</v>
      </c>
      <c r="X157" s="169">
        <v>0.514724260288771</v>
      </c>
      <c r="Y157" s="170">
        <v>0.285488866175305</v>
      </c>
      <c r="Z157" s="170">
        <v>0.698503605983618</v>
      </c>
      <c r="AA157" s="170">
        <v>0.00863543788979852</v>
      </c>
      <c r="AB157" s="170">
        <v>0.0439836799867964</v>
      </c>
      <c r="AC157" s="172">
        <v>1.55133585032429</v>
      </c>
      <c r="AD157" s="173">
        <v>-1.26225619226252</v>
      </c>
      <c r="AE157" s="170">
        <v>1.86304026577937</v>
      </c>
      <c r="AF157" s="174">
        <v>1.81365759193836</v>
      </c>
      <c r="AG157" s="244">
        <f t="shared" si="21"/>
        <v>44757.91632</v>
      </c>
      <c r="AH157" s="245"/>
      <c r="AI157" s="246"/>
      <c r="AJ157" s="229">
        <f t="shared" si="22"/>
        <v>45487.91632</v>
      </c>
      <c r="AK157" s="227">
        <f t="shared" si="23"/>
        <v>45493.80215</v>
      </c>
      <c r="AL157" s="87"/>
      <c r="AM157" s="87"/>
      <c r="AN157" s="87"/>
      <c r="AO157" s="87"/>
      <c r="AP157" s="87"/>
      <c r="AQ157" s="87"/>
      <c r="AR157" s="87"/>
      <c r="AS157" s="87"/>
      <c r="AT157" s="87"/>
      <c r="AU157" s="87"/>
      <c r="AV157" s="175"/>
      <c r="AW157" s="175"/>
      <c r="AX157" s="175"/>
      <c r="AY157" s="175"/>
      <c r="AZ157" s="175"/>
      <c r="BA157" s="175"/>
      <c r="BB157" s="175"/>
      <c r="BC157" s="175"/>
      <c r="BD157" s="175"/>
      <c r="BE157" s="175"/>
    </row>
    <row r="158" ht="15.0" customHeight="1">
      <c r="A158" s="177" t="s">
        <v>253</v>
      </c>
      <c r="B158" s="178" t="s">
        <v>121</v>
      </c>
      <c r="C158" s="179"/>
      <c r="D158" s="180"/>
      <c r="E158" s="181"/>
      <c r="F158" s="182"/>
      <c r="G158" s="183" t="s">
        <v>99</v>
      </c>
      <c r="H158" s="184"/>
      <c r="I158" s="185">
        <v>0.908</v>
      </c>
      <c r="J158" s="186"/>
      <c r="K158" s="187"/>
      <c r="L158" s="187"/>
      <c r="M158" s="187"/>
      <c r="N158" s="187"/>
      <c r="O158" s="187"/>
      <c r="P158" s="168">
        <v>1.80771312867241</v>
      </c>
      <c r="Q158" s="186"/>
      <c r="R158" s="187"/>
      <c r="S158" s="187"/>
      <c r="T158" s="187"/>
      <c r="U158" s="187"/>
      <c r="V158" s="187"/>
      <c r="W158" s="171">
        <v>3.49131616089539</v>
      </c>
      <c r="X158" s="186"/>
      <c r="Y158" s="187"/>
      <c r="Z158" s="187"/>
      <c r="AA158" s="187"/>
      <c r="AB158" s="187"/>
      <c r="AC158" s="172">
        <v>0.123645377068058</v>
      </c>
      <c r="AD158" s="188">
        <v>-3.36767078382733</v>
      </c>
      <c r="AE158" s="187">
        <v>2.31180017922362</v>
      </c>
      <c r="AF158" s="189">
        <v>28.2365280747509</v>
      </c>
      <c r="AG158" s="247">
        <f t="shared" si="21"/>
        <v>44719.88562</v>
      </c>
      <c r="AH158" s="245"/>
      <c r="AI158" s="246"/>
      <c r="AJ158" s="233">
        <f t="shared" si="22"/>
        <v>45449.88562</v>
      </c>
      <c r="AK158" s="234">
        <f t="shared" si="23"/>
        <v>45304.96193</v>
      </c>
      <c r="AL158" s="87"/>
      <c r="AM158" s="87"/>
      <c r="AN158" s="87"/>
      <c r="AO158" s="87"/>
      <c r="AP158" s="87"/>
      <c r="AQ158" s="87"/>
      <c r="AR158" s="87"/>
      <c r="AS158" s="87"/>
      <c r="AT158" s="87"/>
      <c r="AU158" s="87"/>
      <c r="AV158" s="175"/>
      <c r="AW158" s="175"/>
      <c r="AX158" s="175"/>
      <c r="AY158" s="175"/>
      <c r="AZ158" s="175"/>
      <c r="BA158" s="175"/>
      <c r="BB158" s="175"/>
      <c r="BC158" s="175"/>
      <c r="BD158" s="175"/>
      <c r="BE158" s="175"/>
    </row>
    <row r="159" ht="15.0" customHeight="1">
      <c r="A159" s="158" t="s">
        <v>254</v>
      </c>
      <c r="B159" s="159" t="s">
        <v>113</v>
      </c>
      <c r="C159" s="160">
        <v>77.72115385154063</v>
      </c>
      <c r="D159" s="161">
        <v>72.9609756097561</v>
      </c>
      <c r="E159" s="162">
        <v>0.821</v>
      </c>
      <c r="F159" s="163">
        <v>31366.8</v>
      </c>
      <c r="G159" s="1" t="s">
        <v>327</v>
      </c>
      <c r="H159" s="164" t="s">
        <v>116</v>
      </c>
      <c r="I159" s="165">
        <v>19.031</v>
      </c>
      <c r="J159" s="166">
        <v>0.944915504273021</v>
      </c>
      <c r="K159" s="167">
        <v>0.118854261120549</v>
      </c>
      <c r="L159" s="167">
        <v>0.47389083301173</v>
      </c>
      <c r="M159" s="167">
        <v>1.29644944423924</v>
      </c>
      <c r="N159" s="167">
        <v>0.00132455208422439</v>
      </c>
      <c r="O159" s="167">
        <v>0.103657574630947</v>
      </c>
      <c r="P159" s="168">
        <v>2.93909216935971</v>
      </c>
      <c r="Q159" s="169">
        <v>0.610737758063626</v>
      </c>
      <c r="R159" s="170">
        <v>0.101371954231063</v>
      </c>
      <c r="S159" s="170">
        <v>0.529330670684706</v>
      </c>
      <c r="T159" s="170">
        <v>1.35188094193202</v>
      </c>
      <c r="U159" s="170">
        <v>0.0406863790775909</v>
      </c>
      <c r="V159" s="170">
        <v>0.103657574630947</v>
      </c>
      <c r="W159" s="171">
        <v>2.73766527861995</v>
      </c>
      <c r="X159" s="169">
        <v>0.944915504273021</v>
      </c>
      <c r="Y159" s="170">
        <v>0.221978623175976</v>
      </c>
      <c r="Z159" s="170">
        <v>1.07852477120439</v>
      </c>
      <c r="AA159" s="170">
        <v>0.101551681987292</v>
      </c>
      <c r="AB159" s="170">
        <v>0.103657574630947</v>
      </c>
      <c r="AC159" s="172">
        <v>2.45062815527163</v>
      </c>
      <c r="AD159" s="173">
        <v>-0.28703712334832</v>
      </c>
      <c r="AE159" s="170">
        <v>1.81276481134976</v>
      </c>
      <c r="AF159" s="174">
        <v>1.11712797909828</v>
      </c>
      <c r="AG159" s="244">
        <f t="shared" si="21"/>
        <v>44763.34989</v>
      </c>
      <c r="AH159" s="245"/>
      <c r="AI159" s="246"/>
      <c r="AJ159" s="229">
        <f t="shared" si="22"/>
        <v>45493.34989</v>
      </c>
      <c r="AK159" s="227">
        <f t="shared" si="23"/>
        <v>45619.62585</v>
      </c>
      <c r="AL159" s="87"/>
      <c r="AM159" s="87"/>
      <c r="AN159" s="87"/>
      <c r="AO159" s="87"/>
      <c r="AP159" s="87"/>
      <c r="AQ159" s="87"/>
      <c r="AR159" s="87"/>
      <c r="AS159" s="87"/>
      <c r="AT159" s="87"/>
      <c r="AU159" s="87"/>
      <c r="AV159" s="175"/>
      <c r="AW159" s="175"/>
      <c r="AX159" s="175"/>
      <c r="AY159" s="175"/>
      <c r="AZ159" s="175"/>
      <c r="BA159" s="175"/>
      <c r="BB159" s="175"/>
      <c r="BC159" s="175"/>
      <c r="BD159" s="175"/>
      <c r="BE159" s="175"/>
    </row>
    <row r="160" ht="15.0" customHeight="1">
      <c r="A160" s="158" t="s">
        <v>255</v>
      </c>
      <c r="B160" s="159" t="s">
        <v>113</v>
      </c>
      <c r="C160" s="160">
        <v>74.07416540616248</v>
      </c>
      <c r="D160" s="161">
        <v>69.36121951219512</v>
      </c>
      <c r="E160" s="162">
        <v>0.822</v>
      </c>
      <c r="F160" s="163">
        <v>25706.2</v>
      </c>
      <c r="G160" s="1" t="s">
        <v>105</v>
      </c>
      <c r="H160" s="164" t="s">
        <v>116</v>
      </c>
      <c r="I160" s="176">
        <v>145.806</v>
      </c>
      <c r="J160" s="169">
        <v>1.94834276428511</v>
      </c>
      <c r="K160" s="170">
        <v>0.0201294559829141</v>
      </c>
      <c r="L160" s="170">
        <v>1.00656239368763</v>
      </c>
      <c r="M160" s="170">
        <v>3.7891309259286</v>
      </c>
      <c r="N160" s="170">
        <v>0.34453320764387</v>
      </c>
      <c r="O160" s="170">
        <v>0.0262246879112909</v>
      </c>
      <c r="P160" s="168">
        <v>7.13492343543942</v>
      </c>
      <c r="Q160" s="169">
        <v>1.22159722198876</v>
      </c>
      <c r="R160" s="170">
        <v>0.0820947716812992</v>
      </c>
      <c r="S160" s="170">
        <v>0.667660215547749</v>
      </c>
      <c r="T160" s="170">
        <v>3.56511366460948</v>
      </c>
      <c r="U160" s="170">
        <v>0.238481027477877</v>
      </c>
      <c r="V160" s="170">
        <v>0.0262246879112909</v>
      </c>
      <c r="W160" s="171">
        <v>5.80117158921646</v>
      </c>
      <c r="X160" s="169">
        <v>1.94834276428511</v>
      </c>
      <c r="Y160" s="170">
        <v>0.338901800485405</v>
      </c>
      <c r="Z160" s="170">
        <v>4.210828797083</v>
      </c>
      <c r="AA160" s="170">
        <v>1.18778583795929</v>
      </c>
      <c r="AB160" s="170">
        <v>0.0262246879112909</v>
      </c>
      <c r="AC160" s="172">
        <v>7.71208388772409</v>
      </c>
      <c r="AD160" s="173">
        <v>1.91091229850763</v>
      </c>
      <c r="AE160" s="170">
        <v>3.84128761235367</v>
      </c>
      <c r="AF160" s="174">
        <v>0.752218424186311</v>
      </c>
      <c r="AG160" s="244">
        <f t="shared" si="21"/>
        <v>44657.02022</v>
      </c>
      <c r="AH160" s="245"/>
      <c r="AI160" s="246"/>
      <c r="AJ160" s="229">
        <f t="shared" si="22"/>
        <v>45387.02022</v>
      </c>
      <c r="AK160" s="227" t="str">
        <f t="shared" si="23"/>
        <v/>
      </c>
      <c r="AL160" s="87"/>
      <c r="AM160" s="87"/>
      <c r="AN160" s="87"/>
      <c r="AO160" s="87"/>
      <c r="AP160" s="87"/>
      <c r="AQ160" s="87"/>
      <c r="AR160" s="87"/>
      <c r="AS160" s="87"/>
      <c r="AT160" s="87"/>
      <c r="AU160" s="87"/>
      <c r="AV160" s="175"/>
      <c r="AW160" s="175"/>
      <c r="AX160" s="175"/>
      <c r="AY160" s="175"/>
      <c r="AZ160" s="175"/>
      <c r="BA160" s="175"/>
      <c r="BB160" s="175"/>
      <c r="BC160" s="175"/>
      <c r="BD160" s="175"/>
      <c r="BE160" s="175"/>
    </row>
    <row r="161" ht="15.0" customHeight="1">
      <c r="A161" s="158" t="s">
        <v>256</v>
      </c>
      <c r="B161" s="159" t="s">
        <v>113</v>
      </c>
      <c r="C161" s="160">
        <v>59.41567283691255</v>
      </c>
      <c r="D161" s="161">
        <v>66.072</v>
      </c>
      <c r="E161" s="162">
        <v>0.534</v>
      </c>
      <c r="F161" s="163">
        <v>2404.69</v>
      </c>
      <c r="G161" s="1" t="s">
        <v>99</v>
      </c>
      <c r="H161" s="164" t="s">
        <v>114</v>
      </c>
      <c r="I161" s="176">
        <v>13.6</v>
      </c>
      <c r="J161" s="169">
        <v>0.150433295059459</v>
      </c>
      <c r="K161" s="170">
        <v>0.0429362295851154</v>
      </c>
      <c r="L161" s="170">
        <v>0.197737926311442</v>
      </c>
      <c r="M161" s="170">
        <v>0.0328527888850292</v>
      </c>
      <c r="N161" s="170">
        <v>0.00210056529767725</v>
      </c>
      <c r="O161" s="170">
        <v>0.0389146458760533</v>
      </c>
      <c r="P161" s="168">
        <v>0.464975451014776</v>
      </c>
      <c r="Q161" s="169">
        <v>0.178549522420562</v>
      </c>
      <c r="R161" s="170">
        <v>0.0431229783785659</v>
      </c>
      <c r="S161" s="170">
        <v>0.200447680833886</v>
      </c>
      <c r="T161" s="170">
        <v>0.0812150610456979</v>
      </c>
      <c r="U161" s="170">
        <v>0.0117798718096892</v>
      </c>
      <c r="V161" s="170">
        <v>0.0389146458760533</v>
      </c>
      <c r="W161" s="171">
        <v>0.554029760364454</v>
      </c>
      <c r="X161" s="169">
        <v>0.150433295059459</v>
      </c>
      <c r="Y161" s="170">
        <v>0.0429362295851154</v>
      </c>
      <c r="Z161" s="170">
        <v>0.00673207993167793</v>
      </c>
      <c r="AA161" s="170">
        <v>0.00447253016511916</v>
      </c>
      <c r="AB161" s="170">
        <v>0.0389146458760533</v>
      </c>
      <c r="AC161" s="172">
        <v>0.243488780617425</v>
      </c>
      <c r="AD161" s="173">
        <v>-0.310540979747029</v>
      </c>
      <c r="AE161" s="170">
        <v>0.366854802109153</v>
      </c>
      <c r="AF161" s="174">
        <v>2.27538106256714</v>
      </c>
      <c r="AG161" s="244" t="str">
        <f t="shared" si="21"/>
        <v/>
      </c>
      <c r="AH161" s="245"/>
      <c r="AI161" s="246"/>
      <c r="AJ161" s="229" t="str">
        <f t="shared" si="22"/>
        <v/>
      </c>
      <c r="AK161" s="227">
        <f t="shared" si="23"/>
        <v>45452.85218</v>
      </c>
      <c r="AL161" s="87"/>
      <c r="AM161" s="87"/>
      <c r="AN161" s="87"/>
      <c r="AO161" s="87"/>
      <c r="AP161" s="87"/>
      <c r="AQ161" s="87"/>
      <c r="AR161" s="87"/>
      <c r="AS161" s="87"/>
      <c r="AT161" s="87"/>
      <c r="AU161" s="87"/>
      <c r="AV161" s="175"/>
      <c r="AW161" s="175"/>
      <c r="AX161" s="175"/>
      <c r="AY161" s="175"/>
      <c r="AZ161" s="175"/>
      <c r="BA161" s="175"/>
      <c r="BB161" s="175"/>
      <c r="BC161" s="175"/>
      <c r="BD161" s="175"/>
      <c r="BE161" s="175"/>
    </row>
    <row r="162" ht="15.0" customHeight="1">
      <c r="A162" s="158" t="s">
        <v>257</v>
      </c>
      <c r="B162" s="159" t="s">
        <v>113</v>
      </c>
      <c r="C162" s="160"/>
      <c r="D162" s="161">
        <v>71.111</v>
      </c>
      <c r="E162" s="162">
        <v>0.715</v>
      </c>
      <c r="F162" s="163">
        <v>14140.1</v>
      </c>
      <c r="G162" s="1" t="s">
        <v>101</v>
      </c>
      <c r="H162" s="164" t="s">
        <v>116</v>
      </c>
      <c r="I162" s="176">
        <v>0.185</v>
      </c>
      <c r="J162" s="169">
        <v>0.132734891239718</v>
      </c>
      <c r="K162" s="170">
        <v>0.00153014952222355</v>
      </c>
      <c r="L162" s="170">
        <v>0.0193447158558119</v>
      </c>
      <c r="M162" s="170">
        <v>0.608175012128757</v>
      </c>
      <c r="N162" s="170">
        <v>0.110339272538079</v>
      </c>
      <c r="O162" s="170">
        <v>0.00213122338967198</v>
      </c>
      <c r="P162" s="168">
        <v>0.874255264674261</v>
      </c>
      <c r="Q162" s="169">
        <v>0.459393913884977</v>
      </c>
      <c r="R162" s="170">
        <v>0.0807440459498135</v>
      </c>
      <c r="S162" s="170">
        <v>0.108057023399807</v>
      </c>
      <c r="T162" s="170">
        <v>0.887320897087313</v>
      </c>
      <c r="U162" s="170">
        <v>0.174181397665339</v>
      </c>
      <c r="V162" s="170">
        <v>0.00213122338967198</v>
      </c>
      <c r="W162" s="171">
        <v>1.71182850137692</v>
      </c>
      <c r="X162" s="169">
        <v>0.132734891239718</v>
      </c>
      <c r="Y162" s="170">
        <v>0.00153014952222355</v>
      </c>
      <c r="Z162" s="170">
        <v>0.0959202879520762</v>
      </c>
      <c r="AA162" s="170">
        <v>0.144040382551179</v>
      </c>
      <c r="AB162" s="170">
        <v>0.00213122338967198</v>
      </c>
      <c r="AC162" s="172">
        <v>0.376356934654869</v>
      </c>
      <c r="AD162" s="173">
        <v>-1.33547156672205</v>
      </c>
      <c r="AE162" s="170">
        <v>1.13349958981324</v>
      </c>
      <c r="AF162" s="174">
        <v>4.54841758913442</v>
      </c>
      <c r="AG162" s="244">
        <f t="shared" si="21"/>
        <v>44884.01159</v>
      </c>
      <c r="AH162" s="245"/>
      <c r="AI162" s="246"/>
      <c r="AJ162" s="229">
        <f t="shared" si="22"/>
        <v>45614.01159</v>
      </c>
      <c r="AK162" s="227">
        <f t="shared" si="23"/>
        <v>45372.46755</v>
      </c>
      <c r="AL162" s="87"/>
      <c r="AM162" s="87"/>
      <c r="AN162" s="87"/>
      <c r="AO162" s="87"/>
      <c r="AP162" s="87"/>
      <c r="AQ162" s="87"/>
      <c r="AR162" s="87"/>
      <c r="AS162" s="87"/>
      <c r="AT162" s="87"/>
      <c r="AU162" s="87"/>
      <c r="AV162" s="175"/>
      <c r="AW162" s="175"/>
      <c r="AX162" s="175"/>
      <c r="AY162" s="175"/>
      <c r="AZ162" s="175"/>
      <c r="BA162" s="175"/>
      <c r="BB162" s="175"/>
      <c r="BC162" s="175"/>
      <c r="BD162" s="175"/>
      <c r="BE162" s="175"/>
    </row>
    <row r="163" ht="15.0" customHeight="1">
      <c r="A163" s="177" t="s">
        <v>258</v>
      </c>
      <c r="B163" s="178" t="s">
        <v>259</v>
      </c>
      <c r="C163" s="179"/>
      <c r="D163" s="180">
        <v>69.629</v>
      </c>
      <c r="E163" s="181">
        <v>0.751</v>
      </c>
      <c r="F163" s="182">
        <v>13280.4</v>
      </c>
      <c r="G163" s="183" t="s">
        <v>101</v>
      </c>
      <c r="H163" s="184" t="s">
        <v>116</v>
      </c>
      <c r="I163" s="185">
        <v>0.112</v>
      </c>
      <c r="J163" s="186"/>
      <c r="K163" s="187"/>
      <c r="L163" s="187"/>
      <c r="M163" s="187"/>
      <c r="N163" s="187"/>
      <c r="O163" s="187"/>
      <c r="P163" s="168">
        <v>0.881463156087051</v>
      </c>
      <c r="Q163" s="186"/>
      <c r="R163" s="187"/>
      <c r="S163" s="187"/>
      <c r="T163" s="187"/>
      <c r="U163" s="187"/>
      <c r="V163" s="187"/>
      <c r="W163" s="171">
        <v>1.81483380952831</v>
      </c>
      <c r="X163" s="186"/>
      <c r="Y163" s="187"/>
      <c r="Z163" s="187"/>
      <c r="AA163" s="187"/>
      <c r="AB163" s="187"/>
      <c r="AC163" s="172">
        <v>1.15547671599424</v>
      </c>
      <c r="AD163" s="188">
        <v>-0.65935709353407</v>
      </c>
      <c r="AE163" s="187">
        <v>1.20170529759546</v>
      </c>
      <c r="AF163" s="189">
        <v>1.57063641733941</v>
      </c>
      <c r="AG163" s="247">
        <f t="shared" si="21"/>
        <v>44865.73503</v>
      </c>
      <c r="AH163" s="245"/>
      <c r="AI163" s="246"/>
      <c r="AJ163" s="233">
        <f t="shared" si="22"/>
        <v>45595.73503</v>
      </c>
      <c r="AK163" s="234">
        <f t="shared" si="23"/>
        <v>45525.02656</v>
      </c>
      <c r="AL163" s="87"/>
      <c r="AM163" s="87"/>
      <c r="AN163" s="87"/>
      <c r="AO163" s="87"/>
      <c r="AP163" s="87"/>
      <c r="AQ163" s="87"/>
      <c r="AR163" s="87"/>
      <c r="AS163" s="87"/>
      <c r="AT163" s="87"/>
      <c r="AU163" s="87"/>
      <c r="AV163" s="175"/>
      <c r="AW163" s="175"/>
      <c r="AX163" s="175"/>
      <c r="AY163" s="175"/>
      <c r="AZ163" s="175"/>
      <c r="BA163" s="175"/>
      <c r="BB163" s="175"/>
      <c r="BC163" s="175"/>
      <c r="BD163" s="175"/>
      <c r="BE163" s="175"/>
    </row>
    <row r="164" ht="15.0" customHeight="1">
      <c r="A164" s="158" t="s">
        <v>260</v>
      </c>
      <c r="B164" s="159" t="s">
        <v>121</v>
      </c>
      <c r="C164" s="160">
        <v>0.0</v>
      </c>
      <c r="D164" s="161">
        <v>72.767</v>
      </c>
      <c r="E164" s="162">
        <v>0.707</v>
      </c>
      <c r="F164" s="163">
        <v>5083.66</v>
      </c>
      <c r="G164" s="1" t="s">
        <v>100</v>
      </c>
      <c r="H164" s="164" t="s">
        <v>119</v>
      </c>
      <c r="I164" s="176">
        <v>0.202</v>
      </c>
      <c r="J164" s="169"/>
      <c r="K164" s="170"/>
      <c r="L164" s="170"/>
      <c r="M164" s="170"/>
      <c r="N164" s="170"/>
      <c r="O164" s="170"/>
      <c r="P164" s="168">
        <v>1.62069581267289</v>
      </c>
      <c r="Q164" s="169"/>
      <c r="R164" s="170"/>
      <c r="S164" s="170"/>
      <c r="T164" s="170"/>
      <c r="U164" s="170"/>
      <c r="V164" s="170"/>
      <c r="W164" s="171">
        <v>2.48375244772988</v>
      </c>
      <c r="X164" s="169"/>
      <c r="Y164" s="170"/>
      <c r="Z164" s="170"/>
      <c r="AA164" s="170"/>
      <c r="AB164" s="170"/>
      <c r="AC164" s="172">
        <v>1.66228210772798</v>
      </c>
      <c r="AD164" s="173">
        <v>-0.821470340001899</v>
      </c>
      <c r="AE164" s="170">
        <v>1.64463459887186</v>
      </c>
      <c r="AF164" s="174">
        <v>1.49418226676619</v>
      </c>
      <c r="AG164" s="244">
        <f t="shared" si="21"/>
        <v>44783.9338</v>
      </c>
      <c r="AH164" s="245"/>
      <c r="AI164" s="246"/>
      <c r="AJ164" s="229">
        <f t="shared" si="22"/>
        <v>45513.9338</v>
      </c>
      <c r="AK164" s="227">
        <f t="shared" si="23"/>
        <v>45536.95004</v>
      </c>
      <c r="AL164" s="87"/>
      <c r="AM164" s="87"/>
      <c r="AN164" s="87"/>
      <c r="AO164" s="87"/>
      <c r="AP164" s="87"/>
      <c r="AQ164" s="87"/>
      <c r="AR164" s="87"/>
      <c r="AS164" s="87"/>
      <c r="AT164" s="87"/>
      <c r="AU164" s="87"/>
      <c r="AV164" s="175"/>
      <c r="AW164" s="175"/>
      <c r="AX164" s="175"/>
      <c r="AY164" s="175"/>
      <c r="AZ164" s="175"/>
      <c r="BA164" s="175"/>
      <c r="BB164" s="175"/>
      <c r="BC164" s="175"/>
      <c r="BD164" s="175"/>
      <c r="BE164" s="175"/>
    </row>
    <row r="165" ht="15.0" customHeight="1">
      <c r="A165" s="158" t="s">
        <v>261</v>
      </c>
      <c r="B165" s="159" t="s">
        <v>121</v>
      </c>
      <c r="C165" s="160">
        <v>59.42284298642534</v>
      </c>
      <c r="D165" s="161">
        <v>67.591</v>
      </c>
      <c r="E165" s="162">
        <v>0.618</v>
      </c>
      <c r="F165" s="163">
        <v>4009.68</v>
      </c>
      <c r="G165" s="1" t="s">
        <v>99</v>
      </c>
      <c r="H165" s="164" t="s">
        <v>119</v>
      </c>
      <c r="I165" s="176">
        <v>0.228</v>
      </c>
      <c r="J165" s="169"/>
      <c r="K165" s="170"/>
      <c r="L165" s="170"/>
      <c r="M165" s="170"/>
      <c r="N165" s="170"/>
      <c r="O165" s="170"/>
      <c r="P165" s="168">
        <v>1.00042155239393</v>
      </c>
      <c r="Q165" s="169"/>
      <c r="R165" s="170"/>
      <c r="S165" s="170"/>
      <c r="T165" s="170"/>
      <c r="U165" s="170"/>
      <c r="V165" s="170"/>
      <c r="W165" s="171">
        <v>1.05186977033435</v>
      </c>
      <c r="X165" s="169"/>
      <c r="Y165" s="170"/>
      <c r="Z165" s="170"/>
      <c r="AA165" s="170"/>
      <c r="AB165" s="170"/>
      <c r="AC165" s="172">
        <v>0.700090512584098</v>
      </c>
      <c r="AD165" s="173">
        <v>-0.351779257750252</v>
      </c>
      <c r="AE165" s="170">
        <v>0.696503155691069</v>
      </c>
      <c r="AF165" s="174">
        <v>1.50247682467771</v>
      </c>
      <c r="AG165" s="244" t="str">
        <f t="shared" si="21"/>
        <v/>
      </c>
      <c r="AH165" s="245"/>
      <c r="AI165" s="246"/>
      <c r="AJ165" s="229" t="str">
        <f t="shared" si="22"/>
        <v/>
      </c>
      <c r="AK165" s="227">
        <f t="shared" si="23"/>
        <v>45535.59777</v>
      </c>
      <c r="AL165" s="87"/>
      <c r="AM165" s="87"/>
      <c r="AN165" s="87"/>
      <c r="AO165" s="87"/>
      <c r="AP165" s="87"/>
      <c r="AQ165" s="87"/>
      <c r="AR165" s="87"/>
      <c r="AS165" s="87"/>
      <c r="AT165" s="87"/>
      <c r="AU165" s="87"/>
      <c r="AV165" s="175"/>
      <c r="AW165" s="175"/>
      <c r="AX165" s="175"/>
      <c r="AY165" s="175"/>
      <c r="AZ165" s="175"/>
      <c r="BA165" s="175"/>
      <c r="BB165" s="175"/>
      <c r="BC165" s="175"/>
      <c r="BD165" s="175"/>
      <c r="BE165" s="175"/>
    </row>
    <row r="166" ht="15.0" customHeight="1">
      <c r="A166" s="158" t="s">
        <v>262</v>
      </c>
      <c r="B166" s="159" t="s">
        <v>113</v>
      </c>
      <c r="C166" s="160">
        <v>66.56203871275783</v>
      </c>
      <c r="D166" s="161">
        <v>76.936</v>
      </c>
      <c r="E166" s="162">
        <v>0.875</v>
      </c>
      <c r="F166" s="163">
        <v>47422.7</v>
      </c>
      <c r="G166" s="1" t="s">
        <v>103</v>
      </c>
      <c r="H166" s="164" t="s">
        <v>122</v>
      </c>
      <c r="I166" s="176">
        <v>35.845</v>
      </c>
      <c r="J166" s="169">
        <v>0.370865477534868</v>
      </c>
      <c r="K166" s="170">
        <v>0.0661418290156361</v>
      </c>
      <c r="L166" s="170">
        <v>0.00325548926121438</v>
      </c>
      <c r="M166" s="170">
        <v>4.98787426070411</v>
      </c>
      <c r="N166" s="170">
        <v>0.0259904421811095</v>
      </c>
      <c r="O166" s="170">
        <v>0.0430260575585504</v>
      </c>
      <c r="P166" s="168">
        <v>5.49715355625549</v>
      </c>
      <c r="Q166" s="169">
        <v>0.822843742783551</v>
      </c>
      <c r="R166" s="170">
        <v>0.192357597843297</v>
      </c>
      <c r="S166" s="170">
        <v>0.151312184967687</v>
      </c>
      <c r="T166" s="170">
        <v>4.46677252404233</v>
      </c>
      <c r="U166" s="170">
        <v>0.0691677606937471</v>
      </c>
      <c r="V166" s="170">
        <v>0.0430260575585504</v>
      </c>
      <c r="W166" s="171">
        <v>5.74547986788916</v>
      </c>
      <c r="X166" s="169">
        <v>0.370865477534868</v>
      </c>
      <c r="Y166" s="170">
        <v>0.0936473675520116</v>
      </c>
      <c r="Z166" s="170">
        <v>0.0494294206183564</v>
      </c>
      <c r="AA166" s="170">
        <v>0.140564155241697</v>
      </c>
      <c r="AB166" s="170">
        <v>0.0430260575585504</v>
      </c>
      <c r="AC166" s="172">
        <v>0.697532478505484</v>
      </c>
      <c r="AD166" s="173">
        <v>-5.04794738938367</v>
      </c>
      <c r="AE166" s="170">
        <v>3.80441093736566</v>
      </c>
      <c r="AF166" s="174">
        <v>8.23686357974224</v>
      </c>
      <c r="AG166" s="244">
        <f t="shared" si="21"/>
        <v>44657.94127</v>
      </c>
      <c r="AH166" s="245"/>
      <c r="AI166" s="246"/>
      <c r="AJ166" s="229">
        <f t="shared" si="22"/>
        <v>45387.94127</v>
      </c>
      <c r="AK166" s="227">
        <f t="shared" si="23"/>
        <v>45336.43439</v>
      </c>
      <c r="AL166" s="87"/>
      <c r="AM166" s="87"/>
      <c r="AN166" s="87"/>
      <c r="AO166" s="87"/>
      <c r="AP166" s="87"/>
      <c r="AQ166" s="87"/>
      <c r="AR166" s="87"/>
      <c r="AS166" s="87"/>
      <c r="AT166" s="87"/>
      <c r="AU166" s="87"/>
      <c r="AV166" s="175"/>
      <c r="AW166" s="175"/>
      <c r="AX166" s="175"/>
      <c r="AY166" s="175"/>
      <c r="AZ166" s="175"/>
      <c r="BA166" s="175"/>
      <c r="BB166" s="175"/>
      <c r="BC166" s="175"/>
      <c r="BD166" s="175"/>
      <c r="BE166" s="175"/>
    </row>
    <row r="167" ht="15.0" customHeight="1">
      <c r="A167" s="158" t="s">
        <v>263</v>
      </c>
      <c r="B167" s="159" t="s">
        <v>126</v>
      </c>
      <c r="C167" s="160">
        <v>58.70338949579833</v>
      </c>
      <c r="D167" s="161">
        <v>67.093</v>
      </c>
      <c r="E167" s="162">
        <v>0.511</v>
      </c>
      <c r="F167" s="163">
        <v>3505.27</v>
      </c>
      <c r="G167" s="1" t="s">
        <v>99</v>
      </c>
      <c r="H167" s="164" t="s">
        <v>119</v>
      </c>
      <c r="I167" s="176">
        <v>17.654</v>
      </c>
      <c r="J167" s="169">
        <v>0.331985116863101</v>
      </c>
      <c r="K167" s="170">
        <v>0.140425936146968</v>
      </c>
      <c r="L167" s="170">
        <v>0.155096707182539</v>
      </c>
      <c r="M167" s="170">
        <v>0.188438014100143</v>
      </c>
      <c r="N167" s="170">
        <v>0.35906802754473</v>
      </c>
      <c r="O167" s="170">
        <v>0.0446989189187655</v>
      </c>
      <c r="P167" s="168">
        <v>1.21971272075625</v>
      </c>
      <c r="Q167" s="169">
        <v>0.48019989490097</v>
      </c>
      <c r="R167" s="170">
        <v>0.171050667075328</v>
      </c>
      <c r="S167" s="170">
        <v>0.172465314511973</v>
      </c>
      <c r="T167" s="170">
        <v>0.23757789269055</v>
      </c>
      <c r="U167" s="170">
        <v>0.113531288729993</v>
      </c>
      <c r="V167" s="170">
        <v>0.0446989189187655</v>
      </c>
      <c r="W167" s="171">
        <v>1.21952397682758</v>
      </c>
      <c r="X167" s="169">
        <v>0.331985116863101</v>
      </c>
      <c r="Y167" s="170">
        <v>0.140425936146968</v>
      </c>
      <c r="Z167" s="170">
        <v>0.345240161674023</v>
      </c>
      <c r="AA167" s="170">
        <v>0.137812508419326</v>
      </c>
      <c r="AB167" s="170">
        <v>0.0446989189187655</v>
      </c>
      <c r="AC167" s="172">
        <v>1.00016264202218</v>
      </c>
      <c r="AD167" s="173">
        <v>-0.2193613348054</v>
      </c>
      <c r="AE167" s="170">
        <v>0.807516597830679</v>
      </c>
      <c r="AF167" s="174">
        <v>1.21932566323601</v>
      </c>
      <c r="AG167" s="244" t="str">
        <f t="shared" si="21"/>
        <v/>
      </c>
      <c r="AH167" s="245"/>
      <c r="AI167" s="246"/>
      <c r="AJ167" s="229" t="str">
        <f t="shared" si="22"/>
        <v/>
      </c>
      <c r="AK167" s="227">
        <f t="shared" si="23"/>
        <v>45592.16591</v>
      </c>
      <c r="AL167" s="87"/>
      <c r="AM167" s="87"/>
      <c r="AN167" s="87"/>
      <c r="AO167" s="87"/>
      <c r="AP167" s="87"/>
      <c r="AQ167" s="87"/>
      <c r="AR167" s="87"/>
      <c r="AS167" s="87"/>
      <c r="AT167" s="87"/>
      <c r="AU167" s="87"/>
      <c r="AV167" s="175"/>
      <c r="AW167" s="175"/>
      <c r="AX167" s="175"/>
      <c r="AY167" s="175"/>
      <c r="AZ167" s="175"/>
      <c r="BA167" s="175"/>
      <c r="BB167" s="175"/>
      <c r="BC167" s="175"/>
      <c r="BD167" s="175"/>
      <c r="BE167" s="175"/>
    </row>
    <row r="168" ht="15.0" customHeight="1">
      <c r="A168" s="177" t="s">
        <v>264</v>
      </c>
      <c r="B168" s="178" t="s">
        <v>113</v>
      </c>
      <c r="C168" s="179">
        <v>75.8879676916221</v>
      </c>
      <c r="D168" s="180">
        <v>72.73073170731709</v>
      </c>
      <c r="E168" s="181">
        <v>0.802</v>
      </c>
      <c r="F168" s="182">
        <v>20473.7</v>
      </c>
      <c r="G168" s="183" t="s">
        <v>105</v>
      </c>
      <c r="H168" s="184" t="s">
        <v>116</v>
      </c>
      <c r="I168" s="185">
        <v>8.653</v>
      </c>
      <c r="J168" s="186">
        <v>1.34563341270383</v>
      </c>
      <c r="K168" s="187">
        <v>0.0428740116038485</v>
      </c>
      <c r="L168" s="187">
        <v>0.507833774717491</v>
      </c>
      <c r="M168" s="187">
        <v>2.19598471526284</v>
      </c>
      <c r="N168" s="187">
        <v>0.00194520242843404</v>
      </c>
      <c r="O168" s="187">
        <v>0.111434223651635</v>
      </c>
      <c r="P168" s="168">
        <v>4.20570534036809</v>
      </c>
      <c r="Q168" s="186">
        <v>0.988062135523407</v>
      </c>
      <c r="R168" s="187">
        <v>0.0554944686017408</v>
      </c>
      <c r="S168" s="187">
        <v>0.62436833665462</v>
      </c>
      <c r="T168" s="187">
        <v>2.02104578214305</v>
      </c>
      <c r="U168" s="187">
        <v>0.0301737488595514</v>
      </c>
      <c r="V168" s="187">
        <v>0.111434223651635</v>
      </c>
      <c r="W168" s="171">
        <v>3.83057869543401</v>
      </c>
      <c r="X168" s="186">
        <v>1.34563341270383</v>
      </c>
      <c r="Y168" s="187">
        <v>0.0428740116038485</v>
      </c>
      <c r="Z168" s="187">
        <v>0.550451907601675</v>
      </c>
      <c r="AA168" s="187">
        <v>0.00459838065788476</v>
      </c>
      <c r="AB168" s="187">
        <v>0.111434223651635</v>
      </c>
      <c r="AC168" s="172">
        <v>2.05499193621888</v>
      </c>
      <c r="AD168" s="188">
        <v>-1.77558675921513</v>
      </c>
      <c r="AE168" s="187">
        <v>2.53644531361016</v>
      </c>
      <c r="AF168" s="189">
        <v>1.8640358766965</v>
      </c>
      <c r="AG168" s="247">
        <f t="shared" si="21"/>
        <v>44705.90218</v>
      </c>
      <c r="AH168" s="245"/>
      <c r="AI168" s="246"/>
      <c r="AJ168" s="233">
        <f t="shared" si="22"/>
        <v>45435.90218</v>
      </c>
      <c r="AK168" s="234">
        <f t="shared" si="23"/>
        <v>45488.34815</v>
      </c>
      <c r="AL168" s="87"/>
      <c r="AM168" s="87"/>
      <c r="AN168" s="87"/>
      <c r="AO168" s="87"/>
      <c r="AP168" s="87"/>
      <c r="AQ168" s="87"/>
      <c r="AR168" s="87"/>
      <c r="AS168" s="87"/>
      <c r="AT168" s="87"/>
      <c r="AU168" s="87"/>
      <c r="AV168" s="175"/>
      <c r="AW168" s="175"/>
      <c r="AX168" s="175"/>
      <c r="AY168" s="175"/>
      <c r="AZ168" s="175"/>
      <c r="BA168" s="175"/>
      <c r="BB168" s="175"/>
      <c r="BC168" s="175"/>
      <c r="BD168" s="175"/>
      <c r="BE168" s="175"/>
    </row>
    <row r="169" ht="15.0" customHeight="1">
      <c r="A169" s="158" t="s">
        <v>265</v>
      </c>
      <c r="B169" s="159" t="s">
        <v>113</v>
      </c>
      <c r="C169" s="160">
        <v>52.981428501400565</v>
      </c>
      <c r="D169" s="161">
        <v>60.062</v>
      </c>
      <c r="E169" s="162">
        <v>0.477</v>
      </c>
      <c r="F169" s="163">
        <v>1676.67</v>
      </c>
      <c r="G169" s="1" t="s">
        <v>99</v>
      </c>
      <c r="H169" s="164" t="s">
        <v>114</v>
      </c>
      <c r="I169" s="176">
        <v>8.306</v>
      </c>
      <c r="J169" s="169">
        <v>0.367311904624371</v>
      </c>
      <c r="K169" s="170">
        <v>0.0935635347225384</v>
      </c>
      <c r="L169" s="170">
        <v>0.290373167385956</v>
      </c>
      <c r="M169" s="170">
        <v>0.0454798765187939</v>
      </c>
      <c r="N169" s="170">
        <v>0.0934752359666574</v>
      </c>
      <c r="O169" s="170">
        <v>0.0330352021792081</v>
      </c>
      <c r="P169" s="168">
        <v>0.923238921397525</v>
      </c>
      <c r="Q169" s="169">
        <v>0.470047304140874</v>
      </c>
      <c r="R169" s="170">
        <v>0.111350767908665</v>
      </c>
      <c r="S169" s="170">
        <v>0.280235542159038</v>
      </c>
      <c r="T169" s="170">
        <v>0.0563150474033958</v>
      </c>
      <c r="U169" s="170">
        <v>0.0952921024336017</v>
      </c>
      <c r="V169" s="170">
        <v>0.0330352021792081</v>
      </c>
      <c r="W169" s="171">
        <v>1.04627596622478</v>
      </c>
      <c r="X169" s="169">
        <v>0.367311904624371</v>
      </c>
      <c r="Y169" s="170">
        <v>0.248725042038885</v>
      </c>
      <c r="Z169" s="170">
        <v>0.114758268695048</v>
      </c>
      <c r="AA169" s="170">
        <v>0.157742666595339</v>
      </c>
      <c r="AB169" s="170">
        <v>0.0330352021792081</v>
      </c>
      <c r="AC169" s="172">
        <v>0.92157308413285</v>
      </c>
      <c r="AD169" s="173">
        <v>-0.12470288209193</v>
      </c>
      <c r="AE169" s="170">
        <v>0.69279917795113</v>
      </c>
      <c r="AF169" s="174">
        <v>1.13531523895282</v>
      </c>
      <c r="AG169" s="244" t="str">
        <f t="shared" si="21"/>
        <v/>
      </c>
      <c r="AH169" s="245"/>
      <c r="AI169" s="246"/>
      <c r="AJ169" s="229" t="str">
        <f t="shared" si="22"/>
        <v/>
      </c>
      <c r="AK169" s="227">
        <f t="shared" si="23"/>
        <v>45614.37742</v>
      </c>
      <c r="AL169" s="87"/>
      <c r="AM169" s="87"/>
      <c r="AN169" s="87"/>
      <c r="AO169" s="87"/>
      <c r="AP169" s="87"/>
      <c r="AQ169" s="87"/>
      <c r="AR169" s="87"/>
      <c r="AS169" s="87"/>
      <c r="AT169" s="87"/>
      <c r="AU169" s="87"/>
      <c r="AV169" s="175"/>
      <c r="AW169" s="175"/>
      <c r="AX169" s="175"/>
      <c r="AY169" s="175"/>
      <c r="AZ169" s="175"/>
      <c r="BA169" s="175"/>
      <c r="BB169" s="175"/>
      <c r="BC169" s="175"/>
      <c r="BD169" s="175"/>
      <c r="BE169" s="175"/>
    </row>
    <row r="170" ht="15.0" customHeight="1">
      <c r="A170" s="158" t="s">
        <v>266</v>
      </c>
      <c r="B170" s="159" t="s">
        <v>267</v>
      </c>
      <c r="C170" s="160">
        <v>71.71921666083098</v>
      </c>
      <c r="D170" s="161">
        <v>83.44146341463416</v>
      </c>
      <c r="E170" s="162">
        <v>0.939</v>
      </c>
      <c r="F170" s="163">
        <v>112699.0</v>
      </c>
      <c r="G170" s="1" t="s">
        <v>100</v>
      </c>
      <c r="H170" s="164" t="s">
        <v>122</v>
      </c>
      <c r="I170" s="176">
        <v>5.944</v>
      </c>
      <c r="J170" s="169">
        <v>3.3142279684786E-4</v>
      </c>
      <c r="K170" s="170">
        <v>0.0</v>
      </c>
      <c r="L170" s="170">
        <v>0.00175428483017832</v>
      </c>
      <c r="M170" s="170">
        <v>2.93231826553167</v>
      </c>
      <c r="N170" s="170">
        <v>0.00433507558476637</v>
      </c>
      <c r="O170" s="170">
        <v>0.0895839244601204</v>
      </c>
      <c r="P170" s="168">
        <v>3.02832297320359</v>
      </c>
      <c r="Q170" s="169">
        <v>0.607204591376037</v>
      </c>
      <c r="R170" s="170">
        <v>0.251731897796837</v>
      </c>
      <c r="S170" s="170">
        <v>0.0</v>
      </c>
      <c r="T170" s="170">
        <v>4.36542069281896</v>
      </c>
      <c r="U170" s="170">
        <v>0.424089932829676</v>
      </c>
      <c r="V170" s="170">
        <v>0.0895839244601204</v>
      </c>
      <c r="W170" s="171">
        <v>5.73803103928163</v>
      </c>
      <c r="X170" s="169">
        <v>3.3142279684786E-4</v>
      </c>
      <c r="Y170" s="170">
        <v>0.0</v>
      </c>
      <c r="Z170" s="170">
        <v>0.00207485864320712</v>
      </c>
      <c r="AA170" s="170">
        <v>0.0121365968173474</v>
      </c>
      <c r="AB170" s="170">
        <v>0.0895839244601204</v>
      </c>
      <c r="AC170" s="172">
        <v>0.104126802717523</v>
      </c>
      <c r="AD170" s="173">
        <v>-5.6339042365641</v>
      </c>
      <c r="AE170" s="170">
        <v>3.79947864177388</v>
      </c>
      <c r="AF170" s="174">
        <v>55.1061867792854</v>
      </c>
      <c r="AG170" s="244">
        <f t="shared" si="21"/>
        <v>44658.06581</v>
      </c>
      <c r="AH170" s="245"/>
      <c r="AI170" s="246"/>
      <c r="AJ170" s="229">
        <f t="shared" si="22"/>
        <v>45388.06581</v>
      </c>
      <c r="AK170" s="227">
        <f t="shared" si="23"/>
        <v>45298.64172</v>
      </c>
      <c r="AL170" s="87"/>
      <c r="AM170" s="87"/>
      <c r="AN170" s="87"/>
      <c r="AO170" s="87"/>
      <c r="AP170" s="87"/>
      <c r="AQ170" s="87"/>
      <c r="AR170" s="87"/>
      <c r="AS170" s="87"/>
      <c r="AT170" s="87"/>
      <c r="AU170" s="87"/>
      <c r="AV170" s="175"/>
      <c r="AW170" s="175"/>
    </row>
    <row r="171" ht="15.0" customHeight="1">
      <c r="A171" s="158" t="s">
        <v>268</v>
      </c>
      <c r="B171" s="159" t="s">
        <v>113</v>
      </c>
      <c r="C171" s="160">
        <v>78.66175414040617</v>
      </c>
      <c r="D171" s="161">
        <v>74.71463414634147</v>
      </c>
      <c r="E171" s="162">
        <v>0.848</v>
      </c>
      <c r="F171" s="163">
        <v>33078.6</v>
      </c>
      <c r="G171" s="1" t="s">
        <v>327</v>
      </c>
      <c r="H171" s="164" t="s">
        <v>122</v>
      </c>
      <c r="I171" s="176">
        <v>5.46</v>
      </c>
      <c r="J171" s="169">
        <v>0.919174176890662</v>
      </c>
      <c r="K171" s="170">
        <v>0.0668669813147232</v>
      </c>
      <c r="L171" s="170">
        <v>0.885592365208224</v>
      </c>
      <c r="M171" s="170">
        <v>2.11479555885571</v>
      </c>
      <c r="N171" s="170">
        <v>0.00107932710241312</v>
      </c>
      <c r="O171" s="170">
        <v>0.117204922204942</v>
      </c>
      <c r="P171" s="168">
        <v>4.10471333157667</v>
      </c>
      <c r="Q171" s="169">
        <v>0.812399714671535</v>
      </c>
      <c r="R171" s="170">
        <v>0.185240421686864</v>
      </c>
      <c r="S171" s="170">
        <v>0.621429258075185</v>
      </c>
      <c r="T171" s="170">
        <v>2.3849555949981</v>
      </c>
      <c r="U171" s="170">
        <v>0.0377490635102674</v>
      </c>
      <c r="V171" s="170">
        <v>0.117204922204942</v>
      </c>
      <c r="W171" s="171">
        <v>4.15897897514689</v>
      </c>
      <c r="X171" s="169">
        <v>0.919174176890662</v>
      </c>
      <c r="Y171" s="170">
        <v>0.0961916494216639</v>
      </c>
      <c r="Z171" s="170">
        <v>1.52689005942493</v>
      </c>
      <c r="AA171" s="170">
        <v>0.00621099133508977</v>
      </c>
      <c r="AB171" s="170">
        <v>0.117204922204942</v>
      </c>
      <c r="AC171" s="172">
        <v>2.66567179927728</v>
      </c>
      <c r="AD171" s="173">
        <v>-1.4933071758696</v>
      </c>
      <c r="AE171" s="170">
        <v>2.75389792761308</v>
      </c>
      <c r="AF171" s="174">
        <v>1.56019918741477</v>
      </c>
      <c r="AG171" s="244">
        <f t="shared" si="21"/>
        <v>44694.53941</v>
      </c>
      <c r="AH171" s="245"/>
      <c r="AI171" s="246"/>
      <c r="AJ171" s="229">
        <f t="shared" si="22"/>
        <v>45424.53941</v>
      </c>
      <c r="AK171" s="227">
        <f t="shared" si="23"/>
        <v>45526.58543</v>
      </c>
      <c r="AL171" s="87"/>
      <c r="AM171" s="87"/>
      <c r="AN171" s="87"/>
      <c r="AO171" s="87"/>
      <c r="AP171" s="87"/>
      <c r="AQ171" s="87"/>
      <c r="AR171" s="87"/>
      <c r="AS171" s="87"/>
      <c r="AT171" s="87"/>
      <c r="AU171" s="87"/>
      <c r="AV171" s="175"/>
      <c r="AW171" s="175"/>
      <c r="AX171" s="175"/>
      <c r="AY171" s="175"/>
      <c r="AZ171" s="175"/>
      <c r="BA171" s="175"/>
      <c r="BB171" s="175"/>
      <c r="BC171" s="175"/>
      <c r="BD171" s="175"/>
      <c r="BE171" s="175"/>
    </row>
    <row r="172" ht="15.0" customHeight="1">
      <c r="A172" s="158" t="s">
        <v>269</v>
      </c>
      <c r="B172" s="159" t="s">
        <v>113</v>
      </c>
      <c r="C172" s="160"/>
      <c r="D172" s="161">
        <v>80.87560975609757</v>
      </c>
      <c r="E172" s="162">
        <v>0.918</v>
      </c>
      <c r="F172" s="163">
        <v>41569.6</v>
      </c>
      <c r="G172" s="1" t="s">
        <v>327</v>
      </c>
      <c r="H172" s="164" t="s">
        <v>122</v>
      </c>
      <c r="I172" s="176">
        <v>2.078</v>
      </c>
      <c r="J172" s="169">
        <v>0.386494463592595</v>
      </c>
      <c r="K172" s="170">
        <v>0.163476930953942</v>
      </c>
      <c r="L172" s="170">
        <v>1.10854669997928</v>
      </c>
      <c r="M172" s="170">
        <v>1.99370764984251</v>
      </c>
      <c r="N172" s="170">
        <v>0.0016759240316827</v>
      </c>
      <c r="O172" s="170">
        <v>0.0785333718919991</v>
      </c>
      <c r="P172" s="168">
        <v>3.73243504029201</v>
      </c>
      <c r="Q172" s="169">
        <v>0.710606335627312</v>
      </c>
      <c r="R172" s="170">
        <v>0.232340331072144</v>
      </c>
      <c r="S172" s="170">
        <v>1.31221718265984</v>
      </c>
      <c r="T172" s="170">
        <v>2.38555006627499</v>
      </c>
      <c r="U172" s="170">
        <v>0.062751647871995</v>
      </c>
      <c r="V172" s="170">
        <v>0.0785333718919991</v>
      </c>
      <c r="W172" s="171">
        <v>4.78199893539829</v>
      </c>
      <c r="X172" s="169">
        <v>0.386494463592595</v>
      </c>
      <c r="Y172" s="170">
        <v>0.163476930953942</v>
      </c>
      <c r="Z172" s="170">
        <v>1.85220055988675</v>
      </c>
      <c r="AA172" s="170">
        <v>0.00513336515716743</v>
      </c>
      <c r="AB172" s="170">
        <v>0.0785333718919991</v>
      </c>
      <c r="AC172" s="172">
        <v>2.48583869148245</v>
      </c>
      <c r="AD172" s="173">
        <v>-2.29616024391584</v>
      </c>
      <c r="AE172" s="170">
        <v>3.16643508821205</v>
      </c>
      <c r="AF172" s="174">
        <v>1.92369639743056</v>
      </c>
      <c r="AG172" s="244">
        <f t="shared" si="21"/>
        <v>44677.27159</v>
      </c>
      <c r="AH172" s="245"/>
      <c r="AI172" s="246"/>
      <c r="AJ172" s="229">
        <f t="shared" si="22"/>
        <v>45407.27159</v>
      </c>
      <c r="AK172" s="227">
        <f t="shared" si="23"/>
        <v>45482.25871</v>
      </c>
      <c r="AL172" s="87"/>
      <c r="AM172" s="87"/>
      <c r="AN172" s="87"/>
      <c r="AO172" s="87"/>
      <c r="AP172" s="87"/>
      <c r="AQ172" s="87"/>
      <c r="AR172" s="87"/>
      <c r="AS172" s="87"/>
      <c r="AT172" s="87"/>
      <c r="AU172" s="87"/>
      <c r="AV172" s="175"/>
      <c r="AW172" s="175"/>
      <c r="AX172" s="175"/>
      <c r="AY172" s="175"/>
      <c r="AZ172" s="175"/>
      <c r="BA172" s="175"/>
      <c r="BB172" s="175"/>
      <c r="BC172" s="175"/>
      <c r="BD172" s="175"/>
      <c r="BE172" s="175"/>
    </row>
    <row r="173" ht="15.0" customHeight="1">
      <c r="A173" s="177" t="s">
        <v>270</v>
      </c>
      <c r="B173" s="178" t="s">
        <v>121</v>
      </c>
      <c r="C173" s="179">
        <v>0.0</v>
      </c>
      <c r="D173" s="180">
        <v>70.348</v>
      </c>
      <c r="E173" s="181">
        <v>0.564</v>
      </c>
      <c r="F173" s="182">
        <v>2042.9</v>
      </c>
      <c r="G173" s="183" t="s">
        <v>100</v>
      </c>
      <c r="H173" s="184" t="s">
        <v>114</v>
      </c>
      <c r="I173" s="185">
        <v>0.721</v>
      </c>
      <c r="J173" s="186"/>
      <c r="K173" s="187"/>
      <c r="L173" s="187"/>
      <c r="M173" s="187"/>
      <c r="N173" s="187"/>
      <c r="O173" s="187"/>
      <c r="P173" s="168">
        <v>5.84045700329585</v>
      </c>
      <c r="Q173" s="186"/>
      <c r="R173" s="187"/>
      <c r="S173" s="187"/>
      <c r="T173" s="187"/>
      <c r="U173" s="187"/>
      <c r="V173" s="187"/>
      <c r="W173" s="171">
        <v>1.66494398913118</v>
      </c>
      <c r="X173" s="186"/>
      <c r="Y173" s="187"/>
      <c r="Z173" s="187"/>
      <c r="AA173" s="187"/>
      <c r="AB173" s="187"/>
      <c r="AC173" s="172">
        <v>3.32444219930191</v>
      </c>
      <c r="AD173" s="188">
        <v>1.65949821017073</v>
      </c>
      <c r="AE173" s="187">
        <v>1.10245467184605</v>
      </c>
      <c r="AF173" s="189">
        <v>0.500819051533155</v>
      </c>
      <c r="AG173" s="247">
        <f t="shared" si="21"/>
        <v>44893.07937</v>
      </c>
      <c r="AH173" s="245"/>
      <c r="AI173" s="246"/>
      <c r="AJ173" s="233">
        <f t="shared" si="22"/>
        <v>45623.07937</v>
      </c>
      <c r="AK173" s="234" t="str">
        <f t="shared" si="23"/>
        <v/>
      </c>
      <c r="AL173" s="87"/>
      <c r="AM173" s="87"/>
      <c r="AN173" s="87"/>
      <c r="AO173" s="87"/>
      <c r="AP173" s="87"/>
      <c r="AQ173" s="87"/>
      <c r="AR173" s="87"/>
      <c r="AS173" s="87"/>
      <c r="AT173" s="87"/>
      <c r="AU173" s="87"/>
      <c r="AV173" s="175"/>
      <c r="AW173" s="175"/>
      <c r="AX173" s="175"/>
      <c r="AY173" s="175"/>
      <c r="AZ173" s="175"/>
      <c r="BA173" s="175"/>
      <c r="BB173" s="175"/>
      <c r="BC173" s="175"/>
      <c r="BD173" s="175"/>
      <c r="BE173" s="175"/>
    </row>
    <row r="174" ht="15.0" customHeight="1">
      <c r="A174" s="158" t="s">
        <v>271</v>
      </c>
      <c r="B174" s="159" t="s">
        <v>113</v>
      </c>
      <c r="C174" s="160">
        <v>45.56734997665733</v>
      </c>
      <c r="D174" s="161">
        <v>55.28</v>
      </c>
      <c r="E174" s="162" t="s">
        <v>68</v>
      </c>
      <c r="F174" s="163">
        <v>1132.26</v>
      </c>
      <c r="G174" s="1" t="s">
        <v>99</v>
      </c>
      <c r="H174" s="164" t="s">
        <v>114</v>
      </c>
      <c r="I174" s="176">
        <v>16.842</v>
      </c>
      <c r="J174" s="169">
        <v>0.0512895739859645</v>
      </c>
      <c r="K174" s="170">
        <v>0.331350686889021</v>
      </c>
      <c r="L174" s="170">
        <v>0.356228843109996</v>
      </c>
      <c r="M174" s="170">
        <v>0.0115859838567304</v>
      </c>
      <c r="N174" s="170">
        <v>0.00394077842381628</v>
      </c>
      <c r="O174" s="170">
        <v>0.0176721792797444</v>
      </c>
      <c r="P174" s="168">
        <v>0.772068045545272</v>
      </c>
      <c r="Q174" s="169">
        <v>0.167928468821597</v>
      </c>
      <c r="R174" s="170">
        <v>0.314769382567567</v>
      </c>
      <c r="S174" s="170">
        <v>0.363618511390521</v>
      </c>
      <c r="T174" s="170">
        <v>0.0225217486208242</v>
      </c>
      <c r="U174" s="170">
        <v>0.00487922297094809</v>
      </c>
      <c r="V174" s="170">
        <v>0.0176721792797444</v>
      </c>
      <c r="W174" s="171">
        <v>0.891389513651202</v>
      </c>
      <c r="X174" s="169">
        <v>0.0512895739859645</v>
      </c>
      <c r="Y174" s="170">
        <v>0.331350686889021</v>
      </c>
      <c r="Z174" s="170">
        <v>0.116078142973772</v>
      </c>
      <c r="AA174" s="170">
        <v>0.196020780547758</v>
      </c>
      <c r="AB174" s="170">
        <v>0.0176721792797444</v>
      </c>
      <c r="AC174" s="172">
        <v>0.712411363676259</v>
      </c>
      <c r="AD174" s="173">
        <v>-0.178978149974943</v>
      </c>
      <c r="AE174" s="170">
        <v>0.590239996164775</v>
      </c>
      <c r="AF174" s="174">
        <v>1.25122865678526</v>
      </c>
      <c r="AG174" s="244" t="str">
        <f t="shared" si="21"/>
        <v/>
      </c>
      <c r="AH174" s="245"/>
      <c r="AI174" s="246"/>
      <c r="AJ174" s="229" t="str">
        <f t="shared" si="22"/>
        <v/>
      </c>
      <c r="AK174" s="227">
        <f t="shared" si="23"/>
        <v>45584.51248</v>
      </c>
      <c r="AL174" s="87"/>
      <c r="AM174" s="87"/>
      <c r="AN174" s="87"/>
      <c r="AO174" s="87"/>
      <c r="AP174" s="87"/>
      <c r="AQ174" s="87"/>
      <c r="AR174" s="87"/>
      <c r="AS174" s="87"/>
      <c r="AT174" s="87"/>
      <c r="AU174" s="87"/>
      <c r="AV174" s="175"/>
      <c r="AW174" s="175"/>
      <c r="AX174" s="175"/>
      <c r="AY174" s="175"/>
      <c r="AZ174" s="175"/>
      <c r="BA174" s="175"/>
      <c r="BB174" s="175"/>
      <c r="BC174" s="175"/>
      <c r="BD174" s="175"/>
      <c r="BE174" s="175"/>
    </row>
    <row r="175" ht="15.0" customHeight="1">
      <c r="A175" s="158" t="s">
        <v>272</v>
      </c>
      <c r="B175" s="159" t="s">
        <v>113</v>
      </c>
      <c r="C175" s="160">
        <v>63.72276400560224</v>
      </c>
      <c r="D175" s="161">
        <v>62.341</v>
      </c>
      <c r="E175" s="162">
        <v>0.713</v>
      </c>
      <c r="F175" s="163">
        <v>13157.0</v>
      </c>
      <c r="G175" s="1" t="s">
        <v>99</v>
      </c>
      <c r="H175" s="164" t="s">
        <v>116</v>
      </c>
      <c r="I175" s="176">
        <v>60.756</v>
      </c>
      <c r="J175" s="169">
        <v>0.533819971847775</v>
      </c>
      <c r="K175" s="170">
        <v>0.117979197963587</v>
      </c>
      <c r="L175" s="170">
        <v>0.26851668455429</v>
      </c>
      <c r="M175" s="170">
        <v>2.34804226071193</v>
      </c>
      <c r="N175" s="170">
        <v>0.0676008052412017</v>
      </c>
      <c r="O175" s="170">
        <v>0.0500313392236358</v>
      </c>
      <c r="P175" s="168">
        <v>3.38599025954242</v>
      </c>
      <c r="Q175" s="169">
        <v>0.562841352751482</v>
      </c>
      <c r="R175" s="170">
        <v>0.0721240815723836</v>
      </c>
      <c r="S175" s="170">
        <v>0.223861416090972</v>
      </c>
      <c r="T175" s="170">
        <v>2.22874623123929</v>
      </c>
      <c r="U175" s="170">
        <v>0.0752821314597247</v>
      </c>
      <c r="V175" s="170">
        <v>0.0500313392236358</v>
      </c>
      <c r="W175" s="171">
        <v>3.21288655233748</v>
      </c>
      <c r="X175" s="169">
        <v>0.533819971847775</v>
      </c>
      <c r="Y175" s="170">
        <v>0.509948341929205</v>
      </c>
      <c r="Z175" s="170">
        <v>0.0315944152680384</v>
      </c>
      <c r="AA175" s="170">
        <v>0.150192177037701</v>
      </c>
      <c r="AB175" s="170">
        <v>0.0500313392236358</v>
      </c>
      <c r="AC175" s="172">
        <v>1.27558624530635</v>
      </c>
      <c r="AD175" s="173">
        <v>-1.93730030703112</v>
      </c>
      <c r="AE175" s="170">
        <v>2.12743600557048</v>
      </c>
      <c r="AF175" s="174">
        <v>2.51875289825335</v>
      </c>
      <c r="AG175" s="244">
        <f t="shared" si="21"/>
        <v>44733.56803</v>
      </c>
      <c r="AH175" s="245"/>
      <c r="AI175" s="246"/>
      <c r="AJ175" s="229">
        <f t="shared" si="22"/>
        <v>45463.56803</v>
      </c>
      <c r="AK175" s="227">
        <f t="shared" si="23"/>
        <v>45437.31001</v>
      </c>
      <c r="AL175" s="87"/>
      <c r="AM175" s="87"/>
      <c r="AN175" s="87"/>
      <c r="AO175" s="87"/>
      <c r="AP175" s="87"/>
      <c r="AQ175" s="87"/>
      <c r="AR175" s="87"/>
      <c r="AS175" s="87"/>
      <c r="AT175" s="87"/>
      <c r="AU175" s="87"/>
      <c r="AV175" s="175"/>
      <c r="AW175" s="175"/>
      <c r="AX175" s="175"/>
      <c r="AY175" s="175"/>
      <c r="AZ175" s="175"/>
      <c r="BA175" s="175"/>
      <c r="BB175" s="175"/>
      <c r="BC175" s="175"/>
      <c r="BD175" s="175"/>
      <c r="BE175" s="175"/>
    </row>
    <row r="176" ht="15.0" customHeight="1">
      <c r="A176" s="158" t="s">
        <v>273</v>
      </c>
      <c r="B176" s="159" t="s">
        <v>113</v>
      </c>
      <c r="C176" s="160">
        <v>39.04515315904139</v>
      </c>
      <c r="D176" s="161">
        <v>54.975</v>
      </c>
      <c r="E176" s="162">
        <v>0.385</v>
      </c>
      <c r="F176" s="163">
        <v>794.443</v>
      </c>
      <c r="G176" s="1" t="s">
        <v>99</v>
      </c>
      <c r="H176" s="164" t="s">
        <v>119</v>
      </c>
      <c r="I176" s="176">
        <v>11.619</v>
      </c>
      <c r="J176" s="169">
        <v>0.305526942630684</v>
      </c>
      <c r="K176" s="170">
        <v>1.0832437066499</v>
      </c>
      <c r="L176" s="170">
        <v>0.163999039479547</v>
      </c>
      <c r="M176" s="170">
        <v>0.055397699547474</v>
      </c>
      <c r="N176" s="170">
        <v>0.00334154956531911</v>
      </c>
      <c r="O176" s="170">
        <v>0.0236240269893458</v>
      </c>
      <c r="P176" s="168">
        <v>1.63513296486227</v>
      </c>
      <c r="Q176" s="169">
        <v>0.337363569507994</v>
      </c>
      <c r="R176" s="170">
        <v>1.08498195662219</v>
      </c>
      <c r="S176" s="170">
        <v>0.164066281478138</v>
      </c>
      <c r="T176" s="170">
        <v>0.055397699547474</v>
      </c>
      <c r="U176" s="170">
        <v>0.00361044905464135</v>
      </c>
      <c r="V176" s="170">
        <v>0.0236240269893458</v>
      </c>
      <c r="W176" s="171">
        <v>1.66904398319979</v>
      </c>
      <c r="X176" s="169">
        <v>0.305526942630684</v>
      </c>
      <c r="Y176" s="170">
        <v>1.0832437066499</v>
      </c>
      <c r="Z176" s="170">
        <v>0.363152422452287</v>
      </c>
      <c r="AA176" s="170">
        <v>0.00668891427789785</v>
      </c>
      <c r="AB176" s="170">
        <v>0.0236240269893458</v>
      </c>
      <c r="AC176" s="172">
        <v>1.78223601300012</v>
      </c>
      <c r="AD176" s="173">
        <v>0.113192029800329</v>
      </c>
      <c r="AE176" s="170">
        <v>1.10516951249234</v>
      </c>
      <c r="AF176" s="174">
        <v>0.936488754028828</v>
      </c>
      <c r="AG176" s="244">
        <f t="shared" si="21"/>
        <v>44892.26608</v>
      </c>
      <c r="AH176" s="245"/>
      <c r="AI176" s="246"/>
      <c r="AJ176" s="229">
        <f t="shared" si="22"/>
        <v>45622.26608</v>
      </c>
      <c r="AK176" s="227" t="str">
        <f t="shared" si="23"/>
        <v/>
      </c>
      <c r="AL176" s="87"/>
      <c r="AM176" s="87"/>
      <c r="AN176" s="87"/>
      <c r="AO176" s="87"/>
      <c r="AP176" s="87"/>
      <c r="AQ176" s="87"/>
      <c r="AR176" s="87"/>
      <c r="AS176" s="87"/>
      <c r="AT176" s="87"/>
      <c r="AU176" s="87"/>
      <c r="AV176" s="175"/>
      <c r="AW176" s="175"/>
      <c r="AX176" s="175"/>
      <c r="AY176" s="175"/>
      <c r="AZ176" s="175"/>
      <c r="BA176" s="175"/>
      <c r="BB176" s="175"/>
      <c r="BC176" s="175"/>
      <c r="BD176" s="175"/>
      <c r="BE176" s="175"/>
    </row>
    <row r="177" ht="15.0" customHeight="1">
      <c r="A177" s="158" t="s">
        <v>274</v>
      </c>
      <c r="B177" s="159" t="s">
        <v>113</v>
      </c>
      <c r="C177" s="160">
        <v>79.89738318250377</v>
      </c>
      <c r="D177" s="161">
        <v>83.1780487804878</v>
      </c>
      <c r="E177" s="162">
        <v>0.905</v>
      </c>
      <c r="F177" s="163">
        <v>39753.0</v>
      </c>
      <c r="G177" s="1" t="s">
        <v>327</v>
      </c>
      <c r="H177" s="164" t="s">
        <v>122</v>
      </c>
      <c r="I177" s="176">
        <v>46.719</v>
      </c>
      <c r="J177" s="169">
        <v>1.06848215438233</v>
      </c>
      <c r="K177" s="170">
        <v>0.124276622024962</v>
      </c>
      <c r="L177" s="170">
        <v>0.247240644667495</v>
      </c>
      <c r="M177" s="170">
        <v>1.60290238259125</v>
      </c>
      <c r="N177" s="170">
        <v>0.452189280146661</v>
      </c>
      <c r="O177" s="170">
        <v>0.0573794872445968</v>
      </c>
      <c r="P177" s="168">
        <v>3.5524705710573</v>
      </c>
      <c r="Q177" s="169">
        <v>1.18519060444014</v>
      </c>
      <c r="R177" s="170">
        <v>0.154030274311382</v>
      </c>
      <c r="S177" s="170">
        <v>0.244927869183722</v>
      </c>
      <c r="T177" s="170">
        <v>1.81240762501395</v>
      </c>
      <c r="U177" s="170">
        <v>0.461630484420839</v>
      </c>
      <c r="V177" s="170">
        <v>0.0573794872445968</v>
      </c>
      <c r="W177" s="171">
        <v>3.91556634461463</v>
      </c>
      <c r="X177" s="169">
        <v>1.06848215438233</v>
      </c>
      <c r="Y177" s="170">
        <v>0.124276622024962</v>
      </c>
      <c r="Z177" s="170">
        <v>0.41134621270897</v>
      </c>
      <c r="AA177" s="170">
        <v>0.0606709438589044</v>
      </c>
      <c r="AB177" s="170">
        <v>0.0573794872445968</v>
      </c>
      <c r="AC177" s="172">
        <v>1.72215542021976</v>
      </c>
      <c r="AD177" s="173">
        <v>-2.19341092439487</v>
      </c>
      <c r="AE177" s="170">
        <v>2.59272049854133</v>
      </c>
      <c r="AF177" s="174">
        <v>2.27364284236028</v>
      </c>
      <c r="AG177" s="244">
        <f t="shared" si="21"/>
        <v>44702.77877</v>
      </c>
      <c r="AH177" s="245"/>
      <c r="AI177" s="246"/>
      <c r="AJ177" s="229">
        <f t="shared" si="22"/>
        <v>45432.77877</v>
      </c>
      <c r="AK177" s="227">
        <f t="shared" si="23"/>
        <v>45452.97515</v>
      </c>
      <c r="AL177" s="87"/>
      <c r="AM177" s="87"/>
      <c r="AN177" s="87"/>
      <c r="AO177" s="87"/>
      <c r="AP177" s="87"/>
      <c r="AQ177" s="87"/>
      <c r="AR177" s="87"/>
      <c r="AS177" s="87"/>
      <c r="AT177" s="87"/>
      <c r="AU177" s="87"/>
      <c r="AV177" s="175"/>
      <c r="AW177" s="175"/>
      <c r="AX177" s="175"/>
      <c r="AY177" s="175"/>
      <c r="AZ177" s="175"/>
      <c r="BA177" s="175"/>
      <c r="BB177" s="175"/>
      <c r="BC177" s="175"/>
      <c r="BD177" s="175"/>
      <c r="BE177" s="175"/>
    </row>
    <row r="178" ht="15.0" customHeight="1">
      <c r="A178" s="177" t="s">
        <v>275</v>
      </c>
      <c r="B178" s="178" t="s">
        <v>113</v>
      </c>
      <c r="C178" s="179">
        <v>49.626139635854344</v>
      </c>
      <c r="D178" s="180">
        <v>65.267</v>
      </c>
      <c r="E178" s="181">
        <v>0.508</v>
      </c>
      <c r="F178" s="182">
        <v>3804.17</v>
      </c>
      <c r="G178" s="183" t="s">
        <v>99</v>
      </c>
      <c r="H178" s="184" t="s">
        <v>119</v>
      </c>
      <c r="I178" s="185">
        <v>45.992</v>
      </c>
      <c r="J178" s="186">
        <v>0.402621381782087</v>
      </c>
      <c r="K178" s="187">
        <v>0.471604647143201</v>
      </c>
      <c r="L178" s="187">
        <v>0.142377192351082</v>
      </c>
      <c r="M178" s="187">
        <v>0.149484514673706</v>
      </c>
      <c r="N178" s="187">
        <v>5.89990163903535E-4</v>
      </c>
      <c r="O178" s="187">
        <v>0.0195330093926198</v>
      </c>
      <c r="P178" s="168">
        <v>1.1862107355066</v>
      </c>
      <c r="Q178" s="186">
        <v>0.347452639078605</v>
      </c>
      <c r="R178" s="187">
        <v>0.467330298589689</v>
      </c>
      <c r="S178" s="187">
        <v>0.147960338829166</v>
      </c>
      <c r="T178" s="187">
        <v>0.158809273068952</v>
      </c>
      <c r="U178" s="187">
        <v>7.70183303423772E-4</v>
      </c>
      <c r="V178" s="187">
        <v>0.0195330093926198</v>
      </c>
      <c r="W178" s="171">
        <v>1.14185574226246</v>
      </c>
      <c r="X178" s="186">
        <v>0.402621381782086</v>
      </c>
      <c r="Y178" s="187">
        <v>0.471604647143201</v>
      </c>
      <c r="Z178" s="187">
        <v>0.218923147939546</v>
      </c>
      <c r="AA178" s="187">
        <v>0.0189792827083486</v>
      </c>
      <c r="AB178" s="187">
        <v>0.0195330093926198</v>
      </c>
      <c r="AC178" s="172">
        <v>1.1316614689658</v>
      </c>
      <c r="AD178" s="188">
        <v>-0.01019427329666</v>
      </c>
      <c r="AE178" s="187">
        <v>0.756088016082992</v>
      </c>
      <c r="AF178" s="189">
        <v>1.0090082357456</v>
      </c>
      <c r="AG178" s="244" t="str">
        <f t="shared" si="21"/>
        <v/>
      </c>
      <c r="AH178" s="245"/>
      <c r="AI178" s="246"/>
      <c r="AJ178" s="233" t="str">
        <f t="shared" si="22"/>
        <v/>
      </c>
      <c r="AK178" s="234">
        <f t="shared" si="23"/>
        <v>45654.73242</v>
      </c>
      <c r="AL178" s="87"/>
      <c r="AM178" s="87"/>
      <c r="AN178" s="87"/>
      <c r="AO178" s="87"/>
      <c r="AP178" s="87"/>
      <c r="AQ178" s="87"/>
      <c r="AR178" s="87"/>
      <c r="AS178" s="87"/>
      <c r="AT178" s="87"/>
      <c r="AU178" s="87"/>
      <c r="AV178" s="175"/>
      <c r="AW178" s="175"/>
      <c r="AX178" s="175"/>
      <c r="AY178" s="175"/>
      <c r="AZ178" s="175"/>
      <c r="BA178" s="175"/>
      <c r="BB178" s="175"/>
      <c r="BC178" s="175"/>
      <c r="BD178" s="175"/>
      <c r="BE178" s="175"/>
    </row>
    <row r="179" ht="15.0" customHeight="1">
      <c r="A179" s="158" t="s">
        <v>276</v>
      </c>
      <c r="B179" s="159" t="s">
        <v>126</v>
      </c>
      <c r="C179" s="160">
        <v>71.59095333800187</v>
      </c>
      <c r="D179" s="161">
        <v>70.274</v>
      </c>
      <c r="E179" s="162">
        <v>0.73</v>
      </c>
      <c r="F179" s="163">
        <v>14817.7</v>
      </c>
      <c r="G179" s="1" t="s">
        <v>106</v>
      </c>
      <c r="H179" s="164" t="s">
        <v>116</v>
      </c>
      <c r="I179" s="165">
        <v>0.597</v>
      </c>
      <c r="J179" s="166">
        <v>0.281875379218257</v>
      </c>
      <c r="K179" s="167">
        <v>0.0234035936354223</v>
      </c>
      <c r="L179" s="167">
        <v>1.25920811579561</v>
      </c>
      <c r="M179" s="167">
        <v>1.18005784659925</v>
      </c>
      <c r="N179" s="167">
        <v>0.0972969711891569</v>
      </c>
      <c r="O179" s="167">
        <v>0.103943458894466</v>
      </c>
      <c r="P179" s="168">
        <v>2.94578536533216</v>
      </c>
      <c r="Q179" s="169">
        <v>0.299518917519107</v>
      </c>
      <c r="R179" s="170">
        <v>0.029316775653942</v>
      </c>
      <c r="S179" s="170">
        <v>0.894286245541701</v>
      </c>
      <c r="T179" s="170">
        <v>1.74410986593879</v>
      </c>
      <c r="U179" s="170">
        <v>0.067919993403245</v>
      </c>
      <c r="V179" s="170">
        <v>0.103943458894466</v>
      </c>
      <c r="W179" s="171">
        <v>3.13909525695126</v>
      </c>
      <c r="X179" s="169">
        <v>0.281875379218256</v>
      </c>
      <c r="Y179" s="170">
        <v>0.0234035936354223</v>
      </c>
      <c r="Z179" s="170">
        <v>67.9499610776029</v>
      </c>
      <c r="AA179" s="170">
        <v>6.47926860139422</v>
      </c>
      <c r="AB179" s="170">
        <v>0.103943458894466</v>
      </c>
      <c r="AC179" s="172">
        <v>74.8384521107452</v>
      </c>
      <c r="AD179" s="173">
        <v>71.6993568537939</v>
      </c>
      <c r="AE179" s="170">
        <v>2.07857456706494</v>
      </c>
      <c r="AF179" s="174">
        <v>0.041944951671449</v>
      </c>
      <c r="AG179" s="244">
        <f t="shared" si="21"/>
        <v>44737.60111</v>
      </c>
      <c r="AH179" s="245"/>
      <c r="AI179" s="246"/>
      <c r="AJ179" s="229">
        <f t="shared" si="22"/>
        <v>45467.60111</v>
      </c>
      <c r="AK179" s="227" t="str">
        <f t="shared" si="23"/>
        <v/>
      </c>
      <c r="AL179" s="87"/>
      <c r="AM179" s="87"/>
      <c r="AN179" s="87"/>
      <c r="AO179" s="87"/>
      <c r="AP179" s="87"/>
      <c r="AQ179" s="87"/>
      <c r="AR179" s="87"/>
      <c r="AS179" s="87"/>
      <c r="AT179" s="87"/>
      <c r="AU179" s="87"/>
      <c r="AV179" s="175"/>
      <c r="AW179" s="175"/>
      <c r="AX179" s="175"/>
      <c r="AY179" s="175"/>
      <c r="AZ179" s="175"/>
      <c r="BA179" s="175"/>
      <c r="BB179" s="175"/>
      <c r="BC179" s="175"/>
      <c r="BD179" s="175"/>
      <c r="BE179" s="175"/>
    </row>
    <row r="180" ht="15.0" customHeight="1">
      <c r="A180" s="158" t="s">
        <v>277</v>
      </c>
      <c r="B180" s="159" t="s">
        <v>113</v>
      </c>
      <c r="C180" s="160">
        <v>85.18927943869858</v>
      </c>
      <c r="D180" s="161">
        <v>83.15609756097562</v>
      </c>
      <c r="E180" s="162">
        <v>0.947</v>
      </c>
      <c r="F180" s="163">
        <v>53896.5</v>
      </c>
      <c r="G180" s="1" t="s">
        <v>327</v>
      </c>
      <c r="H180" s="164" t="s">
        <v>122</v>
      </c>
      <c r="I180" s="176">
        <v>10.219</v>
      </c>
      <c r="J180" s="169">
        <v>0.689655014769664</v>
      </c>
      <c r="K180" s="170">
        <v>0.108795535543285</v>
      </c>
      <c r="L180" s="170">
        <v>4.83480943909777</v>
      </c>
      <c r="M180" s="170">
        <v>1.14077635312248</v>
      </c>
      <c r="N180" s="170">
        <v>0.0457598564657682</v>
      </c>
      <c r="O180" s="170">
        <v>0.186263430888747</v>
      </c>
      <c r="P180" s="168">
        <v>7.00605962988771</v>
      </c>
      <c r="Q180" s="169">
        <v>0.955974905762066</v>
      </c>
      <c r="R180" s="170">
        <v>0.297925514929692</v>
      </c>
      <c r="S180" s="170">
        <v>1.32843814431509</v>
      </c>
      <c r="T180" s="170">
        <v>2.07227828837934</v>
      </c>
      <c r="U180" s="170">
        <v>0.0970478632021874</v>
      </c>
      <c r="V180" s="170">
        <v>0.186263430888747</v>
      </c>
      <c r="W180" s="171">
        <v>4.93792814747712</v>
      </c>
      <c r="X180" s="169">
        <v>0.689655014769664</v>
      </c>
      <c r="Y180" s="170">
        <v>0.108795535543285</v>
      </c>
      <c r="Z180" s="170">
        <v>5.52306385310587</v>
      </c>
      <c r="AA180" s="170">
        <v>2.01172965586528</v>
      </c>
      <c r="AB180" s="170">
        <v>0.186263430888747</v>
      </c>
      <c r="AC180" s="172">
        <v>8.51950749017285</v>
      </c>
      <c r="AD180" s="173">
        <v>3.58157934269573</v>
      </c>
      <c r="AE180" s="170">
        <v>3.26968474072636</v>
      </c>
      <c r="AF180" s="174">
        <v>0.579602536082392</v>
      </c>
      <c r="AG180" s="244">
        <f t="shared" si="21"/>
        <v>44673.63156</v>
      </c>
      <c r="AH180" s="245"/>
      <c r="AI180" s="246"/>
      <c r="AJ180" s="229">
        <f t="shared" si="22"/>
        <v>45403.63156</v>
      </c>
      <c r="AK180" s="227" t="str">
        <f t="shared" si="23"/>
        <v/>
      </c>
      <c r="AL180" s="87"/>
      <c r="AM180" s="87"/>
      <c r="AN180" s="87"/>
      <c r="AO180" s="87"/>
      <c r="AP180" s="87"/>
      <c r="AQ180" s="87"/>
      <c r="AR180" s="87"/>
      <c r="AS180" s="87"/>
      <c r="AT180" s="87"/>
      <c r="AU180" s="87"/>
      <c r="AV180" s="175"/>
      <c r="AW180" s="175"/>
      <c r="AX180" s="175"/>
      <c r="AY180" s="175"/>
      <c r="AZ180" s="175"/>
      <c r="BA180" s="175"/>
      <c r="BB180" s="175"/>
      <c r="BC180" s="175"/>
      <c r="BD180" s="175"/>
      <c r="BE180" s="175"/>
    </row>
    <row r="181" ht="15.0" customHeight="1">
      <c r="A181" s="158" t="s">
        <v>278</v>
      </c>
      <c r="B181" s="159" t="s">
        <v>113</v>
      </c>
      <c r="C181" s="160">
        <v>80.78588124124651</v>
      </c>
      <c r="D181" s="161">
        <v>83.85121951219513</v>
      </c>
      <c r="E181" s="162">
        <v>0.962</v>
      </c>
      <c r="F181" s="163"/>
      <c r="G181" s="1" t="s">
        <v>105</v>
      </c>
      <c r="H181" s="164" t="s">
        <v>122</v>
      </c>
      <c r="I181" s="176">
        <v>8.774</v>
      </c>
      <c r="J181" s="169">
        <v>0.15607381188022</v>
      </c>
      <c r="K181" s="170">
        <v>0.140443844096956</v>
      </c>
      <c r="L181" s="170">
        <v>0.302226124771868</v>
      </c>
      <c r="M181" s="170">
        <v>1.29165644726523</v>
      </c>
      <c r="N181" s="170">
        <v>0.00187762345915229</v>
      </c>
      <c r="O181" s="170">
        <v>0.172590045420105</v>
      </c>
      <c r="P181" s="168">
        <v>2.06486789689353</v>
      </c>
      <c r="Q181" s="169">
        <v>0.587384523439203</v>
      </c>
      <c r="R181" s="170">
        <v>0.235254011520695</v>
      </c>
      <c r="S181" s="170">
        <v>0.321875999861692</v>
      </c>
      <c r="T181" s="170">
        <v>2.36924414753948</v>
      </c>
      <c r="U181" s="170">
        <v>0.0496153370566662</v>
      </c>
      <c r="V181" s="170">
        <v>0.172590045420105</v>
      </c>
      <c r="W181" s="171">
        <v>3.73596406483784</v>
      </c>
      <c r="X181" s="169">
        <v>0.15607381188022</v>
      </c>
      <c r="Y181" s="170">
        <v>0.140443844096956</v>
      </c>
      <c r="Z181" s="170">
        <v>0.649536392729803</v>
      </c>
      <c r="AA181" s="170">
        <v>0.00749012352927242</v>
      </c>
      <c r="AB181" s="170">
        <v>0.172590045420105</v>
      </c>
      <c r="AC181" s="172">
        <v>1.12613421765636</v>
      </c>
      <c r="AD181" s="173">
        <v>-2.60982984718148</v>
      </c>
      <c r="AE181" s="170">
        <v>2.47379555349411</v>
      </c>
      <c r="AF181" s="174">
        <v>3.31751225232538</v>
      </c>
      <c r="AG181" s="247">
        <f t="shared" si="21"/>
        <v>44709.54655</v>
      </c>
      <c r="AH181" s="245"/>
      <c r="AI181" s="246"/>
      <c r="AJ181" s="229">
        <f t="shared" si="22"/>
        <v>45439.54655</v>
      </c>
      <c r="AK181" s="227">
        <f t="shared" si="23"/>
        <v>45402.32363</v>
      </c>
      <c r="AL181" s="87"/>
      <c r="AM181" s="87"/>
      <c r="AN181" s="87"/>
      <c r="AO181" s="87"/>
      <c r="AP181" s="87"/>
      <c r="AQ181" s="87"/>
      <c r="AR181" s="87"/>
      <c r="AS181" s="87"/>
      <c r="AT181" s="87"/>
      <c r="AU181" s="87"/>
      <c r="AV181" s="175"/>
      <c r="AW181" s="175"/>
      <c r="AX181" s="175"/>
      <c r="AY181" s="175"/>
      <c r="AZ181" s="175"/>
      <c r="BA181" s="175"/>
      <c r="BB181" s="175"/>
      <c r="BC181" s="175"/>
      <c r="BD181" s="175"/>
      <c r="BE181" s="175"/>
    </row>
    <row r="182" ht="15.0" customHeight="1">
      <c r="A182" s="158" t="s">
        <v>279</v>
      </c>
      <c r="B182" s="159" t="s">
        <v>113</v>
      </c>
      <c r="C182" s="160">
        <v>57.37342773109244</v>
      </c>
      <c r="D182" s="161">
        <v>72.063</v>
      </c>
      <c r="E182" s="162">
        <v>0.577</v>
      </c>
      <c r="F182" s="163"/>
      <c r="G182" s="1" t="s">
        <v>103</v>
      </c>
      <c r="H182" s="164" t="s">
        <v>119</v>
      </c>
      <c r="I182" s="176">
        <v>19.365</v>
      </c>
      <c r="J182" s="169">
        <v>0.43134728430763</v>
      </c>
      <c r="K182" s="170">
        <v>0.0989958866755753</v>
      </c>
      <c r="L182" s="170">
        <v>0.00186596841723558</v>
      </c>
      <c r="M182" s="170">
        <v>0.382270112538521</v>
      </c>
      <c r="N182" s="170">
        <v>0.00115365881967016</v>
      </c>
      <c r="O182" s="170">
        <v>0.0223071599552</v>
      </c>
      <c r="P182" s="168">
        <v>0.937940070713831</v>
      </c>
      <c r="Q182" s="169">
        <v>0.420273356846741</v>
      </c>
      <c r="R182" s="170">
        <v>0.0549102843067163</v>
      </c>
      <c r="S182" s="170">
        <v>0.0234833730987563</v>
      </c>
      <c r="T182" s="170">
        <v>0.46364602600154</v>
      </c>
      <c r="U182" s="170">
        <v>0.012642916030174</v>
      </c>
      <c r="V182" s="170">
        <v>0.0223071599552</v>
      </c>
      <c r="W182" s="171">
        <v>0.997263116239127</v>
      </c>
      <c r="X182" s="169">
        <v>0.43134728430763</v>
      </c>
      <c r="Y182" s="170">
        <v>0.0989958866755753</v>
      </c>
      <c r="Z182" s="170">
        <v>0.0434657519639924</v>
      </c>
      <c r="AA182" s="170">
        <v>0.00375864120524452</v>
      </c>
      <c r="AB182" s="170">
        <v>0.0223071599552</v>
      </c>
      <c r="AC182" s="172">
        <v>0.599874724107642</v>
      </c>
      <c r="AD182" s="173">
        <v>-0.397388392131485</v>
      </c>
      <c r="AE182" s="170">
        <v>0.660344965797501</v>
      </c>
      <c r="AF182" s="174">
        <v>1.66245230239135</v>
      </c>
      <c r="AG182" s="244" t="str">
        <f t="shared" si="21"/>
        <v/>
      </c>
      <c r="AH182" s="245"/>
      <c r="AI182" s="246"/>
      <c r="AJ182" s="229" t="str">
        <f t="shared" si="22"/>
        <v/>
      </c>
      <c r="AK182" s="227">
        <f t="shared" si="23"/>
        <v>45512.15669</v>
      </c>
      <c r="AL182" s="87"/>
      <c r="AM182" s="87"/>
      <c r="AN182" s="87"/>
      <c r="AO182" s="87"/>
      <c r="AP182" s="87"/>
      <c r="AQ182" s="87"/>
      <c r="AR182" s="87"/>
      <c r="AS182" s="87"/>
      <c r="AT182" s="87"/>
      <c r="AU182" s="87"/>
      <c r="AV182" s="175"/>
      <c r="AW182" s="175"/>
      <c r="AX182" s="175"/>
      <c r="AY182" s="175"/>
      <c r="AZ182" s="175"/>
      <c r="BA182" s="175"/>
      <c r="BB182" s="175"/>
      <c r="BC182" s="175"/>
      <c r="BD182" s="175"/>
      <c r="BE182" s="175"/>
    </row>
    <row r="183" ht="15.0" customHeight="1">
      <c r="A183" s="177" t="s">
        <v>280</v>
      </c>
      <c r="B183" s="178" t="s">
        <v>126</v>
      </c>
      <c r="C183" s="179">
        <v>69.68386622103387</v>
      </c>
      <c r="D183" s="180">
        <v>71.594</v>
      </c>
      <c r="E183" s="181">
        <v>0.685</v>
      </c>
      <c r="F183" s="182">
        <v>3965.55</v>
      </c>
      <c r="G183" s="183" t="s">
        <v>103</v>
      </c>
      <c r="H183" s="184" t="s">
        <v>114</v>
      </c>
      <c r="I183" s="185">
        <v>9.957</v>
      </c>
      <c r="J183" s="186">
        <v>0.21530684351309</v>
      </c>
      <c r="K183" s="187">
        <v>0.112803591093142</v>
      </c>
      <c r="L183" s="187">
        <v>0.139089429722224</v>
      </c>
      <c r="M183" s="187">
        <v>0.355574519397777</v>
      </c>
      <c r="N183" s="187">
        <v>2.57874012659565E-4</v>
      </c>
      <c r="O183" s="187">
        <v>0.104688276092829</v>
      </c>
      <c r="P183" s="168">
        <v>0.92772053383172</v>
      </c>
      <c r="Q183" s="186">
        <v>0.337952593420628</v>
      </c>
      <c r="R183" s="187">
        <v>0.115507323950066</v>
      </c>
      <c r="S183" s="187">
        <v>0.155206677276532</v>
      </c>
      <c r="T183" s="187">
        <v>0.345478915072317</v>
      </c>
      <c r="U183" s="187">
        <v>0.00213806663360048</v>
      </c>
      <c r="V183" s="187">
        <v>0.104688276092829</v>
      </c>
      <c r="W183" s="171">
        <v>1.06097185244597</v>
      </c>
      <c r="X183" s="186">
        <v>0.21530684351309</v>
      </c>
      <c r="Y183" s="187">
        <v>0.112803591093142</v>
      </c>
      <c r="Z183" s="187">
        <v>0.00530127436190185</v>
      </c>
      <c r="AA183" s="187">
        <v>0.00960145247028234</v>
      </c>
      <c r="AB183" s="187">
        <v>0.104688276092829</v>
      </c>
      <c r="AC183" s="172">
        <v>0.447701437531245</v>
      </c>
      <c r="AD183" s="188">
        <v>-0.613270414914725</v>
      </c>
      <c r="AE183" s="187">
        <v>0.7025301650157</v>
      </c>
      <c r="AF183" s="189">
        <v>2.36982007093047</v>
      </c>
      <c r="AG183" s="244" t="str">
        <f t="shared" si="21"/>
        <v/>
      </c>
      <c r="AH183" s="245"/>
      <c r="AI183" s="246"/>
      <c r="AJ183" s="233" t="str">
        <f t="shared" si="22"/>
        <v/>
      </c>
      <c r="AK183" s="234">
        <f t="shared" si="23"/>
        <v>45446.4421</v>
      </c>
      <c r="AL183" s="87"/>
      <c r="AM183" s="87"/>
      <c r="AN183" s="87"/>
      <c r="AO183" s="87"/>
      <c r="AP183" s="87"/>
      <c r="AQ183" s="87"/>
      <c r="AR183" s="87"/>
      <c r="AS183" s="87"/>
      <c r="AT183" s="87"/>
      <c r="AU183" s="87"/>
      <c r="AV183" s="175"/>
      <c r="AW183" s="175"/>
      <c r="AX183" s="175"/>
      <c r="AY183" s="175"/>
      <c r="AZ183" s="175"/>
      <c r="BA183" s="175"/>
      <c r="BB183" s="175"/>
      <c r="BC183" s="175"/>
      <c r="BD183" s="175"/>
      <c r="BE183" s="175"/>
    </row>
    <row r="184" ht="15.0" customHeight="1">
      <c r="A184" s="158" t="s">
        <v>281</v>
      </c>
      <c r="B184" s="159" t="s">
        <v>113</v>
      </c>
      <c r="C184" s="160">
        <v>57.36762079831933</v>
      </c>
      <c r="D184" s="161">
        <v>66.201</v>
      </c>
      <c r="E184" s="162">
        <v>0.549</v>
      </c>
      <c r="F184" s="163">
        <v>2876.39</v>
      </c>
      <c r="G184" s="1" t="s">
        <v>99</v>
      </c>
      <c r="H184" s="164" t="s">
        <v>114</v>
      </c>
      <c r="I184" s="176">
        <v>63.299</v>
      </c>
      <c r="J184" s="169">
        <v>0.344704347618159</v>
      </c>
      <c r="K184" s="170">
        <v>0.248442330834786</v>
      </c>
      <c r="L184" s="170">
        <v>0.175816382816185</v>
      </c>
      <c r="M184" s="170">
        <v>0.0664903620589568</v>
      </c>
      <c r="N184" s="170">
        <v>0.10010396451489</v>
      </c>
      <c r="O184" s="170">
        <v>0.0447109623357621</v>
      </c>
      <c r="P184" s="168">
        <v>0.980268350178738</v>
      </c>
      <c r="Q184" s="169">
        <v>0.262135444782695</v>
      </c>
      <c r="R184" s="170">
        <v>0.246589090411945</v>
      </c>
      <c r="S184" s="170">
        <v>0.177537425313135</v>
      </c>
      <c r="T184" s="170">
        <v>0.105669472071766</v>
      </c>
      <c r="U184" s="170">
        <v>0.0896629902955781</v>
      </c>
      <c r="V184" s="170">
        <v>0.0447109623357621</v>
      </c>
      <c r="W184" s="171">
        <v>0.926305385210881</v>
      </c>
      <c r="X184" s="169">
        <v>0.344704347618159</v>
      </c>
      <c r="Y184" s="170">
        <v>0.248442330834786</v>
      </c>
      <c r="Z184" s="170">
        <v>0.116900752752398</v>
      </c>
      <c r="AA184" s="170">
        <v>0.0449976962483331</v>
      </c>
      <c r="AB184" s="170">
        <v>0.0447109623357621</v>
      </c>
      <c r="AC184" s="172">
        <v>0.799756089789438</v>
      </c>
      <c r="AD184" s="173">
        <v>-0.126549295421443</v>
      </c>
      <c r="AE184" s="170">
        <v>0.613359792370431</v>
      </c>
      <c r="AF184" s="174">
        <v>1.15823486315029</v>
      </c>
      <c r="AG184" s="244" t="str">
        <f t="shared" si="21"/>
        <v/>
      </c>
      <c r="AH184" s="245"/>
      <c r="AI184" s="246"/>
      <c r="AJ184" s="229" t="str">
        <f t="shared" si="22"/>
        <v/>
      </c>
      <c r="AK184" s="227">
        <f t="shared" si="23"/>
        <v>45607.99809</v>
      </c>
      <c r="AL184" s="87"/>
      <c r="AM184" s="87"/>
      <c r="AN184" s="87"/>
      <c r="AO184" s="87"/>
      <c r="AP184" s="87"/>
      <c r="AQ184" s="87"/>
      <c r="AR184" s="87"/>
      <c r="AS184" s="87"/>
      <c r="AT184" s="87"/>
      <c r="AU184" s="87"/>
      <c r="AV184" s="175"/>
      <c r="AW184" s="175"/>
      <c r="AX184" s="175"/>
      <c r="AY184" s="175"/>
      <c r="AZ184" s="175"/>
      <c r="BA184" s="175"/>
      <c r="BB184" s="175"/>
      <c r="BC184" s="175"/>
      <c r="BD184" s="175"/>
      <c r="BE184" s="175"/>
    </row>
    <row r="185" ht="15.0" customHeight="1">
      <c r="A185" s="158" t="s">
        <v>282</v>
      </c>
      <c r="B185" s="159" t="s">
        <v>113</v>
      </c>
      <c r="C185" s="160"/>
      <c r="D185" s="161">
        <v>78.715</v>
      </c>
      <c r="E185" s="162">
        <v>0.8</v>
      </c>
      <c r="F185" s="163">
        <v>18035.7</v>
      </c>
      <c r="G185" s="1" t="s">
        <v>100</v>
      </c>
      <c r="H185" s="164" t="s">
        <v>116</v>
      </c>
      <c r="I185" s="176">
        <v>70.078</v>
      </c>
      <c r="J185" s="169">
        <v>0.640964280650639</v>
      </c>
      <c r="K185" s="170">
        <v>9.0932330154288E-4</v>
      </c>
      <c r="L185" s="170">
        <v>0.23764959260859</v>
      </c>
      <c r="M185" s="170">
        <v>1.16818622085792</v>
      </c>
      <c r="N185" s="170">
        <v>0.135921341730258</v>
      </c>
      <c r="O185" s="170">
        <v>0.0901343695701149</v>
      </c>
      <c r="P185" s="168">
        <v>2.27376512871906</v>
      </c>
      <c r="Q185" s="169">
        <v>0.508171567091309</v>
      </c>
      <c r="R185" s="170">
        <v>0.0214410955219163</v>
      </c>
      <c r="S185" s="170">
        <v>0.15355766208761</v>
      </c>
      <c r="T185" s="170">
        <v>1.36460644519433</v>
      </c>
      <c r="U185" s="170">
        <v>0.207333198812156</v>
      </c>
      <c r="V185" s="170">
        <v>0.0901343695701149</v>
      </c>
      <c r="W185" s="171">
        <v>2.34524433827744</v>
      </c>
      <c r="X185" s="169">
        <v>0.640964280650639</v>
      </c>
      <c r="Y185" s="170">
        <v>0.0100540694705062</v>
      </c>
      <c r="Z185" s="170">
        <v>0.218597139236052</v>
      </c>
      <c r="AA185" s="170">
        <v>0.183869718484621</v>
      </c>
      <c r="AB185" s="170">
        <v>0.0901343695701149</v>
      </c>
      <c r="AC185" s="172">
        <v>1.14361957741193</v>
      </c>
      <c r="AD185" s="173">
        <v>-1.20162476086551</v>
      </c>
      <c r="AE185" s="170">
        <v>1.55292045512215</v>
      </c>
      <c r="AF185" s="174">
        <v>2.05072069821054</v>
      </c>
      <c r="AG185" s="244">
        <f t="shared" si="21"/>
        <v>44797.04102</v>
      </c>
      <c r="AH185" s="245"/>
      <c r="AI185" s="246"/>
      <c r="AJ185" s="229">
        <f t="shared" si="22"/>
        <v>45527.04102</v>
      </c>
      <c r="AK185" s="227">
        <f t="shared" si="23"/>
        <v>45470.47384</v>
      </c>
      <c r="AL185" s="87"/>
      <c r="AM185" s="87"/>
      <c r="AN185" s="87"/>
      <c r="AO185" s="87"/>
      <c r="AP185" s="87"/>
      <c r="AQ185" s="87"/>
      <c r="AR185" s="87"/>
      <c r="AS185" s="87"/>
      <c r="AT185" s="87"/>
      <c r="AU185" s="87"/>
      <c r="AV185" s="175"/>
      <c r="AW185" s="175"/>
      <c r="AX185" s="175"/>
      <c r="AY185" s="175"/>
      <c r="AZ185" s="175"/>
      <c r="BA185" s="175"/>
      <c r="BB185" s="175"/>
      <c r="BC185" s="175"/>
      <c r="BD185" s="175"/>
      <c r="BE185" s="175"/>
    </row>
    <row r="186" ht="15.0" customHeight="1">
      <c r="A186" s="158" t="s">
        <v>283</v>
      </c>
      <c r="B186" s="159" t="s">
        <v>126</v>
      </c>
      <c r="C186" s="160">
        <v>0.0</v>
      </c>
      <c r="D186" s="161">
        <v>67.737</v>
      </c>
      <c r="E186" s="162">
        <v>0.607</v>
      </c>
      <c r="F186" s="163">
        <v>2860.04</v>
      </c>
      <c r="G186" s="1" t="s">
        <v>100</v>
      </c>
      <c r="H186" s="164" t="s">
        <v>119</v>
      </c>
      <c r="I186" s="176">
        <v>1.369</v>
      </c>
      <c r="J186" s="169">
        <v>0.182825870049758</v>
      </c>
      <c r="K186" s="170">
        <v>0.0512950280290434</v>
      </c>
      <c r="L186" s="170">
        <v>0.0217997938750788</v>
      </c>
      <c r="M186" s="170">
        <v>0.0936755228052708</v>
      </c>
      <c r="N186" s="170">
        <v>0.0365268904002796</v>
      </c>
      <c r="O186" s="170">
        <v>0.0215915265123217</v>
      </c>
      <c r="P186" s="168">
        <v>0.407714631671752</v>
      </c>
      <c r="Q186" s="169">
        <v>0.310477936254807</v>
      </c>
      <c r="R186" s="170">
        <v>0.0558523755830589</v>
      </c>
      <c r="S186" s="170">
        <v>0.0267002456894399</v>
      </c>
      <c r="T186" s="170">
        <v>0.0936755228052708</v>
      </c>
      <c r="U186" s="170">
        <v>0.0587228326594055</v>
      </c>
      <c r="V186" s="170">
        <v>0.0215915265123217</v>
      </c>
      <c r="W186" s="171">
        <v>0.567020439504304</v>
      </c>
      <c r="X186" s="169">
        <v>0.182825870049758</v>
      </c>
      <c r="Y186" s="170">
        <v>0.0512950280290434</v>
      </c>
      <c r="Z186" s="170">
        <v>0.541295654213973</v>
      </c>
      <c r="AA186" s="170">
        <v>0.794154161251812</v>
      </c>
      <c r="AB186" s="170">
        <v>0.0215915265123217</v>
      </c>
      <c r="AC186" s="172">
        <v>1.59116224005691</v>
      </c>
      <c r="AD186" s="173">
        <v>1.0241418005526</v>
      </c>
      <c r="AE186" s="170">
        <v>0.375456674004949</v>
      </c>
      <c r="AF186" s="174">
        <v>0.356356143471594</v>
      </c>
      <c r="AG186" s="247" t="str">
        <f t="shared" si="21"/>
        <v/>
      </c>
      <c r="AH186" s="245"/>
      <c r="AI186" s="246"/>
      <c r="AJ186" s="229" t="str">
        <f t="shared" si="22"/>
        <v/>
      </c>
      <c r="AK186" s="227" t="str">
        <f t="shared" si="23"/>
        <v/>
      </c>
      <c r="AL186" s="87"/>
      <c r="AM186" s="87"/>
      <c r="AN186" s="87"/>
      <c r="AO186" s="87"/>
      <c r="AP186" s="87"/>
      <c r="AQ186" s="87"/>
      <c r="AR186" s="87"/>
      <c r="AS186" s="87"/>
      <c r="AT186" s="87"/>
      <c r="AU186" s="87"/>
      <c r="AV186" s="175"/>
      <c r="AW186" s="175"/>
      <c r="AX186" s="175"/>
      <c r="AY186" s="175"/>
      <c r="AZ186" s="175"/>
      <c r="BA186" s="175"/>
      <c r="BB186" s="175"/>
      <c r="BC186" s="175"/>
      <c r="BD186" s="175"/>
      <c r="BE186" s="175"/>
    </row>
    <row r="187" ht="15.0" customHeight="1">
      <c r="A187" s="158" t="s">
        <v>284</v>
      </c>
      <c r="B187" s="159" t="s">
        <v>113</v>
      </c>
      <c r="C187" s="160"/>
      <c r="D187" s="161">
        <v>61.619</v>
      </c>
      <c r="E187" s="162">
        <v>0.539</v>
      </c>
      <c r="F187" s="163">
        <v>2226.17</v>
      </c>
      <c r="G187" s="1" t="s">
        <v>99</v>
      </c>
      <c r="H187" s="164" t="s">
        <v>114</v>
      </c>
      <c r="I187" s="176">
        <v>8.681</v>
      </c>
      <c r="J187" s="169">
        <v>0.326897872312332</v>
      </c>
      <c r="K187" s="170">
        <v>0.0905243712009628</v>
      </c>
      <c r="L187" s="170">
        <v>0.203103320403719</v>
      </c>
      <c r="M187" s="170">
        <v>0.0974489586902841</v>
      </c>
      <c r="N187" s="170">
        <v>0.00764624768133579</v>
      </c>
      <c r="O187" s="170">
        <v>0.0190966037087167</v>
      </c>
      <c r="P187" s="168">
        <v>0.744717373997351</v>
      </c>
      <c r="Q187" s="169">
        <v>0.330897946388457</v>
      </c>
      <c r="R187" s="170">
        <v>0.0871513701005985</v>
      </c>
      <c r="S187" s="170">
        <v>0.204728098950299</v>
      </c>
      <c r="T187" s="170">
        <v>0.175296668667366</v>
      </c>
      <c r="U187" s="170">
        <v>0.075941367355137</v>
      </c>
      <c r="V187" s="170">
        <v>0.0190966037087167</v>
      </c>
      <c r="W187" s="171">
        <v>0.893112055170574</v>
      </c>
      <c r="X187" s="169">
        <v>0.326897872312332</v>
      </c>
      <c r="Y187" s="170">
        <v>0.0905243712009628</v>
      </c>
      <c r="Z187" s="170">
        <v>0.101009487343278</v>
      </c>
      <c r="AA187" s="170">
        <v>0.0163299182582159</v>
      </c>
      <c r="AB187" s="170">
        <v>0.0190966037087167</v>
      </c>
      <c r="AC187" s="172">
        <v>0.553858252823505</v>
      </c>
      <c r="AD187" s="173">
        <v>-0.339253802347069</v>
      </c>
      <c r="AE187" s="170">
        <v>0.591380589456728</v>
      </c>
      <c r="AF187" s="174">
        <v>1.61252820666225</v>
      </c>
      <c r="AG187" s="244" t="str">
        <f t="shared" si="21"/>
        <v/>
      </c>
      <c r="AH187" s="245"/>
      <c r="AI187" s="246"/>
      <c r="AJ187" s="229" t="str">
        <f t="shared" si="22"/>
        <v/>
      </c>
      <c r="AK187" s="227">
        <f t="shared" si="23"/>
        <v>45518.97277</v>
      </c>
      <c r="AL187" s="87"/>
      <c r="AM187" s="87"/>
      <c r="AN187" s="87"/>
      <c r="AO187" s="87"/>
      <c r="AP187" s="87"/>
      <c r="AQ187" s="87"/>
      <c r="AR187" s="87"/>
      <c r="AS187" s="87"/>
      <c r="AT187" s="87"/>
      <c r="AU187" s="87"/>
      <c r="AV187" s="175"/>
      <c r="AW187" s="175"/>
      <c r="AX187" s="175"/>
      <c r="AY187" s="175"/>
      <c r="AZ187" s="175"/>
      <c r="BA187" s="175"/>
      <c r="BB187" s="175"/>
      <c r="BC187" s="175"/>
      <c r="BD187" s="175"/>
      <c r="BE187" s="175"/>
    </row>
    <row r="188" ht="15.0" customHeight="1">
      <c r="A188" s="177" t="s">
        <v>285</v>
      </c>
      <c r="B188" s="178" t="s">
        <v>121</v>
      </c>
      <c r="C188" s="179">
        <v>0.0</v>
      </c>
      <c r="D188" s="180">
        <v>70.986</v>
      </c>
      <c r="E188" s="181">
        <v>0.745</v>
      </c>
      <c r="F188" s="182">
        <v>5809.77</v>
      </c>
      <c r="G188" s="183" t="s">
        <v>100</v>
      </c>
      <c r="H188" s="184" t="s">
        <v>119</v>
      </c>
      <c r="I188" s="185">
        <v>0.108</v>
      </c>
      <c r="J188" s="186"/>
      <c r="K188" s="187"/>
      <c r="L188" s="187"/>
      <c r="M188" s="187"/>
      <c r="N188" s="187"/>
      <c r="O188" s="187"/>
      <c r="P188" s="168">
        <v>1.62604393435929</v>
      </c>
      <c r="Q188" s="186"/>
      <c r="R188" s="187"/>
      <c r="S188" s="187"/>
      <c r="T188" s="187"/>
      <c r="U188" s="187"/>
      <c r="V188" s="187"/>
      <c r="W188" s="171">
        <v>3.09042584735695</v>
      </c>
      <c r="X188" s="186"/>
      <c r="Y188" s="187"/>
      <c r="Z188" s="187"/>
      <c r="AA188" s="187"/>
      <c r="AB188" s="187"/>
      <c r="AC188" s="172">
        <v>1.25694973423959</v>
      </c>
      <c r="AD188" s="188">
        <v>-1.83347611311736</v>
      </c>
      <c r="AE188" s="187">
        <v>2.04634776644371</v>
      </c>
      <c r="AF188" s="189">
        <v>2.45867098991555</v>
      </c>
      <c r="AG188" s="244">
        <f t="shared" si="21"/>
        <v>44740.36655</v>
      </c>
      <c r="AH188" s="245"/>
      <c r="AI188" s="246"/>
      <c r="AJ188" s="233">
        <f t="shared" si="22"/>
        <v>45470.36655</v>
      </c>
      <c r="AK188" s="234">
        <f t="shared" si="23"/>
        <v>45440.86091</v>
      </c>
      <c r="AL188" s="87"/>
      <c r="AM188" s="87"/>
      <c r="AN188" s="87"/>
      <c r="AO188" s="87"/>
      <c r="AP188" s="87"/>
      <c r="AQ188" s="87"/>
      <c r="AR188" s="87"/>
      <c r="AS188" s="87"/>
      <c r="AT188" s="87"/>
      <c r="AU188" s="87"/>
      <c r="AV188" s="175"/>
      <c r="AW188" s="175"/>
      <c r="AX188" s="175"/>
      <c r="AY188" s="175"/>
      <c r="AZ188" s="175"/>
      <c r="BA188" s="175"/>
      <c r="BB188" s="175"/>
      <c r="BC188" s="175"/>
      <c r="BD188" s="175"/>
      <c r="BE188" s="175"/>
    </row>
    <row r="189" ht="15.0" customHeight="1">
      <c r="A189" s="158" t="s">
        <v>286</v>
      </c>
      <c r="B189" s="159" t="s">
        <v>126</v>
      </c>
      <c r="C189" s="160">
        <v>60.40815707282915</v>
      </c>
      <c r="D189" s="161">
        <v>72.971</v>
      </c>
      <c r="E189" s="162">
        <v>0.81</v>
      </c>
      <c r="F189" s="163">
        <v>25595.8</v>
      </c>
      <c r="G189" s="1" t="s">
        <v>101</v>
      </c>
      <c r="H189" s="164" t="s">
        <v>122</v>
      </c>
      <c r="I189" s="176">
        <v>1.407</v>
      </c>
      <c r="J189" s="169">
        <v>0.040945326097519</v>
      </c>
      <c r="K189" s="170">
        <v>0.00540709104718066</v>
      </c>
      <c r="L189" s="170">
        <v>0.0828865497464791</v>
      </c>
      <c r="M189" s="170">
        <v>5.6834736694657</v>
      </c>
      <c r="N189" s="170">
        <v>0.0584077272506972</v>
      </c>
      <c r="O189" s="170">
        <v>9.93573280613561E-4</v>
      </c>
      <c r="P189" s="168">
        <v>5.87211393688819</v>
      </c>
      <c r="Q189" s="169">
        <v>0.402623918066958</v>
      </c>
      <c r="R189" s="170">
        <v>0.160208951717976</v>
      </c>
      <c r="S189" s="170">
        <v>0.21226409957176</v>
      </c>
      <c r="T189" s="170">
        <v>4.51901806153811</v>
      </c>
      <c r="U189" s="170">
        <v>0.0979883153727363</v>
      </c>
      <c r="V189" s="170">
        <v>9.93573280613561E-4</v>
      </c>
      <c r="W189" s="171">
        <v>5.39309691954815</v>
      </c>
      <c r="X189" s="169">
        <v>0.040945326097519</v>
      </c>
      <c r="Y189" s="170">
        <v>0.00540709104718066</v>
      </c>
      <c r="Z189" s="170">
        <v>0.124025213928143</v>
      </c>
      <c r="AA189" s="170">
        <v>1.20808297549074</v>
      </c>
      <c r="AB189" s="170">
        <v>9.93573280613561E-4</v>
      </c>
      <c r="AC189" s="172">
        <v>1.3794541798442</v>
      </c>
      <c r="AD189" s="173">
        <v>-4.01364273970395</v>
      </c>
      <c r="AE189" s="170">
        <v>3.57107802634073</v>
      </c>
      <c r="AF189" s="174">
        <v>3.90958757336707</v>
      </c>
      <c r="AG189" s="244">
        <f t="shared" si="21"/>
        <v>44664.21003</v>
      </c>
      <c r="AH189" s="245"/>
      <c r="AI189" s="246"/>
      <c r="AJ189" s="229">
        <f t="shared" si="22"/>
        <v>45394.21003</v>
      </c>
      <c r="AK189" s="227">
        <f t="shared" si="23"/>
        <v>45385.61601</v>
      </c>
      <c r="AL189" s="87"/>
      <c r="AM189" s="87"/>
      <c r="AN189" s="87"/>
      <c r="AO189" s="87"/>
      <c r="AP189" s="87"/>
      <c r="AQ189" s="87"/>
      <c r="AR189" s="87"/>
      <c r="AS189" s="87"/>
      <c r="AT189" s="87"/>
      <c r="AU189" s="87"/>
      <c r="AV189" s="175"/>
      <c r="AW189" s="175"/>
      <c r="AX189" s="175"/>
      <c r="AY189" s="175"/>
      <c r="AZ189" s="175"/>
      <c r="BA189" s="175"/>
      <c r="BB189" s="175"/>
      <c r="BC189" s="175"/>
      <c r="BD189" s="175"/>
      <c r="BE189" s="175"/>
    </row>
    <row r="190" ht="15.0" customHeight="1">
      <c r="A190" s="158" t="s">
        <v>287</v>
      </c>
      <c r="B190" s="159" t="s">
        <v>126</v>
      </c>
      <c r="C190" s="160">
        <v>70.687606302521</v>
      </c>
      <c r="D190" s="161">
        <v>73.772</v>
      </c>
      <c r="E190" s="162">
        <v>0.731</v>
      </c>
      <c r="F190" s="163">
        <v>10534.7</v>
      </c>
      <c r="G190" s="1" t="s">
        <v>99</v>
      </c>
      <c r="H190" s="164" t="s">
        <v>116</v>
      </c>
      <c r="I190" s="176">
        <v>12.047</v>
      </c>
      <c r="J190" s="169">
        <v>0.378232940549394</v>
      </c>
      <c r="K190" s="170">
        <v>0.0709301469779103</v>
      </c>
      <c r="L190" s="170">
        <v>0.12714164077979</v>
      </c>
      <c r="M190" s="170">
        <v>0.782742773462462</v>
      </c>
      <c r="N190" s="170">
        <v>0.0518190609577705</v>
      </c>
      <c r="O190" s="170">
        <v>0.0252668776528885</v>
      </c>
      <c r="P190" s="168">
        <v>1.43613344038022</v>
      </c>
      <c r="Q190" s="169">
        <v>0.119124118191542</v>
      </c>
      <c r="R190" s="170">
        <v>0.0720987372582499</v>
      </c>
      <c r="S190" s="170">
        <v>0.210391712767799</v>
      </c>
      <c r="T190" s="170">
        <v>0.859308587014642</v>
      </c>
      <c r="U190" s="170">
        <v>0.0751623875775243</v>
      </c>
      <c r="V190" s="170">
        <v>0.0252668776528885</v>
      </c>
      <c r="W190" s="171">
        <v>1.36135242046265</v>
      </c>
      <c r="X190" s="169">
        <v>0.378232940549394</v>
      </c>
      <c r="Y190" s="170">
        <v>0.0709301469779103</v>
      </c>
      <c r="Z190" s="170">
        <v>0.0314246577996515</v>
      </c>
      <c r="AA190" s="170">
        <v>0.210163692613606</v>
      </c>
      <c r="AB190" s="170">
        <v>0.0252668776528885</v>
      </c>
      <c r="AC190" s="172">
        <v>0.71601831559345</v>
      </c>
      <c r="AD190" s="173">
        <v>-0.6453341048692</v>
      </c>
      <c r="AE190" s="170">
        <v>0.901429324809399</v>
      </c>
      <c r="AF190" s="174">
        <v>1.90128156056222</v>
      </c>
      <c r="AG190" s="244" t="str">
        <f t="shared" si="21"/>
        <v/>
      </c>
      <c r="AH190" s="245"/>
      <c r="AI190" s="246"/>
      <c r="AJ190" s="229" t="str">
        <f t="shared" si="22"/>
        <v/>
      </c>
      <c r="AK190" s="227">
        <f t="shared" si="23"/>
        <v>45484.50174</v>
      </c>
      <c r="AL190" s="87"/>
      <c r="AM190" s="87"/>
      <c r="AN190" s="87"/>
      <c r="AO190" s="87"/>
      <c r="AP190" s="87"/>
      <c r="AQ190" s="87"/>
      <c r="AR190" s="87"/>
      <c r="AS190" s="87"/>
      <c r="AT190" s="87"/>
      <c r="AU190" s="87"/>
      <c r="AV190" s="175"/>
      <c r="AW190" s="175"/>
      <c r="AX190" s="175"/>
      <c r="AY190" s="175"/>
      <c r="AZ190" s="175"/>
      <c r="BA190" s="175"/>
      <c r="BB190" s="175"/>
      <c r="BC190" s="175"/>
      <c r="BD190" s="175"/>
      <c r="BE190" s="175"/>
    </row>
    <row r="191" ht="15.0" customHeight="1">
      <c r="A191" s="158" t="s">
        <v>288</v>
      </c>
      <c r="B191" s="159" t="s">
        <v>113</v>
      </c>
      <c r="C191" s="160">
        <v>70.40950275443511</v>
      </c>
      <c r="D191" s="161">
        <v>76.032</v>
      </c>
      <c r="E191" s="162">
        <v>0.838</v>
      </c>
      <c r="F191" s="163">
        <v>32108.8</v>
      </c>
      <c r="G191" s="1" t="s">
        <v>103</v>
      </c>
      <c r="H191" s="164" t="s">
        <v>116</v>
      </c>
      <c r="I191" s="176">
        <v>85.562</v>
      </c>
      <c r="J191" s="169">
        <v>0.759742708998276</v>
      </c>
      <c r="K191" s="170">
        <v>0.104071698366968</v>
      </c>
      <c r="L191" s="170">
        <v>0.213161455498814</v>
      </c>
      <c r="M191" s="170">
        <v>1.75979365234156</v>
      </c>
      <c r="N191" s="170">
        <v>0.0386013073462541</v>
      </c>
      <c r="O191" s="170">
        <v>0.0429625863992989</v>
      </c>
      <c r="P191" s="168">
        <v>2.91833340895117</v>
      </c>
      <c r="Q191" s="169">
        <v>0.930731839560631</v>
      </c>
      <c r="R191" s="170">
        <v>0.126685252131199</v>
      </c>
      <c r="S191" s="170">
        <v>0.299561133167283</v>
      </c>
      <c r="T191" s="170">
        <v>1.94500521057923</v>
      </c>
      <c r="U191" s="170">
        <v>0.0498854748800454</v>
      </c>
      <c r="V191" s="170">
        <v>0.0429625863992989</v>
      </c>
      <c r="W191" s="171">
        <v>3.39483149671768</v>
      </c>
      <c r="X191" s="169">
        <v>0.759742708998276</v>
      </c>
      <c r="Y191" s="170">
        <v>0.104071698366968</v>
      </c>
      <c r="Z191" s="170">
        <v>0.532112634079765</v>
      </c>
      <c r="AA191" s="170">
        <v>0.0393261787214724</v>
      </c>
      <c r="AB191" s="170">
        <v>0.0429625863992989</v>
      </c>
      <c r="AC191" s="172">
        <v>1.47821580656578</v>
      </c>
      <c r="AD191" s="173">
        <v>-1.91661569015189</v>
      </c>
      <c r="AE191" s="170">
        <v>2.24791216288277</v>
      </c>
      <c r="AF191" s="174">
        <v>2.2965736678223</v>
      </c>
      <c r="AG191" s="247">
        <f t="shared" si="21"/>
        <v>44724.37289</v>
      </c>
      <c r="AH191" s="245"/>
      <c r="AI191" s="246"/>
      <c r="AJ191" s="229">
        <f t="shared" si="22"/>
        <v>45454.37289</v>
      </c>
      <c r="AK191" s="227">
        <f t="shared" si="23"/>
        <v>45451.36785</v>
      </c>
      <c r="AL191" s="87"/>
      <c r="AM191" s="87"/>
      <c r="AN191" s="87"/>
      <c r="AO191" s="87"/>
      <c r="AP191" s="87"/>
      <c r="AQ191" s="87"/>
      <c r="AR191" s="87"/>
      <c r="AS191" s="87"/>
      <c r="AT191" s="87"/>
      <c r="AU191" s="87"/>
      <c r="AV191" s="175"/>
      <c r="AW191" s="175"/>
      <c r="AX191" s="175"/>
      <c r="AY191" s="175"/>
      <c r="AZ191" s="175"/>
      <c r="BA191" s="175"/>
      <c r="BB191" s="175"/>
      <c r="BC191" s="175"/>
      <c r="BD191" s="175"/>
      <c r="BE191" s="175"/>
    </row>
    <row r="192" ht="15.0" customHeight="1">
      <c r="A192" s="158" t="s">
        <v>289</v>
      </c>
      <c r="B192" s="159" t="s">
        <v>126</v>
      </c>
      <c r="C192" s="160">
        <v>66.0521195123504</v>
      </c>
      <c r="D192" s="161">
        <v>69.264</v>
      </c>
      <c r="E192" s="162">
        <v>0.745</v>
      </c>
      <c r="F192" s="163">
        <v>16150.9</v>
      </c>
      <c r="G192" s="1" t="s">
        <v>103</v>
      </c>
      <c r="H192" s="164" t="s">
        <v>119</v>
      </c>
      <c r="I192" s="176">
        <v>6.202</v>
      </c>
      <c r="J192" s="169">
        <v>0.394401091610675</v>
      </c>
      <c r="K192" s="170">
        <v>0.502585506583555</v>
      </c>
      <c r="L192" s="170">
        <v>5.85917997785317E-4</v>
      </c>
      <c r="M192" s="170">
        <v>2.99417174655793</v>
      </c>
      <c r="N192" s="170">
        <v>0.00239061725267503</v>
      </c>
      <c r="O192" s="170">
        <v>0.0463727000703068</v>
      </c>
      <c r="P192" s="168">
        <v>3.94050758007293</v>
      </c>
      <c r="Q192" s="169">
        <v>0.433960445820183</v>
      </c>
      <c r="R192" s="170">
        <v>0.471659934313264</v>
      </c>
      <c r="S192" s="170">
        <v>0.0243507482287843</v>
      </c>
      <c r="T192" s="170">
        <v>2.88124228077425</v>
      </c>
      <c r="U192" s="170">
        <v>0.00321873978921827</v>
      </c>
      <c r="V192" s="170">
        <v>0.0463727000703068</v>
      </c>
      <c r="W192" s="171">
        <v>3.860804848996</v>
      </c>
      <c r="X192" s="169">
        <v>0.394401091610675</v>
      </c>
      <c r="Y192" s="170">
        <v>1.59584740133007</v>
      </c>
      <c r="Z192" s="170">
        <v>0.011837418364995</v>
      </c>
      <c r="AA192" s="170">
        <v>0.104249495905688</v>
      </c>
      <c r="AB192" s="170">
        <v>0.0463727000703068</v>
      </c>
      <c r="AC192" s="172">
        <v>2.15270810728173</v>
      </c>
      <c r="AD192" s="173">
        <v>-1.70809674171427</v>
      </c>
      <c r="AE192" s="170">
        <v>2.55645977921615</v>
      </c>
      <c r="AF192" s="174">
        <v>1.79346416540936</v>
      </c>
      <c r="AG192" s="244">
        <f t="shared" si="21"/>
        <v>44704.77557</v>
      </c>
      <c r="AH192" s="245"/>
      <c r="AI192" s="246"/>
      <c r="AJ192" s="229">
        <f t="shared" si="22"/>
        <v>45434.77557</v>
      </c>
      <c r="AK192" s="227">
        <f t="shared" si="23"/>
        <v>45496.07433</v>
      </c>
      <c r="AL192" s="87"/>
      <c r="AM192" s="87"/>
      <c r="AN192" s="87"/>
      <c r="AO192" s="87"/>
      <c r="AP192" s="87"/>
      <c r="AQ192" s="87"/>
      <c r="AR192" s="87"/>
      <c r="AS192" s="87"/>
      <c r="AT192" s="87"/>
      <c r="AU192" s="87"/>
      <c r="AV192" s="175"/>
      <c r="AW192" s="175"/>
      <c r="AX192" s="175"/>
      <c r="AY192" s="175"/>
      <c r="AZ192" s="175"/>
      <c r="BA192" s="175"/>
      <c r="BB192" s="175"/>
      <c r="BC192" s="175"/>
      <c r="BD192" s="175"/>
      <c r="BE192" s="175"/>
    </row>
    <row r="193" ht="15.0" customHeight="1">
      <c r="A193" s="177" t="s">
        <v>290</v>
      </c>
      <c r="B193" s="178" t="s">
        <v>113</v>
      </c>
      <c r="C193" s="179">
        <v>54.857514923747274</v>
      </c>
      <c r="D193" s="180">
        <v>62.705</v>
      </c>
      <c r="E193" s="181">
        <v>0.525</v>
      </c>
      <c r="F193" s="182"/>
      <c r="G193" s="183" t="s">
        <v>99</v>
      </c>
      <c r="H193" s="184" t="s">
        <v>114</v>
      </c>
      <c r="I193" s="185">
        <v>48.433</v>
      </c>
      <c r="J193" s="186">
        <v>0.288321427185148</v>
      </c>
      <c r="K193" s="187">
        <v>0.117111824311849</v>
      </c>
      <c r="L193" s="187">
        <v>0.434114833125085</v>
      </c>
      <c r="M193" s="187">
        <v>0.040737349929468</v>
      </c>
      <c r="N193" s="187">
        <v>0.0673976318218177</v>
      </c>
      <c r="O193" s="187">
        <v>0.033057532642455</v>
      </c>
      <c r="P193" s="168">
        <v>0.980740599015823</v>
      </c>
      <c r="Q193" s="186">
        <v>0.253938471241922</v>
      </c>
      <c r="R193" s="187">
        <v>0.115102201804291</v>
      </c>
      <c r="S193" s="187">
        <v>0.438468130308009</v>
      </c>
      <c r="T193" s="187">
        <v>0.0724799355177602</v>
      </c>
      <c r="U193" s="187">
        <v>0.0649139629530511</v>
      </c>
      <c r="V193" s="187">
        <v>0.033057532642455</v>
      </c>
      <c r="W193" s="171">
        <v>0.977960234467488</v>
      </c>
      <c r="X193" s="186">
        <v>0.288321427185148</v>
      </c>
      <c r="Y193" s="187">
        <v>0.117111824311849</v>
      </c>
      <c r="Z193" s="187">
        <v>0.00834244718276866</v>
      </c>
      <c r="AA193" s="187">
        <v>0.0320394742597934</v>
      </c>
      <c r="AB193" s="187">
        <v>0.033057532642455</v>
      </c>
      <c r="AC193" s="172">
        <v>0.478872705582014</v>
      </c>
      <c r="AD193" s="188">
        <v>-0.499087528885474</v>
      </c>
      <c r="AE193" s="187">
        <v>0.647563423398383</v>
      </c>
      <c r="AF193" s="189">
        <v>2.04221335454667</v>
      </c>
      <c r="AG193" s="244" t="str">
        <f t="shared" si="21"/>
        <v/>
      </c>
      <c r="AH193" s="245"/>
      <c r="AI193" s="246"/>
      <c r="AJ193" s="233" t="str">
        <f t="shared" si="22"/>
        <v/>
      </c>
      <c r="AK193" s="234">
        <f t="shared" si="23"/>
        <v>45471.21732</v>
      </c>
      <c r="AL193" s="87"/>
      <c r="AM193" s="87"/>
      <c r="AN193" s="87"/>
      <c r="AO193" s="87"/>
      <c r="AP193" s="87"/>
      <c r="AQ193" s="87"/>
      <c r="AR193" s="87"/>
      <c r="AS193" s="87"/>
      <c r="AT193" s="87"/>
      <c r="AU193" s="87"/>
      <c r="AV193" s="175"/>
      <c r="AW193" s="175"/>
      <c r="AX193" s="175"/>
      <c r="AY193" s="175"/>
      <c r="AZ193" s="175"/>
      <c r="BA193" s="175"/>
      <c r="BB193" s="175"/>
      <c r="BC193" s="175"/>
      <c r="BD193" s="175"/>
      <c r="BE193" s="175"/>
    </row>
    <row r="194" ht="15.0" customHeight="1">
      <c r="A194" s="158" t="s">
        <v>291</v>
      </c>
      <c r="B194" s="159" t="s">
        <v>292</v>
      </c>
      <c r="C194" s="160">
        <v>75.69398312324928</v>
      </c>
      <c r="D194" s="161">
        <v>69.6478048780488</v>
      </c>
      <c r="E194" s="162">
        <v>0.773</v>
      </c>
      <c r="F194" s="163"/>
      <c r="G194" s="1" t="s">
        <v>105</v>
      </c>
      <c r="H194" s="164" t="s">
        <v>119</v>
      </c>
      <c r="I194" s="176">
        <v>43.192</v>
      </c>
      <c r="J194" s="169"/>
      <c r="K194" s="170"/>
      <c r="L194" s="170"/>
      <c r="M194" s="170"/>
      <c r="N194" s="170"/>
      <c r="O194" s="170"/>
      <c r="P194" s="168">
        <v>3.55284942860663</v>
      </c>
      <c r="Q194" s="169"/>
      <c r="R194" s="170"/>
      <c r="S194" s="170"/>
      <c r="T194" s="170"/>
      <c r="U194" s="170"/>
      <c r="V194" s="170"/>
      <c r="W194" s="171">
        <v>2.01352172902813</v>
      </c>
      <c r="X194" s="169"/>
      <c r="Y194" s="170"/>
      <c r="Z194" s="170"/>
      <c r="AA194" s="170"/>
      <c r="AB194" s="170"/>
      <c r="AC194" s="172">
        <v>3.08674969957162</v>
      </c>
      <c r="AD194" s="173">
        <v>1.07322797054348</v>
      </c>
      <c r="AE194" s="170">
        <v>1.33326793665232</v>
      </c>
      <c r="AF194" s="174">
        <v>0.652311306390527</v>
      </c>
      <c r="AG194" s="244">
        <f t="shared" si="21"/>
        <v>44835.76343</v>
      </c>
      <c r="AH194" s="245"/>
      <c r="AI194" s="246"/>
      <c r="AJ194" s="229">
        <f t="shared" si="22"/>
        <v>45565.76343</v>
      </c>
      <c r="AK194" s="227" t="str">
        <f t="shared" si="23"/>
        <v/>
      </c>
      <c r="AL194" s="87"/>
      <c r="AM194" s="87"/>
      <c r="AN194" s="87"/>
      <c r="AO194" s="87"/>
      <c r="AP194" s="87"/>
      <c r="AQ194" s="87"/>
      <c r="AR194" s="87"/>
      <c r="AS194" s="87"/>
      <c r="AT194" s="87"/>
      <c r="AU194" s="87"/>
      <c r="AV194" s="175"/>
      <c r="AW194" s="175"/>
      <c r="AX194" s="175"/>
      <c r="AY194" s="175"/>
      <c r="AZ194" s="175"/>
      <c r="BA194" s="175"/>
      <c r="BB194" s="175"/>
      <c r="BC194" s="175"/>
      <c r="BD194" s="175"/>
      <c r="BE194" s="175"/>
    </row>
    <row r="195" ht="15.0" customHeight="1">
      <c r="A195" s="158" t="s">
        <v>293</v>
      </c>
      <c r="B195" s="159" t="s">
        <v>126</v>
      </c>
      <c r="C195" s="160">
        <v>68.83571690009339</v>
      </c>
      <c r="D195" s="161">
        <v>78.71</v>
      </c>
      <c r="E195" s="162">
        <v>0.911</v>
      </c>
      <c r="F195" s="163">
        <v>67025.8</v>
      </c>
      <c r="G195" s="1" t="s">
        <v>103</v>
      </c>
      <c r="H195" s="164" t="s">
        <v>122</v>
      </c>
      <c r="I195" s="176">
        <v>10.082</v>
      </c>
      <c r="J195" s="169">
        <v>0.0301435055673936</v>
      </c>
      <c r="K195" s="170">
        <v>0.00117729849956502</v>
      </c>
      <c r="L195" s="170">
        <v>7.55446156296761E-4</v>
      </c>
      <c r="M195" s="170">
        <v>7.00106694307045</v>
      </c>
      <c r="N195" s="170">
        <v>0.116711094013682</v>
      </c>
      <c r="O195" s="170">
        <v>0.0</v>
      </c>
      <c r="P195" s="168">
        <v>7.14985428730738</v>
      </c>
      <c r="Q195" s="169">
        <v>0.792459960418959</v>
      </c>
      <c r="R195" s="170">
        <v>0.553744524122538</v>
      </c>
      <c r="S195" s="170">
        <v>0.607552236286636</v>
      </c>
      <c r="T195" s="170">
        <v>6.50640781441243</v>
      </c>
      <c r="U195" s="170">
        <v>0.254662868131517</v>
      </c>
      <c r="V195" s="170">
        <v>0.0</v>
      </c>
      <c r="W195" s="171">
        <v>8.71482740337207</v>
      </c>
      <c r="X195" s="169">
        <v>0.0301435055673936</v>
      </c>
      <c r="Y195" s="170">
        <v>0.00117729849956502</v>
      </c>
      <c r="Z195" s="170">
        <v>0.0619075234119674</v>
      </c>
      <c r="AA195" s="170">
        <v>0.450007815828851</v>
      </c>
      <c r="AB195" s="170">
        <v>0.0</v>
      </c>
      <c r="AC195" s="172">
        <v>0.543236143307777</v>
      </c>
      <c r="AD195" s="173">
        <v>-8.1715912600643</v>
      </c>
      <c r="AE195" s="170">
        <v>5.77058582624944</v>
      </c>
      <c r="AF195" s="174">
        <v>16.0424292653049</v>
      </c>
      <c r="AG195" s="244">
        <f t="shared" si="21"/>
        <v>44625.25181</v>
      </c>
      <c r="AH195" s="245"/>
      <c r="AI195" s="246"/>
      <c r="AJ195" s="229">
        <f t="shared" si="22"/>
        <v>45355.25181</v>
      </c>
      <c r="AK195" s="227">
        <f t="shared" si="23"/>
        <v>45314.8145</v>
      </c>
      <c r="AL195" s="87"/>
      <c r="AM195" s="87"/>
      <c r="AN195" s="87"/>
      <c r="AO195" s="87"/>
      <c r="AP195" s="87"/>
      <c r="AQ195" s="87"/>
      <c r="AR195" s="87"/>
      <c r="AS195" s="87"/>
      <c r="AT195" s="87"/>
      <c r="AU195" s="87"/>
      <c r="AV195" s="175"/>
      <c r="AW195" s="175"/>
      <c r="AX195" s="175"/>
      <c r="AY195" s="175"/>
      <c r="AZ195" s="175"/>
      <c r="BA195" s="175"/>
      <c r="BB195" s="175"/>
      <c r="BC195" s="175"/>
      <c r="BD195" s="175"/>
      <c r="BE195" s="175"/>
    </row>
    <row r="196" ht="15.0" customHeight="1">
      <c r="A196" s="158" t="s">
        <v>294</v>
      </c>
      <c r="B196" s="159" t="s">
        <v>113</v>
      </c>
      <c r="C196" s="160">
        <v>80.55010538138333</v>
      </c>
      <c r="D196" s="161">
        <v>80.7</v>
      </c>
      <c r="E196" s="162">
        <v>0.929</v>
      </c>
      <c r="F196" s="163">
        <v>47365.5</v>
      </c>
      <c r="G196" s="1" t="s">
        <v>105</v>
      </c>
      <c r="H196" s="164" t="s">
        <v>122</v>
      </c>
      <c r="I196" s="176">
        <v>68.498</v>
      </c>
      <c r="J196" s="169">
        <v>0.357544656174633</v>
      </c>
      <c r="K196" s="170">
        <v>0.128449221878486</v>
      </c>
      <c r="L196" s="170">
        <v>0.0967770589918139</v>
      </c>
      <c r="M196" s="170">
        <v>1.65843566914798</v>
      </c>
      <c r="N196" s="170">
        <v>0.0673929264916459</v>
      </c>
      <c r="O196" s="170">
        <v>0.0977115089247223</v>
      </c>
      <c r="P196" s="168">
        <v>2.40631104160928</v>
      </c>
      <c r="Q196" s="169">
        <v>0.700841074489687</v>
      </c>
      <c r="R196" s="170">
        <v>0.247298297000507</v>
      </c>
      <c r="S196" s="170">
        <v>0.385247156026098</v>
      </c>
      <c r="T196" s="170">
        <v>2.06783011301541</v>
      </c>
      <c r="U196" s="170">
        <v>0.0663685304349678</v>
      </c>
      <c r="V196" s="170">
        <v>0.0977115089247223</v>
      </c>
      <c r="W196" s="171">
        <v>3.56529667989139</v>
      </c>
      <c r="X196" s="169">
        <v>0.357544656174633</v>
      </c>
      <c r="Y196" s="170">
        <v>0.128449221878486</v>
      </c>
      <c r="Z196" s="170">
        <v>0.150714140934261</v>
      </c>
      <c r="AA196" s="170">
        <v>0.286077624289578</v>
      </c>
      <c r="AB196" s="170">
        <v>0.0977115089247223</v>
      </c>
      <c r="AC196" s="172">
        <v>1.02049715220168</v>
      </c>
      <c r="AD196" s="173">
        <v>-2.54479952768971</v>
      </c>
      <c r="AE196" s="170">
        <v>2.36078691350728</v>
      </c>
      <c r="AF196" s="174">
        <v>3.49368606487476</v>
      </c>
      <c r="AG196" s="247">
        <f t="shared" si="21"/>
        <v>44716.60946</v>
      </c>
      <c r="AH196" s="245"/>
      <c r="AI196" s="246"/>
      <c r="AJ196" s="229">
        <f t="shared" si="22"/>
        <v>45446.60946</v>
      </c>
      <c r="AK196" s="227">
        <f t="shared" si="23"/>
        <v>45396.76041</v>
      </c>
      <c r="AL196" s="87"/>
      <c r="AM196" s="87"/>
      <c r="AN196" s="87"/>
      <c r="AO196" s="87"/>
      <c r="AP196" s="87"/>
      <c r="AQ196" s="87"/>
      <c r="AR196" s="87"/>
      <c r="AS196" s="87"/>
      <c r="AT196" s="87"/>
      <c r="AU196" s="87"/>
      <c r="AV196" s="175"/>
      <c r="AW196" s="175"/>
      <c r="AX196" s="175"/>
      <c r="AY196" s="175"/>
      <c r="AZ196" s="175"/>
      <c r="BA196" s="175"/>
      <c r="BB196" s="175"/>
      <c r="BC196" s="175"/>
      <c r="BD196" s="175"/>
      <c r="BE196" s="175"/>
    </row>
    <row r="197" ht="15.0" customHeight="1">
      <c r="A197" s="158" t="s">
        <v>295</v>
      </c>
      <c r="B197" s="159" t="s">
        <v>113</v>
      </c>
      <c r="C197" s="160">
        <v>74.55198760504203</v>
      </c>
      <c r="D197" s="161">
        <v>76.32926829268293</v>
      </c>
      <c r="E197" s="162">
        <v>0.921</v>
      </c>
      <c r="F197" s="163">
        <v>65117.5</v>
      </c>
      <c r="G197" s="1" t="s">
        <v>104</v>
      </c>
      <c r="H197" s="164" t="s">
        <v>122</v>
      </c>
      <c r="I197" s="176">
        <v>334.805</v>
      </c>
      <c r="J197" s="169">
        <v>1.67610731281347</v>
      </c>
      <c r="K197" s="170">
        <v>0.246279440335517</v>
      </c>
      <c r="L197" s="170">
        <v>0.824004031682618</v>
      </c>
      <c r="M197" s="170">
        <v>4.57129347378123</v>
      </c>
      <c r="N197" s="170">
        <v>0.0846394985411927</v>
      </c>
      <c r="O197" s="170">
        <v>0.0512519888503724</v>
      </c>
      <c r="P197" s="168">
        <v>7.4535757460044</v>
      </c>
      <c r="Q197" s="169">
        <v>1.33460824895817</v>
      </c>
      <c r="R197" s="170">
        <v>0.296258802865416</v>
      </c>
      <c r="S197" s="170">
        <v>0.834313882564572</v>
      </c>
      <c r="T197" s="170">
        <v>4.83200620825104</v>
      </c>
      <c r="U197" s="170">
        <v>0.112192958949155</v>
      </c>
      <c r="V197" s="170">
        <v>0.0512519888503724</v>
      </c>
      <c r="W197" s="171">
        <v>7.46063209043873</v>
      </c>
      <c r="X197" s="169">
        <v>1.67610731281347</v>
      </c>
      <c r="Y197" s="170">
        <v>0.246279440335517</v>
      </c>
      <c r="Z197" s="170">
        <v>1.43390399609697</v>
      </c>
      <c r="AA197" s="170">
        <v>0.313289261801578</v>
      </c>
      <c r="AB197" s="170">
        <v>0.0512519888503724</v>
      </c>
      <c r="AC197" s="172">
        <v>3.72083199989791</v>
      </c>
      <c r="AD197" s="173">
        <v>-3.73980009054082</v>
      </c>
      <c r="AE197" s="170">
        <v>4.94011135312778</v>
      </c>
      <c r="AF197" s="174">
        <v>2.00509780894257</v>
      </c>
      <c r="AG197" s="244">
        <f t="shared" si="21"/>
        <v>44635.88497</v>
      </c>
      <c r="AH197" s="245"/>
      <c r="AI197" s="246"/>
      <c r="AJ197" s="229">
        <f t="shared" si="22"/>
        <v>45365.88497</v>
      </c>
      <c r="AK197" s="227">
        <f t="shared" si="23"/>
        <v>45474.53474</v>
      </c>
      <c r="AL197" s="87"/>
      <c r="AM197" s="87"/>
      <c r="AN197" s="87"/>
      <c r="AO197" s="87"/>
      <c r="AP197" s="87"/>
      <c r="AQ197" s="87"/>
      <c r="AR197" s="87"/>
      <c r="AS197" s="87"/>
      <c r="AT197" s="87"/>
      <c r="AU197" s="87"/>
      <c r="AV197" s="175"/>
      <c r="AW197" s="175"/>
      <c r="AX197" s="175"/>
      <c r="AY197" s="175"/>
      <c r="AZ197" s="175"/>
      <c r="BA197" s="175"/>
      <c r="BB197" s="175"/>
      <c r="BC197" s="175"/>
      <c r="BD197" s="175"/>
      <c r="BE197" s="175"/>
    </row>
    <row r="198" ht="15.0" customHeight="1">
      <c r="A198" s="177" t="s">
        <v>296</v>
      </c>
      <c r="B198" s="178" t="s">
        <v>297</v>
      </c>
      <c r="C198" s="179"/>
      <c r="D198" s="180">
        <v>75.436</v>
      </c>
      <c r="E198" s="181">
        <v>0.809</v>
      </c>
      <c r="F198" s="182">
        <v>22836.6</v>
      </c>
      <c r="G198" s="183" t="s">
        <v>106</v>
      </c>
      <c r="H198" s="184" t="s">
        <v>116</v>
      </c>
      <c r="I198" s="185">
        <v>3.496</v>
      </c>
      <c r="J198" s="186">
        <v>1.08234999967106</v>
      </c>
      <c r="K198" s="187">
        <v>4.1526333317512</v>
      </c>
      <c r="L198" s="187">
        <v>3.3977763388882</v>
      </c>
      <c r="M198" s="187">
        <v>0.68231392247289</v>
      </c>
      <c r="N198" s="187">
        <v>0.165602653406765</v>
      </c>
      <c r="O198" s="187">
        <v>0.0820528322520792</v>
      </c>
      <c r="P198" s="168">
        <v>9.56272907844219</v>
      </c>
      <c r="Q198" s="186">
        <v>0.252187735287616</v>
      </c>
      <c r="R198" s="187">
        <v>0.607818575639002</v>
      </c>
      <c r="S198" s="187">
        <v>0.434515379845494</v>
      </c>
      <c r="T198" s="187">
        <v>0.741878047454939</v>
      </c>
      <c r="U198" s="187">
        <v>0.0436699132010969</v>
      </c>
      <c r="V198" s="187">
        <v>0.0820528322520792</v>
      </c>
      <c r="W198" s="171">
        <v>2.16212248368023</v>
      </c>
      <c r="X198" s="186">
        <v>1.08234999967106</v>
      </c>
      <c r="Y198" s="187">
        <v>4.87305186554969</v>
      </c>
      <c r="Z198" s="187">
        <v>1.32971517075916</v>
      </c>
      <c r="AA198" s="187">
        <v>2.1905889679017</v>
      </c>
      <c r="AB198" s="187">
        <v>0.0820528322520792</v>
      </c>
      <c r="AC198" s="172">
        <v>9.55775883613368</v>
      </c>
      <c r="AD198" s="188">
        <v>7.39563635245344</v>
      </c>
      <c r="AE198" s="187">
        <v>1.43166499822046</v>
      </c>
      <c r="AF198" s="189">
        <v>0.22621647195221</v>
      </c>
      <c r="AG198" s="244">
        <f t="shared" si="21"/>
        <v>44816.94791</v>
      </c>
      <c r="AH198" s="245"/>
      <c r="AI198" s="246"/>
      <c r="AJ198" s="233">
        <f t="shared" si="22"/>
        <v>45546.94791</v>
      </c>
      <c r="AK198" s="234" t="str">
        <f t="shared" si="23"/>
        <v/>
      </c>
      <c r="AL198" s="87"/>
      <c r="AM198" s="87"/>
      <c r="AN198" s="87"/>
      <c r="AO198" s="87"/>
      <c r="AP198" s="87"/>
      <c r="AQ198" s="87"/>
      <c r="AR198" s="87"/>
      <c r="AS198" s="87"/>
      <c r="AT198" s="87"/>
      <c r="AU198" s="87"/>
      <c r="AV198" s="175"/>
      <c r="AW198" s="175"/>
      <c r="AX198" s="175"/>
      <c r="AY198" s="175"/>
      <c r="AZ198" s="175"/>
      <c r="BA198" s="175"/>
      <c r="BB198" s="175"/>
      <c r="BC198" s="175"/>
      <c r="BD198" s="175"/>
      <c r="BE198" s="175"/>
    </row>
    <row r="199" ht="15.0" customHeight="1">
      <c r="A199" s="158" t="s">
        <v>298</v>
      </c>
      <c r="B199" s="159" t="s">
        <v>113</v>
      </c>
      <c r="C199" s="160">
        <v>69.93475277565572</v>
      </c>
      <c r="D199" s="161">
        <v>70.862</v>
      </c>
      <c r="E199" s="162">
        <v>0.727</v>
      </c>
      <c r="F199" s="163"/>
      <c r="G199" s="1" t="s">
        <v>103</v>
      </c>
      <c r="H199" s="164" t="s">
        <v>119</v>
      </c>
      <c r="I199" s="165">
        <v>34.382</v>
      </c>
      <c r="J199" s="166">
        <v>0.445682260609056</v>
      </c>
      <c r="K199" s="167">
        <v>0.156359600308495</v>
      </c>
      <c r="L199" s="167">
        <v>3.12725247008887E-4</v>
      </c>
      <c r="M199" s="167">
        <v>1.17516969276879</v>
      </c>
      <c r="N199" s="167">
        <v>0.00532407612141458</v>
      </c>
      <c r="O199" s="167">
        <v>0.0658831225143803</v>
      </c>
      <c r="P199" s="168">
        <v>1.84873147756914</v>
      </c>
      <c r="Q199" s="169">
        <v>0.533872588737104</v>
      </c>
      <c r="R199" s="170">
        <v>0.173183875629423</v>
      </c>
      <c r="S199" s="170">
        <v>0.106367366954313</v>
      </c>
      <c r="T199" s="170">
        <v>1.22099536023841</v>
      </c>
      <c r="U199" s="170">
        <v>0.00682931655255412</v>
      </c>
      <c r="V199" s="170">
        <v>0.0658831225143803</v>
      </c>
      <c r="W199" s="171">
        <v>2.10713163062619</v>
      </c>
      <c r="X199" s="169">
        <v>0.445682260609056</v>
      </c>
      <c r="Y199" s="170">
        <v>0.156359600308495</v>
      </c>
      <c r="Z199" s="170">
        <v>0.0532315932698693</v>
      </c>
      <c r="AA199" s="170">
        <v>0.00891727060614972</v>
      </c>
      <c r="AB199" s="170">
        <v>0.0658831225143803</v>
      </c>
      <c r="AC199" s="172">
        <v>0.730073847307951</v>
      </c>
      <c r="AD199" s="173">
        <v>-1.37705778331823</v>
      </c>
      <c r="AE199" s="170">
        <v>1.39525240821504</v>
      </c>
      <c r="AF199" s="174">
        <v>2.88618971682926</v>
      </c>
      <c r="AG199" s="244">
        <f t="shared" si="21"/>
        <v>44823.60141</v>
      </c>
      <c r="AH199" s="245"/>
      <c r="AI199" s="246"/>
      <c r="AJ199" s="229">
        <f t="shared" si="22"/>
        <v>45553.60141</v>
      </c>
      <c r="AK199" s="227">
        <f t="shared" si="23"/>
        <v>45418.81079</v>
      </c>
      <c r="AL199" s="87"/>
      <c r="AM199" s="87"/>
      <c r="AN199" s="87"/>
      <c r="AO199" s="87"/>
      <c r="AP199" s="87"/>
      <c r="AQ199" s="87"/>
      <c r="AR199" s="87"/>
      <c r="AS199" s="87"/>
      <c r="AT199" s="87"/>
      <c r="AU199" s="87"/>
      <c r="AV199" s="175"/>
      <c r="AW199" s="175"/>
      <c r="AX199" s="175"/>
      <c r="AY199" s="175"/>
      <c r="AZ199" s="175"/>
      <c r="BA199" s="175"/>
      <c r="BB199" s="175"/>
      <c r="BC199" s="175"/>
      <c r="BD199" s="175"/>
      <c r="BE199" s="175"/>
    </row>
    <row r="200" ht="15.0" customHeight="1">
      <c r="A200" s="158" t="s">
        <v>299</v>
      </c>
      <c r="B200" s="159" t="s">
        <v>300</v>
      </c>
      <c r="C200" s="160">
        <v>0.0</v>
      </c>
      <c r="D200" s="161">
        <v>70.449</v>
      </c>
      <c r="E200" s="162">
        <v>0.607</v>
      </c>
      <c r="F200" s="163">
        <v>2441.54</v>
      </c>
      <c r="G200" s="1" t="s">
        <v>100</v>
      </c>
      <c r="H200" s="164" t="s">
        <v>119</v>
      </c>
      <c r="I200" s="176">
        <v>0.322</v>
      </c>
      <c r="J200" s="169"/>
      <c r="K200" s="170"/>
      <c r="L200" s="170"/>
      <c r="M200" s="170"/>
      <c r="N200" s="170"/>
      <c r="O200" s="170"/>
      <c r="P200" s="168">
        <v>4.46361074555966</v>
      </c>
      <c r="Q200" s="169"/>
      <c r="R200" s="170"/>
      <c r="S200" s="170"/>
      <c r="T200" s="170"/>
      <c r="U200" s="170"/>
      <c r="V200" s="170"/>
      <c r="W200" s="171">
        <v>1.83025672366356</v>
      </c>
      <c r="X200" s="169"/>
      <c r="Y200" s="170"/>
      <c r="Z200" s="170"/>
      <c r="AA200" s="170"/>
      <c r="AB200" s="170"/>
      <c r="AC200" s="172">
        <v>1.83645439972638</v>
      </c>
      <c r="AD200" s="173">
        <v>0.00619767606281995</v>
      </c>
      <c r="AE200" s="170">
        <v>1.21191769143746</v>
      </c>
      <c r="AF200" s="174">
        <v>0.996625194688338</v>
      </c>
      <c r="AG200" s="244">
        <f t="shared" si="21"/>
        <v>44863.17557</v>
      </c>
      <c r="AH200" s="245"/>
      <c r="AI200" s="246"/>
      <c r="AJ200" s="229">
        <f t="shared" si="22"/>
        <v>45593.17557</v>
      </c>
      <c r="AK200" s="227" t="str">
        <f t="shared" si="23"/>
        <v/>
      </c>
      <c r="AL200" s="87"/>
      <c r="AM200" s="87"/>
      <c r="AN200" s="87"/>
      <c r="AO200" s="87"/>
      <c r="AP200" s="87"/>
      <c r="AQ200" s="87"/>
      <c r="AR200" s="87"/>
      <c r="AS200" s="87"/>
      <c r="AT200" s="87"/>
      <c r="AU200" s="87"/>
      <c r="AV200" s="175"/>
      <c r="AW200" s="175"/>
      <c r="AX200" s="175"/>
      <c r="AY200" s="175"/>
      <c r="AZ200" s="175"/>
      <c r="BA200" s="175"/>
      <c r="BB200" s="175"/>
      <c r="BC200" s="175"/>
      <c r="BD200" s="175"/>
      <c r="BE200" s="175"/>
    </row>
    <row r="201" ht="15.0" customHeight="1">
      <c r="A201" s="158" t="s">
        <v>301</v>
      </c>
      <c r="B201" s="159" t="s">
        <v>113</v>
      </c>
      <c r="C201" s="160">
        <v>60.33758295985061</v>
      </c>
      <c r="D201" s="161">
        <v>70.554</v>
      </c>
      <c r="E201" s="162">
        <v>0.691</v>
      </c>
      <c r="F201" s="163"/>
      <c r="G201" s="1" t="s">
        <v>106</v>
      </c>
      <c r="H201" s="164" t="s">
        <v>116</v>
      </c>
      <c r="I201" s="176">
        <v>29.267</v>
      </c>
      <c r="J201" s="169">
        <v>0.224859654639214</v>
      </c>
      <c r="K201" s="170">
        <v>0.612324037235809</v>
      </c>
      <c r="L201" s="170">
        <v>0.0902103185944904</v>
      </c>
      <c r="M201" s="170">
        <v>1.07226780218853</v>
      </c>
      <c r="N201" s="170">
        <v>0.0805589859992725</v>
      </c>
      <c r="O201" s="170">
        <v>0.0438851818699599</v>
      </c>
      <c r="P201" s="168">
        <v>2.12410598052727</v>
      </c>
      <c r="Q201" s="169">
        <v>0.34190652213788</v>
      </c>
      <c r="R201" s="170">
        <v>0.619011689082249</v>
      </c>
      <c r="S201" s="170">
        <v>0.0931401528097002</v>
      </c>
      <c r="T201" s="170">
        <v>0.935627313545174</v>
      </c>
      <c r="U201" s="170">
        <v>0.0759658306528443</v>
      </c>
      <c r="V201" s="170">
        <v>0.0438851818699599</v>
      </c>
      <c r="W201" s="171">
        <v>2.10953669009781</v>
      </c>
      <c r="X201" s="169">
        <v>0.224859654639214</v>
      </c>
      <c r="Y201" s="170">
        <v>0.612324037235809</v>
      </c>
      <c r="Z201" s="170">
        <v>1.80586089347944</v>
      </c>
      <c r="AA201" s="170">
        <v>0.259061964143597</v>
      </c>
      <c r="AB201" s="170">
        <v>0.0438851818699599</v>
      </c>
      <c r="AC201" s="172">
        <v>2.94599173136802</v>
      </c>
      <c r="AD201" s="173">
        <v>0.83645504127021</v>
      </c>
      <c r="AE201" s="170">
        <v>1.39684493569216</v>
      </c>
      <c r="AF201" s="174">
        <v>0.716070132728516</v>
      </c>
      <c r="AG201" s="247">
        <f t="shared" si="21"/>
        <v>44823.30316</v>
      </c>
      <c r="AH201" s="245"/>
      <c r="AI201" s="246"/>
      <c r="AJ201" s="229">
        <f t="shared" si="22"/>
        <v>45553.30316</v>
      </c>
      <c r="AK201" s="227" t="str">
        <f t="shared" si="23"/>
        <v/>
      </c>
      <c r="AL201" s="87"/>
      <c r="AM201" s="87"/>
      <c r="AN201" s="87"/>
      <c r="AO201" s="87"/>
      <c r="AP201" s="87"/>
      <c r="AQ201" s="87"/>
      <c r="AR201" s="87"/>
      <c r="AS201" s="87"/>
      <c r="AT201" s="87"/>
      <c r="AU201" s="87"/>
      <c r="AV201" s="175"/>
      <c r="AW201" s="175"/>
      <c r="AX201" s="175"/>
      <c r="AY201" s="175"/>
      <c r="AZ201" s="175"/>
      <c r="BA201" s="175"/>
      <c r="BB201" s="175"/>
      <c r="BC201" s="175"/>
      <c r="BD201" s="175"/>
      <c r="BE201" s="175"/>
    </row>
    <row r="202" ht="15.0" customHeight="1">
      <c r="A202" s="158" t="s">
        <v>302</v>
      </c>
      <c r="B202" s="159" t="s">
        <v>113</v>
      </c>
      <c r="C202" s="160">
        <v>72.76349285714285</v>
      </c>
      <c r="D202" s="161">
        <v>73.618</v>
      </c>
      <c r="E202" s="162">
        <v>0.703</v>
      </c>
      <c r="F202" s="163">
        <v>11032.4</v>
      </c>
      <c r="G202" s="1" t="s">
        <v>100</v>
      </c>
      <c r="H202" s="164" t="s">
        <v>119</v>
      </c>
      <c r="I202" s="176">
        <v>98.954</v>
      </c>
      <c r="J202" s="169">
        <v>0.401992858296481</v>
      </c>
      <c r="K202" s="170">
        <v>0.00348203806086394</v>
      </c>
      <c r="L202" s="170">
        <v>0.340373603245289</v>
      </c>
      <c r="M202" s="170">
        <v>1.30159193215212</v>
      </c>
      <c r="N202" s="170">
        <v>0.111768692359841</v>
      </c>
      <c r="O202" s="170">
        <v>0.0785971052289092</v>
      </c>
      <c r="P202" s="168">
        <v>2.23780622934351</v>
      </c>
      <c r="Q202" s="169">
        <v>0.527999737071817</v>
      </c>
      <c r="R202" s="170">
        <v>0.047851355092886</v>
      </c>
      <c r="S202" s="170">
        <v>0.382687288271147</v>
      </c>
      <c r="T202" s="170">
        <v>1.30666553678612</v>
      </c>
      <c r="U202" s="170">
        <v>0.0884731649926197</v>
      </c>
      <c r="V202" s="170">
        <v>0.0785971052289092</v>
      </c>
      <c r="W202" s="171">
        <v>2.4322741874435</v>
      </c>
      <c r="X202" s="169">
        <v>0.401992858296481</v>
      </c>
      <c r="Y202" s="170">
        <v>0.00885067806300481</v>
      </c>
      <c r="Z202" s="170">
        <v>0.155676974099788</v>
      </c>
      <c r="AA202" s="170">
        <v>0.149952414028336</v>
      </c>
      <c r="AB202" s="170">
        <v>0.0785971052289092</v>
      </c>
      <c r="AC202" s="172">
        <v>0.795070029716519</v>
      </c>
      <c r="AD202" s="173">
        <v>-1.63720415772698</v>
      </c>
      <c r="AE202" s="170">
        <v>1.61054789750431</v>
      </c>
      <c r="AF202" s="174">
        <v>3.05919490929713</v>
      </c>
      <c r="AG202" s="244">
        <f t="shared" si="21"/>
        <v>44788.63095</v>
      </c>
      <c r="AH202" s="245"/>
      <c r="AI202" s="246"/>
      <c r="AJ202" s="229">
        <f t="shared" si="22"/>
        <v>45518.63095</v>
      </c>
      <c r="AK202" s="227">
        <f t="shared" si="23"/>
        <v>45411.63932</v>
      </c>
      <c r="AL202" s="87"/>
      <c r="AM202" s="87"/>
      <c r="AN202" s="87"/>
      <c r="AO202" s="87"/>
      <c r="AP202" s="87"/>
      <c r="AQ202" s="87"/>
      <c r="AR202" s="87"/>
      <c r="AS202" s="87"/>
      <c r="AT202" s="87"/>
      <c r="AU202" s="87"/>
      <c r="AV202" s="175"/>
      <c r="AW202" s="175"/>
      <c r="AX202" s="175"/>
      <c r="AY202" s="175"/>
      <c r="AZ202" s="175"/>
      <c r="BA202" s="175"/>
      <c r="BB202" s="175"/>
      <c r="BC202" s="175"/>
      <c r="BD202" s="175"/>
      <c r="BE202" s="175"/>
    </row>
    <row r="203" ht="15.0" customHeight="1">
      <c r="A203" s="177" t="s">
        <v>303</v>
      </c>
      <c r="B203" s="178" t="s">
        <v>113</v>
      </c>
      <c r="C203" s="179">
        <v>52.08446715686275</v>
      </c>
      <c r="D203" s="180">
        <v>63.753</v>
      </c>
      <c r="E203" s="181">
        <v>0.455</v>
      </c>
      <c r="F203" s="182">
        <v>1779.53</v>
      </c>
      <c r="G203" s="183" t="s">
        <v>103</v>
      </c>
      <c r="H203" s="184" t="s">
        <v>119</v>
      </c>
      <c r="I203" s="185">
        <v>31.155</v>
      </c>
      <c r="J203" s="186">
        <v>0.0644267310125187</v>
      </c>
      <c r="K203" s="187">
        <v>0.0866690626179604</v>
      </c>
      <c r="L203" s="187">
        <v>0.00688013722154308</v>
      </c>
      <c r="M203" s="187">
        <v>0.105512543271847</v>
      </c>
      <c r="N203" s="187">
        <v>0.0887284684612109</v>
      </c>
      <c r="O203" s="187">
        <v>0.0195300396410153</v>
      </c>
      <c r="P203" s="168">
        <v>0.371746982226096</v>
      </c>
      <c r="Q203" s="186">
        <v>0.255307509769477</v>
      </c>
      <c r="R203" s="187">
        <v>0.100138017057179</v>
      </c>
      <c r="S203" s="187">
        <v>0.0209445656240466</v>
      </c>
      <c r="T203" s="187">
        <v>0.158585856391173</v>
      </c>
      <c r="U203" s="187">
        <v>0.0587523710172079</v>
      </c>
      <c r="V203" s="187">
        <v>0.0195300396410153</v>
      </c>
      <c r="W203" s="171">
        <v>0.613258359500099</v>
      </c>
      <c r="X203" s="186">
        <v>0.0644267310125187</v>
      </c>
      <c r="Y203" s="187">
        <v>0.0866690626179604</v>
      </c>
      <c r="Z203" s="187">
        <v>0.0300112146103758</v>
      </c>
      <c r="AA203" s="187">
        <v>0.146865082793239</v>
      </c>
      <c r="AB203" s="187">
        <v>0.0195300396410153</v>
      </c>
      <c r="AC203" s="172">
        <v>0.347502130675109</v>
      </c>
      <c r="AD203" s="188">
        <v>-0.26575622882499</v>
      </c>
      <c r="AE203" s="187">
        <v>0.406073446249887</v>
      </c>
      <c r="AF203" s="189">
        <v>1.76476143702685</v>
      </c>
      <c r="AG203" s="244" t="str">
        <f t="shared" si="21"/>
        <v/>
      </c>
      <c r="AH203" s="245"/>
      <c r="AI203" s="246"/>
      <c r="AJ203" s="233" t="str">
        <f t="shared" si="22"/>
        <v/>
      </c>
      <c r="AK203" s="234">
        <f t="shared" si="23"/>
        <v>45499.39347</v>
      </c>
      <c r="AL203" s="87"/>
      <c r="AM203" s="87"/>
      <c r="AN203" s="87"/>
      <c r="AO203" s="87"/>
      <c r="AP203" s="87"/>
      <c r="AQ203" s="87"/>
      <c r="AR203" s="87"/>
      <c r="AS203" s="87"/>
      <c r="AT203" s="87"/>
      <c r="AU203" s="87"/>
      <c r="AV203" s="175"/>
      <c r="AW203" s="175"/>
      <c r="AX203" s="175"/>
      <c r="AY203" s="175"/>
      <c r="AZ203" s="175"/>
      <c r="BA203" s="175"/>
      <c r="BB203" s="175"/>
      <c r="BC203" s="175"/>
      <c r="BD203" s="175"/>
      <c r="BE203" s="175"/>
    </row>
    <row r="204" ht="15.0" customHeight="1">
      <c r="A204" s="158" t="s">
        <v>304</v>
      </c>
      <c r="B204" s="159" t="s">
        <v>113</v>
      </c>
      <c r="C204" s="160"/>
      <c r="D204" s="161"/>
      <c r="E204" s="162"/>
      <c r="F204" s="163"/>
      <c r="G204" s="1" t="s">
        <v>99</v>
      </c>
      <c r="H204" s="164" t="s">
        <v>119</v>
      </c>
      <c r="I204" s="176">
        <v>19.47</v>
      </c>
      <c r="J204" s="169">
        <v>0.283922394293772</v>
      </c>
      <c r="K204" s="170">
        <v>0.100294464697292</v>
      </c>
      <c r="L204" s="170">
        <v>0.526781885570178</v>
      </c>
      <c r="M204" s="170">
        <v>0.174060589250852</v>
      </c>
      <c r="N204" s="170">
        <v>0.00682536997156737</v>
      </c>
      <c r="O204" s="170">
        <v>0.0631698754866334</v>
      </c>
      <c r="P204" s="168">
        <v>1.1550545792703</v>
      </c>
      <c r="Q204" s="169">
        <v>0.250613248836224</v>
      </c>
      <c r="R204" s="170">
        <v>0.0996498182163801</v>
      </c>
      <c r="S204" s="170">
        <v>0.532439002244043</v>
      </c>
      <c r="T204" s="170">
        <v>0.233233659576351</v>
      </c>
      <c r="U204" s="170">
        <v>0.0341093134894436</v>
      </c>
      <c r="V204" s="170">
        <v>0.0631698754866334</v>
      </c>
      <c r="W204" s="171">
        <v>1.21321491784907</v>
      </c>
      <c r="X204" s="169">
        <v>0.283922394293772</v>
      </c>
      <c r="Y204" s="170">
        <v>0.667052369293606</v>
      </c>
      <c r="Z204" s="170">
        <v>0.620781139706173</v>
      </c>
      <c r="AA204" s="170">
        <v>0.0169941237498801</v>
      </c>
      <c r="AB204" s="170">
        <v>0.0631698754866334</v>
      </c>
      <c r="AC204" s="172">
        <v>1.65191990253006</v>
      </c>
      <c r="AD204" s="173">
        <v>0.438704984680989</v>
      </c>
      <c r="AE204" s="170">
        <v>0.803339008920051</v>
      </c>
      <c r="AF204" s="174">
        <v>0.734427205575116</v>
      </c>
      <c r="AG204" s="244" t="str">
        <f t="shared" si="21"/>
        <v/>
      </c>
      <c r="AH204" s="245"/>
      <c r="AI204" s="246"/>
      <c r="AJ204" s="229" t="str">
        <f t="shared" si="22"/>
        <v/>
      </c>
      <c r="AK204" s="227" t="str">
        <f t="shared" si="23"/>
        <v/>
      </c>
      <c r="AL204" s="87"/>
      <c r="AM204" s="87"/>
      <c r="AN204" s="87"/>
      <c r="AO204" s="87"/>
      <c r="AP204" s="87"/>
      <c r="AQ204" s="87"/>
      <c r="AR204" s="87"/>
      <c r="AS204" s="87"/>
      <c r="AT204" s="87"/>
      <c r="AU204" s="87"/>
      <c r="AV204" s="175"/>
      <c r="AW204" s="175"/>
      <c r="AX204" s="175"/>
      <c r="AY204" s="175"/>
      <c r="AZ204" s="175"/>
      <c r="BA204" s="175"/>
      <c r="BB204" s="175"/>
      <c r="BC204" s="175"/>
      <c r="BD204" s="175"/>
      <c r="BE204" s="175"/>
    </row>
    <row r="205" ht="15.0" customHeight="1">
      <c r="A205" s="190" t="s">
        <v>305</v>
      </c>
      <c r="B205" s="191" t="s">
        <v>126</v>
      </c>
      <c r="C205" s="192"/>
      <c r="D205" s="193"/>
      <c r="E205" s="194"/>
      <c r="F205" s="195"/>
      <c r="G205" s="196" t="s">
        <v>99</v>
      </c>
      <c r="H205" s="197" t="s">
        <v>114</v>
      </c>
      <c r="I205" s="198">
        <v>15.331</v>
      </c>
      <c r="J205" s="199">
        <v>0.207019163333377</v>
      </c>
      <c r="K205" s="200">
        <v>0.270293945074741</v>
      </c>
      <c r="L205" s="200">
        <v>0.244042207311221</v>
      </c>
      <c r="M205" s="200">
        <v>0.19229681478659</v>
      </c>
      <c r="N205" s="200">
        <v>0.00117480911722013</v>
      </c>
      <c r="O205" s="200">
        <v>0.0269701006204365</v>
      </c>
      <c r="P205" s="201">
        <v>0.941797040243585</v>
      </c>
      <c r="Q205" s="199">
        <v>0.258499249617854</v>
      </c>
      <c r="R205" s="200">
        <v>0.270068393728271</v>
      </c>
      <c r="S205" s="200">
        <v>0.252567869015903</v>
      </c>
      <c r="T205" s="200">
        <v>0.273871818249658</v>
      </c>
      <c r="U205" s="200">
        <v>0.0034136721737392</v>
      </c>
      <c r="V205" s="200">
        <v>0.0269701006204365</v>
      </c>
      <c r="W205" s="202">
        <v>1.08539110340586</v>
      </c>
      <c r="X205" s="199">
        <v>0.207019163333377</v>
      </c>
      <c r="Y205" s="200">
        <v>0.270293945074741</v>
      </c>
      <c r="Z205" s="200">
        <v>0.118372555267391</v>
      </c>
      <c r="AA205" s="200">
        <v>0.00883945139894822</v>
      </c>
      <c r="AB205" s="200">
        <v>0.0269701006204365</v>
      </c>
      <c r="AC205" s="203">
        <v>0.631495215694893</v>
      </c>
      <c r="AD205" s="204">
        <v>-0.453895887710967</v>
      </c>
      <c r="AE205" s="200">
        <v>0.718699548177809</v>
      </c>
      <c r="AF205" s="205">
        <v>1.71876377909134</v>
      </c>
      <c r="AG205" s="249" t="str">
        <f t="shared" si="21"/>
        <v/>
      </c>
      <c r="AH205" s="245"/>
      <c r="AI205" s="246"/>
      <c r="AJ205" s="250" t="str">
        <f t="shared" si="22"/>
        <v/>
      </c>
      <c r="AK205" s="251">
        <f t="shared" si="23"/>
        <v>45504.94375</v>
      </c>
      <c r="AL205" s="87"/>
      <c r="AM205" s="87"/>
      <c r="AN205" s="87"/>
      <c r="AO205" s="87"/>
      <c r="AP205" s="87"/>
      <c r="AQ205" s="87"/>
      <c r="AR205" s="87"/>
      <c r="AS205" s="87"/>
      <c r="AT205" s="87"/>
      <c r="AU205" s="87"/>
      <c r="AV205" s="175"/>
      <c r="AW205" s="175"/>
      <c r="AX205" s="175"/>
      <c r="AY205" s="175"/>
      <c r="AZ205" s="175"/>
      <c r="BA205" s="175"/>
      <c r="BB205" s="175"/>
      <c r="BC205" s="175"/>
      <c r="BD205" s="175"/>
      <c r="BE205" s="175"/>
    </row>
    <row r="206" ht="15.0" customHeight="1">
      <c r="X206" s="175"/>
      <c r="Y206" s="175"/>
      <c r="Z206" s="175"/>
      <c r="AA206" s="175"/>
      <c r="AB206" s="175"/>
      <c r="AC206" s="175"/>
      <c r="AD206" s="175"/>
      <c r="AE206" s="175"/>
      <c r="AF206" s="175"/>
      <c r="AG206" s="175" t="str">
        <f t="shared" si="21"/>
        <v/>
      </c>
      <c r="AH206" s="246"/>
      <c r="AI206" s="246"/>
      <c r="AJ206" s="175" t="str">
        <f t="shared" si="22"/>
        <v/>
      </c>
      <c r="AK206" s="175" t="str">
        <f t="shared" si="23"/>
        <v/>
      </c>
      <c r="AL206" s="87"/>
      <c r="AM206" s="87"/>
      <c r="AN206" s="87"/>
      <c r="AO206" s="87"/>
      <c r="AP206" s="87"/>
      <c r="AQ206" s="87"/>
      <c r="AR206" s="87"/>
      <c r="AS206" s="87"/>
      <c r="AT206" s="87"/>
      <c r="AU206" s="87"/>
      <c r="AV206" s="175"/>
      <c r="AW206" s="175"/>
      <c r="AX206" s="175"/>
      <c r="AY206" s="175"/>
      <c r="AZ206" s="175"/>
      <c r="BA206" s="175"/>
      <c r="BB206" s="175"/>
      <c r="BC206" s="175"/>
      <c r="BD206" s="175"/>
      <c r="BE206" s="175"/>
    </row>
    <row r="207" ht="15.0" customHeight="1">
      <c r="A207" s="206" t="s">
        <v>306</v>
      </c>
      <c r="B207" s="175"/>
      <c r="C207" s="175"/>
      <c r="D207" s="175"/>
      <c r="E207" s="175"/>
      <c r="F207" s="175"/>
      <c r="G207" s="175"/>
      <c r="H207" s="175"/>
      <c r="I207" s="17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t="str">
        <f t="shared" si="21"/>
        <v/>
      </c>
      <c r="AH207" s="246"/>
      <c r="AI207" s="246"/>
      <c r="AJ207" s="175" t="str">
        <f t="shared" si="22"/>
        <v/>
      </c>
      <c r="AK207" s="175" t="str">
        <f t="shared" si="23"/>
        <v/>
      </c>
      <c r="AL207" s="87"/>
      <c r="AM207" s="87"/>
      <c r="AN207" s="87"/>
      <c r="AO207" s="87"/>
      <c r="AP207" s="87"/>
      <c r="AQ207" s="87"/>
      <c r="AR207" s="87"/>
      <c r="AS207" s="87"/>
      <c r="AT207" s="87"/>
      <c r="AU207" s="87"/>
      <c r="AV207" s="175"/>
      <c r="AW207" s="175"/>
      <c r="AX207" s="175"/>
      <c r="AY207" s="175"/>
      <c r="AZ207" s="175"/>
      <c r="BA207" s="175"/>
      <c r="BB207" s="175"/>
      <c r="BC207" s="175"/>
      <c r="BD207" s="175"/>
      <c r="BE207" s="175"/>
    </row>
    <row r="208" ht="15.0" customHeight="1">
      <c r="A208" s="207" t="s">
        <v>307</v>
      </c>
      <c r="B208" s="208"/>
      <c r="C208" s="208"/>
      <c r="D208" s="208"/>
      <c r="E208" s="208"/>
      <c r="F208" s="208"/>
      <c r="G208" s="208"/>
      <c r="H208" s="208"/>
      <c r="I208" s="208"/>
      <c r="J208" s="208"/>
      <c r="K208" s="208"/>
      <c r="L208" s="208"/>
      <c r="M208" s="208"/>
      <c r="N208" s="209"/>
      <c r="O208" s="209"/>
      <c r="P208" s="209"/>
      <c r="Q208" s="209"/>
      <c r="R208" s="209"/>
      <c r="S208" s="209"/>
      <c r="T208" s="209"/>
      <c r="U208" s="209"/>
      <c r="V208" s="209"/>
      <c r="W208" s="209"/>
      <c r="X208" s="175"/>
      <c r="Y208" s="175"/>
      <c r="Z208" s="175"/>
      <c r="AA208" s="175"/>
      <c r="AB208" s="175"/>
      <c r="AC208" s="175"/>
      <c r="AD208" s="175"/>
      <c r="AE208" s="175"/>
      <c r="AF208" s="175"/>
      <c r="AG208" s="175" t="str">
        <f t="shared" si="21"/>
        <v/>
      </c>
      <c r="AH208" s="246"/>
      <c r="AI208" s="246"/>
      <c r="AJ208" s="175" t="str">
        <f t="shared" si="22"/>
        <v/>
      </c>
      <c r="AK208" s="175" t="str">
        <f t="shared" si="23"/>
        <v/>
      </c>
      <c r="AL208" s="87"/>
      <c r="AM208" s="87"/>
      <c r="AN208" s="87"/>
      <c r="AO208" s="87"/>
      <c r="AP208" s="87"/>
      <c r="AQ208" s="87"/>
      <c r="AR208" s="87"/>
      <c r="AS208" s="87"/>
      <c r="AT208" s="87"/>
      <c r="AU208" s="87"/>
      <c r="AV208" s="175"/>
      <c r="AW208" s="175"/>
      <c r="AX208" s="175"/>
      <c r="AY208" s="175"/>
      <c r="AZ208" s="175"/>
      <c r="BA208" s="175"/>
      <c r="BB208" s="175"/>
      <c r="BC208" s="175"/>
      <c r="BD208" s="175"/>
      <c r="BE208" s="175"/>
    </row>
    <row r="209" ht="15.0" customHeight="1">
      <c r="A209" s="210" t="s">
        <v>308</v>
      </c>
      <c r="B209" s="208"/>
      <c r="C209" s="208"/>
      <c r="D209" s="208"/>
      <c r="E209" s="208"/>
      <c r="F209" s="208"/>
      <c r="G209" s="208"/>
      <c r="H209" s="208"/>
      <c r="I209" s="208"/>
      <c r="J209" s="208"/>
      <c r="K209" s="208"/>
      <c r="L209" s="208"/>
      <c r="M209" s="209"/>
      <c r="N209" s="209"/>
      <c r="O209" s="209"/>
      <c r="P209" s="209"/>
      <c r="Q209" s="209"/>
      <c r="R209" s="209"/>
      <c r="S209" s="209"/>
      <c r="T209" s="209"/>
      <c r="U209" s="209"/>
      <c r="V209" s="209"/>
      <c r="W209" s="209"/>
      <c r="X209" s="175"/>
      <c r="Y209" s="175"/>
      <c r="Z209" s="175"/>
      <c r="AA209" s="175"/>
      <c r="AB209" s="175"/>
      <c r="AC209" s="175"/>
      <c r="AD209" s="175"/>
      <c r="AE209" s="175"/>
      <c r="AF209" s="175"/>
      <c r="AG209" s="218"/>
      <c r="AI209" s="246"/>
      <c r="AL209" s="87"/>
      <c r="AM209" s="87"/>
      <c r="AN209" s="87"/>
      <c r="AO209" s="87"/>
      <c r="AP209" s="87"/>
      <c r="AQ209" s="87"/>
      <c r="AR209" s="87"/>
      <c r="AS209" s="87"/>
      <c r="AT209" s="87"/>
      <c r="AU209" s="87"/>
      <c r="AV209" s="175"/>
      <c r="AW209" s="175"/>
      <c r="AX209" s="175"/>
      <c r="AY209" s="175"/>
      <c r="AZ209" s="175"/>
      <c r="BA209" s="175"/>
      <c r="BB209" s="175"/>
      <c r="BC209" s="175"/>
      <c r="BD209" s="175"/>
      <c r="BE209" s="175"/>
    </row>
    <row r="210" ht="15.0" customHeight="1">
      <c r="A210" s="31" t="s">
        <v>309</v>
      </c>
      <c r="B210" s="1"/>
      <c r="C210" s="1"/>
      <c r="D210" s="1"/>
      <c r="E210" s="1"/>
      <c r="F210" s="1"/>
      <c r="G210" s="1"/>
      <c r="H210" s="1"/>
      <c r="I210" s="1"/>
      <c r="J210" s="1"/>
      <c r="K210" s="1"/>
      <c r="L210" s="1"/>
      <c r="V210" s="211"/>
      <c r="W210" s="175"/>
      <c r="X210" s="175"/>
      <c r="Y210" s="175"/>
      <c r="Z210" s="175"/>
      <c r="AA210" s="175"/>
      <c r="AB210" s="175"/>
      <c r="AC210" s="175"/>
      <c r="AD210" s="175"/>
      <c r="AE210" s="175"/>
      <c r="AF210" s="175"/>
      <c r="AG210" s="218"/>
      <c r="AI210" s="246"/>
      <c r="AL210" s="87"/>
      <c r="AM210" s="87"/>
      <c r="AN210" s="87"/>
      <c r="AO210" s="87"/>
      <c r="AP210" s="87"/>
      <c r="AQ210" s="87"/>
      <c r="AR210" s="87"/>
      <c r="AS210" s="87"/>
      <c r="AT210" s="87"/>
      <c r="AU210" s="87"/>
      <c r="AV210" s="175"/>
      <c r="AW210" s="175"/>
      <c r="AX210" s="175"/>
      <c r="AY210" s="175"/>
      <c r="AZ210" s="175"/>
      <c r="BA210" s="175"/>
      <c r="BB210" s="175"/>
      <c r="BC210" s="175"/>
      <c r="BD210" s="175"/>
      <c r="BE210" s="175"/>
    </row>
    <row r="211" ht="15.0" customHeight="1">
      <c r="A211" s="212" t="s">
        <v>330</v>
      </c>
      <c r="B211" s="1"/>
      <c r="C211" s="1"/>
      <c r="D211" s="1"/>
      <c r="E211" s="1"/>
      <c r="F211" s="1"/>
      <c r="G211" s="1"/>
      <c r="H211" s="1"/>
      <c r="I211" s="1"/>
      <c r="J211" s="1"/>
      <c r="K211" s="1"/>
      <c r="L211" s="1"/>
      <c r="M211" s="1"/>
      <c r="N211" s="1"/>
      <c r="V211" s="211"/>
      <c r="W211" s="175"/>
      <c r="X211" s="175"/>
      <c r="Y211" s="175"/>
      <c r="Z211" s="175"/>
      <c r="AA211" s="175"/>
      <c r="AB211" s="175"/>
      <c r="AC211" s="175"/>
      <c r="AD211" s="175"/>
      <c r="AE211" s="175"/>
      <c r="AF211" s="175"/>
      <c r="AG211" s="218"/>
      <c r="AH211" s="175"/>
      <c r="AI211" s="246"/>
      <c r="AL211" s="87"/>
      <c r="AM211" s="87"/>
      <c r="AN211" s="87"/>
      <c r="AO211" s="87"/>
      <c r="AP211" s="87"/>
      <c r="AQ211" s="87"/>
      <c r="AR211" s="87"/>
      <c r="AS211" s="87"/>
      <c r="AT211" s="87"/>
      <c r="AU211" s="87"/>
      <c r="AV211" s="175"/>
      <c r="AW211" s="175"/>
      <c r="AX211" s="175"/>
      <c r="AY211" s="175"/>
      <c r="AZ211" s="175"/>
      <c r="BA211" s="175"/>
      <c r="BB211" s="175"/>
      <c r="BC211" s="175"/>
      <c r="BD211" s="175"/>
      <c r="BE211" s="175"/>
    </row>
    <row r="212" ht="15.75" customHeight="1">
      <c r="A212" s="212" t="s">
        <v>331</v>
      </c>
      <c r="B212" s="207"/>
      <c r="C212" s="207"/>
      <c r="D212" s="207"/>
      <c r="E212" s="207"/>
      <c r="F212" s="207"/>
      <c r="G212" s="207"/>
      <c r="H212" s="207"/>
      <c r="I212" s="207"/>
      <c r="J212" s="207"/>
      <c r="K212" s="207"/>
      <c r="L212" s="207"/>
      <c r="M212" s="213"/>
      <c r="N212" s="213"/>
      <c r="O212" s="213"/>
      <c r="P212" s="213"/>
      <c r="Q212" s="213"/>
      <c r="R212" s="213"/>
      <c r="S212" s="213"/>
      <c r="T212" s="213"/>
      <c r="U212" s="213"/>
      <c r="V212" s="213"/>
      <c r="W212" s="175"/>
      <c r="X212" s="175"/>
      <c r="Y212" s="175"/>
      <c r="Z212" s="175"/>
      <c r="AA212" s="175"/>
      <c r="AB212" s="175"/>
      <c r="AC212" s="175"/>
      <c r="AD212" s="175"/>
      <c r="AE212" s="175"/>
      <c r="AF212" s="175"/>
      <c r="AG212" s="218"/>
      <c r="AH212" s="175"/>
      <c r="AK212" s="100"/>
      <c r="AL212" s="100"/>
      <c r="AM212" s="175"/>
      <c r="AN212" s="175"/>
      <c r="AU212" s="175"/>
      <c r="AV212" s="175"/>
      <c r="AW212" s="175"/>
      <c r="AX212" s="175"/>
      <c r="AY212" s="175"/>
      <c r="AZ212" s="175"/>
      <c r="BA212" s="175"/>
      <c r="BB212" s="175"/>
      <c r="BC212" s="175"/>
      <c r="BD212" s="175"/>
      <c r="BE212" s="175"/>
    </row>
    <row r="213" ht="15.75" customHeight="1">
      <c r="A213" s="212" t="s">
        <v>332</v>
      </c>
      <c r="B213" s="207"/>
      <c r="C213" s="207"/>
      <c r="D213" s="207"/>
      <c r="E213" s="207"/>
      <c r="F213" s="207"/>
      <c r="G213" s="207"/>
      <c r="H213" s="207"/>
      <c r="I213" s="207"/>
      <c r="J213" s="207"/>
      <c r="K213" s="207"/>
      <c r="L213" s="207"/>
      <c r="M213" s="213"/>
      <c r="N213" s="213"/>
      <c r="O213" s="213"/>
      <c r="P213" s="213"/>
      <c r="Q213" s="213"/>
      <c r="R213" s="213"/>
      <c r="S213" s="213"/>
      <c r="T213" s="213"/>
      <c r="U213" s="213"/>
      <c r="V213" s="213"/>
      <c r="W213" s="213"/>
      <c r="X213" s="175"/>
      <c r="Y213" s="175"/>
      <c r="Z213" s="175"/>
      <c r="AA213" s="175"/>
      <c r="AB213" s="175"/>
      <c r="AC213" s="175"/>
      <c r="AD213" s="175"/>
      <c r="AE213" s="175"/>
      <c r="AF213" s="175"/>
      <c r="AG213" s="218"/>
      <c r="AH213" s="175"/>
      <c r="AK213" s="100"/>
      <c r="AL213" s="100"/>
      <c r="AM213" s="175"/>
      <c r="AN213" s="175"/>
      <c r="AU213" s="175"/>
      <c r="AV213" s="175"/>
      <c r="AW213" s="175"/>
      <c r="AX213" s="175"/>
      <c r="AY213" s="175"/>
      <c r="AZ213" s="175"/>
      <c r="BA213" s="175"/>
      <c r="BB213" s="175"/>
      <c r="BC213" s="175"/>
      <c r="BD213" s="175"/>
      <c r="BE213" s="175"/>
    </row>
    <row r="214" ht="15.75" customHeight="1">
      <c r="A214" s="212" t="s">
        <v>333</v>
      </c>
      <c r="B214" s="207"/>
      <c r="C214" s="207"/>
      <c r="D214" s="207"/>
      <c r="E214" s="207"/>
      <c r="F214" s="207"/>
      <c r="G214" s="207"/>
      <c r="H214" s="207"/>
      <c r="I214" s="207"/>
      <c r="J214" s="207"/>
      <c r="K214" s="207"/>
      <c r="L214" s="207"/>
      <c r="M214" s="213"/>
      <c r="N214" s="213"/>
      <c r="O214" s="213"/>
      <c r="P214" s="213"/>
      <c r="Q214" s="213"/>
      <c r="R214" s="213"/>
      <c r="S214" s="213"/>
      <c r="T214" s="213"/>
      <c r="U214" s="213"/>
      <c r="V214" s="213"/>
      <c r="W214" s="213"/>
      <c r="X214" s="175"/>
      <c r="Y214" s="175"/>
      <c r="Z214" s="175"/>
      <c r="AA214" s="175"/>
      <c r="AB214" s="175"/>
      <c r="AC214" s="175"/>
      <c r="AD214" s="175"/>
      <c r="AE214" s="175"/>
      <c r="AF214" s="175"/>
      <c r="AG214" s="218"/>
      <c r="AH214" s="175"/>
      <c r="AK214" s="100"/>
      <c r="AL214" s="100"/>
      <c r="AM214" s="175"/>
      <c r="AN214" s="175"/>
      <c r="AU214" s="175"/>
      <c r="AV214" s="175"/>
      <c r="AW214" s="175"/>
      <c r="AX214" s="175"/>
      <c r="AY214" s="175"/>
      <c r="AZ214" s="175"/>
      <c r="BA214" s="175"/>
      <c r="BB214" s="175"/>
      <c r="BC214" s="175"/>
      <c r="BD214" s="175"/>
      <c r="BE214" s="175"/>
    </row>
    <row r="215" ht="15.0" customHeight="1">
      <c r="A215" s="207" t="s">
        <v>314</v>
      </c>
      <c r="B215" s="207"/>
      <c r="C215" s="207"/>
      <c r="D215" s="207"/>
      <c r="E215" s="207"/>
      <c r="F215" s="207"/>
      <c r="G215" s="207"/>
      <c r="H215" s="207"/>
      <c r="I215" s="207"/>
      <c r="J215" s="207"/>
      <c r="K215" s="207"/>
      <c r="L215" s="207"/>
      <c r="M215" s="213"/>
      <c r="N215" s="213"/>
      <c r="O215" s="213"/>
      <c r="P215" s="213"/>
      <c r="Q215" s="213"/>
      <c r="R215" s="213"/>
      <c r="S215" s="213"/>
      <c r="T215" s="213"/>
      <c r="U215" s="213"/>
      <c r="V215" s="213"/>
      <c r="W215" s="175"/>
      <c r="X215" s="175"/>
      <c r="Y215" s="175"/>
      <c r="Z215" s="175"/>
      <c r="AA215" s="175"/>
      <c r="AB215" s="175"/>
      <c r="AC215" s="175"/>
      <c r="AD215" s="175"/>
      <c r="AE215" s="175"/>
      <c r="AF215" s="175"/>
      <c r="AG215" s="218"/>
      <c r="AH215" s="175"/>
      <c r="AK215" s="100"/>
      <c r="AL215" s="100"/>
      <c r="AM215" s="175"/>
      <c r="AN215" s="175"/>
      <c r="AU215" s="175"/>
      <c r="AV215" s="175"/>
      <c r="AW215" s="175"/>
      <c r="AX215" s="175"/>
      <c r="AY215" s="175"/>
      <c r="AZ215" s="175"/>
      <c r="BA215" s="175"/>
      <c r="BB215" s="175"/>
      <c r="BC215" s="175"/>
      <c r="BD215" s="175"/>
      <c r="BE215" s="175"/>
    </row>
    <row r="216" ht="15.75" customHeight="1">
      <c r="A216" s="207" t="s">
        <v>315</v>
      </c>
      <c r="B216" s="207"/>
      <c r="C216" s="207"/>
      <c r="D216" s="207"/>
      <c r="E216" s="207"/>
      <c r="F216" s="207"/>
      <c r="G216" s="207"/>
      <c r="H216" s="214"/>
      <c r="I216" s="214"/>
      <c r="J216" s="214"/>
      <c r="K216" s="214"/>
      <c r="L216" s="214"/>
      <c r="M216" s="211"/>
      <c r="N216" s="211"/>
      <c r="O216" s="211"/>
      <c r="P216" s="211"/>
      <c r="Q216" s="211"/>
      <c r="R216" s="211"/>
      <c r="S216" s="211"/>
      <c r="T216" s="211"/>
      <c r="U216" s="211"/>
      <c r="V216" s="211"/>
      <c r="W216" s="175"/>
      <c r="X216" s="175"/>
      <c r="Y216" s="175"/>
      <c r="Z216" s="175"/>
      <c r="AA216" s="175"/>
      <c r="AB216" s="175"/>
      <c r="AC216" s="175"/>
      <c r="AD216" s="175"/>
      <c r="AE216" s="175"/>
      <c r="AF216" s="175"/>
      <c r="AG216" s="218"/>
      <c r="AH216" s="175"/>
      <c r="AI216" s="175"/>
      <c r="AK216" s="100"/>
      <c r="AL216" s="100"/>
      <c r="AM216" s="175"/>
      <c r="AN216" s="175"/>
      <c r="AU216" s="175"/>
      <c r="AV216" s="175"/>
      <c r="AW216" s="175"/>
      <c r="AX216" s="175"/>
      <c r="AY216" s="175"/>
      <c r="AZ216" s="175"/>
      <c r="BA216" s="175"/>
      <c r="BB216" s="175"/>
      <c r="BC216" s="175"/>
      <c r="BD216" s="175"/>
      <c r="BE216" s="175"/>
    </row>
    <row r="217" ht="15.0" customHeight="1">
      <c r="A217" s="207" t="s">
        <v>316</v>
      </c>
      <c r="B217" s="207"/>
      <c r="C217" s="207"/>
      <c r="D217" s="207"/>
      <c r="E217" s="207"/>
      <c r="F217" s="252" t="s">
        <v>334</v>
      </c>
      <c r="O217" s="213"/>
      <c r="P217" s="213"/>
      <c r="Q217" s="213"/>
      <c r="R217" s="213"/>
      <c r="S217" s="213"/>
      <c r="T217" s="213"/>
      <c r="U217" s="213"/>
      <c r="V217" s="213"/>
      <c r="W217" s="213"/>
      <c r="X217" s="175"/>
      <c r="Y217" s="175"/>
      <c r="Z217" s="175"/>
      <c r="AA217" s="175"/>
      <c r="AB217" s="175"/>
      <c r="AC217" s="175"/>
      <c r="AD217" s="175"/>
      <c r="AE217" s="175"/>
      <c r="AF217" s="175"/>
      <c r="AG217" s="218"/>
      <c r="AH217" s="175"/>
      <c r="AI217" s="175"/>
      <c r="AK217" s="175"/>
      <c r="AL217" s="100"/>
      <c r="AM217" s="175"/>
      <c r="AN217" s="175"/>
      <c r="AU217" s="175"/>
      <c r="AV217" s="175"/>
      <c r="AW217" s="175"/>
      <c r="AX217" s="175"/>
      <c r="AY217" s="175"/>
      <c r="AZ217" s="175"/>
      <c r="BA217" s="175"/>
      <c r="BB217" s="175"/>
      <c r="BC217" s="175"/>
      <c r="BD217" s="175"/>
      <c r="BE217" s="175"/>
    </row>
    <row r="218" ht="15.0" customHeight="1">
      <c r="A218" s="211" t="s">
        <v>317</v>
      </c>
      <c r="B218" s="211"/>
      <c r="C218" s="211"/>
      <c r="D218" s="211"/>
      <c r="E218" s="211"/>
      <c r="O218" s="211"/>
      <c r="P218" s="211"/>
      <c r="Q218" s="211"/>
      <c r="R218" s="211"/>
      <c r="S218" s="211"/>
      <c r="T218" s="211"/>
      <c r="U218" s="211"/>
      <c r="V218" s="211"/>
      <c r="W218" s="175"/>
      <c r="X218" s="175"/>
      <c r="Y218" s="175"/>
      <c r="Z218" s="175"/>
      <c r="AA218" s="175"/>
      <c r="AB218" s="175"/>
      <c r="AC218" s="175"/>
      <c r="AD218" s="175"/>
      <c r="AE218" s="175"/>
      <c r="AF218" s="175"/>
      <c r="AG218" s="218"/>
      <c r="AH218" s="175"/>
      <c r="AI218" s="175"/>
      <c r="AK218" s="175"/>
      <c r="AL218" s="100"/>
      <c r="AM218" s="175"/>
      <c r="AN218" s="175"/>
      <c r="AU218" s="175"/>
      <c r="AV218" s="175"/>
      <c r="AW218" s="175"/>
      <c r="AX218" s="175"/>
      <c r="AY218" s="175"/>
      <c r="AZ218" s="175"/>
      <c r="BA218" s="175"/>
      <c r="BB218" s="175"/>
      <c r="BC218" s="175"/>
      <c r="BD218" s="175"/>
      <c r="BE218" s="175"/>
    </row>
    <row r="219" ht="15.0" customHeight="1">
      <c r="A219" s="215" t="s">
        <v>318</v>
      </c>
      <c r="B219" s="215"/>
      <c r="C219" s="215"/>
      <c r="D219" s="215"/>
      <c r="E219" s="215"/>
      <c r="F219" s="215"/>
      <c r="G219" s="215"/>
      <c r="H219" s="175"/>
      <c r="I219" s="17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218"/>
      <c r="AH219" s="175"/>
      <c r="AI219" s="175"/>
      <c r="AK219" s="175"/>
      <c r="AL219" s="100"/>
      <c r="AM219" s="175"/>
      <c r="AN219" s="175"/>
      <c r="AU219" s="175"/>
      <c r="AV219" s="175"/>
      <c r="AW219" s="175"/>
      <c r="AX219" s="175"/>
      <c r="AY219" s="175"/>
      <c r="AZ219" s="175"/>
      <c r="BA219" s="175"/>
      <c r="BB219" s="175"/>
      <c r="BC219" s="175"/>
      <c r="BD219" s="175"/>
      <c r="BE219" s="175"/>
    </row>
    <row r="220" ht="15.0" customHeight="1">
      <c r="B220" s="216"/>
      <c r="C220" s="216"/>
      <c r="D220" s="216"/>
      <c r="E220" s="216"/>
      <c r="F220" s="216"/>
      <c r="G220" s="216"/>
      <c r="H220" s="217"/>
      <c r="I220" s="217"/>
      <c r="J220" s="217"/>
      <c r="K220" s="217"/>
      <c r="L220" s="217"/>
      <c r="M220" s="217"/>
      <c r="N220" s="217"/>
      <c r="O220" s="217"/>
      <c r="P220" s="217"/>
      <c r="Q220" s="217"/>
      <c r="R220" s="217"/>
      <c r="S220" s="217"/>
      <c r="T220" s="217"/>
      <c r="U220" s="217"/>
      <c r="V220" s="217"/>
      <c r="W220" s="217"/>
      <c r="X220" s="175"/>
      <c r="Y220" s="175"/>
      <c r="Z220" s="175"/>
      <c r="AA220" s="175"/>
      <c r="AB220" s="175"/>
      <c r="AC220" s="175"/>
      <c r="AD220" s="175"/>
      <c r="AE220" s="175"/>
      <c r="AF220" s="175"/>
      <c r="AG220" s="218"/>
      <c r="AH220" s="175"/>
      <c r="AI220" s="175"/>
      <c r="AK220" s="175"/>
      <c r="AL220" s="100"/>
      <c r="AM220" s="175"/>
      <c r="AN220" s="175"/>
      <c r="AU220" s="175"/>
      <c r="AV220" s="175"/>
      <c r="AW220" s="175"/>
      <c r="AX220" s="175"/>
      <c r="AY220" s="175"/>
      <c r="AZ220" s="175"/>
      <c r="BA220" s="175"/>
      <c r="BB220" s="175"/>
      <c r="BC220" s="175"/>
      <c r="BD220" s="175"/>
      <c r="BE220" s="175"/>
    </row>
    <row r="221" ht="15.75" customHeight="1">
      <c r="A221" s="216" t="s">
        <v>319</v>
      </c>
      <c r="B221" s="216"/>
      <c r="C221" s="216"/>
      <c r="D221" s="216"/>
      <c r="E221" s="216"/>
      <c r="F221" s="216"/>
      <c r="G221" s="216"/>
      <c r="H221" s="217"/>
      <c r="I221" s="217"/>
      <c r="J221" s="217"/>
      <c r="K221" s="217"/>
      <c r="L221" s="217"/>
      <c r="M221" s="217"/>
      <c r="N221" s="217"/>
      <c r="O221" s="217"/>
      <c r="P221" s="217"/>
      <c r="Q221" s="217"/>
      <c r="R221" s="217"/>
      <c r="S221" s="217"/>
      <c r="T221" s="217"/>
      <c r="U221" s="217"/>
      <c r="V221" s="217"/>
      <c r="W221" s="217"/>
      <c r="X221" s="175"/>
      <c r="Y221" s="175"/>
      <c r="Z221" s="175"/>
      <c r="AA221" s="175"/>
      <c r="AB221" s="175"/>
      <c r="AC221" s="175"/>
      <c r="AD221" s="175"/>
      <c r="AE221" s="175"/>
      <c r="AF221" s="175"/>
      <c r="AG221" s="218"/>
      <c r="AH221" s="175"/>
      <c r="AI221" s="175"/>
      <c r="AK221" s="175"/>
      <c r="AL221" s="100"/>
      <c r="AM221" s="175"/>
      <c r="AN221" s="175"/>
      <c r="AU221" s="175"/>
      <c r="AV221" s="175"/>
      <c r="AW221" s="175"/>
      <c r="AX221" s="175"/>
      <c r="AY221" s="175"/>
      <c r="AZ221" s="175"/>
      <c r="BA221" s="175"/>
      <c r="BB221" s="175"/>
      <c r="BC221" s="175"/>
      <c r="BD221" s="175"/>
      <c r="BE221" s="175"/>
    </row>
    <row r="222" ht="15.75" customHeight="1">
      <c r="A222" s="216" t="s">
        <v>320</v>
      </c>
      <c r="B222" s="216"/>
      <c r="C222" s="216"/>
      <c r="D222" s="216"/>
      <c r="E222" s="216"/>
      <c r="F222" s="216"/>
      <c r="G222" s="216"/>
      <c r="H222" s="217"/>
      <c r="I222" s="217"/>
      <c r="J222" s="217"/>
      <c r="K222" s="217"/>
      <c r="L222" s="217"/>
      <c r="M222" s="217"/>
      <c r="N222" s="217"/>
      <c r="O222" s="217"/>
      <c r="P222" s="217"/>
      <c r="Q222" s="217"/>
      <c r="R222" s="217"/>
      <c r="S222" s="217"/>
      <c r="T222" s="217"/>
      <c r="U222" s="217"/>
      <c r="V222" s="217"/>
      <c r="W222" s="217"/>
      <c r="X222" s="175"/>
      <c r="Y222" s="175"/>
      <c r="Z222" s="175"/>
      <c r="AA222" s="175"/>
      <c r="AB222" s="175"/>
      <c r="AC222" s="175"/>
      <c r="AG222" s="218"/>
      <c r="AH222" s="175"/>
      <c r="AI222" s="175"/>
      <c r="AK222" s="175"/>
      <c r="AL222" s="100"/>
      <c r="AM222" s="175"/>
      <c r="AN222" s="175"/>
      <c r="AU222" s="175"/>
      <c r="AV222" s="175"/>
      <c r="AW222" s="175"/>
      <c r="AX222" s="175"/>
      <c r="AY222" s="175"/>
      <c r="AZ222" s="175"/>
      <c r="BA222" s="175"/>
      <c r="BB222" s="175"/>
      <c r="BC222" s="175"/>
      <c r="BD222" s="175"/>
      <c r="BE222" s="175"/>
    </row>
    <row r="223" ht="15.75" customHeight="1">
      <c r="A223" s="175" t="s">
        <v>321</v>
      </c>
      <c r="B223" s="175"/>
      <c r="C223" s="175"/>
      <c r="D223" s="175"/>
      <c r="E223" s="175"/>
      <c r="F223" s="175"/>
      <c r="G223" s="175"/>
      <c r="H223" s="175"/>
      <c r="I223" s="175"/>
      <c r="J223" s="175"/>
      <c r="K223" s="175"/>
      <c r="L223" s="175"/>
      <c r="M223" s="175"/>
      <c r="N223" s="175"/>
      <c r="O223" s="175"/>
      <c r="P223" s="175"/>
      <c r="Q223" s="175"/>
      <c r="R223" s="175"/>
      <c r="S223" s="175"/>
      <c r="T223" s="175"/>
      <c r="U223" s="175"/>
      <c r="V223" s="175"/>
      <c r="W223" s="175"/>
      <c r="X223" s="175"/>
      <c r="Y223" s="175"/>
      <c r="Z223" s="175"/>
      <c r="AA223" s="175"/>
      <c r="AB223" s="175"/>
      <c r="AC223" s="175"/>
      <c r="AG223" s="218"/>
      <c r="AH223" s="175"/>
      <c r="AI223" s="175"/>
      <c r="AK223" s="175"/>
      <c r="AL223" s="100"/>
      <c r="AM223" s="175"/>
      <c r="AN223" s="175"/>
      <c r="AU223" s="175"/>
      <c r="AV223" s="175"/>
      <c r="AW223" s="175"/>
      <c r="AX223" s="175"/>
      <c r="AY223" s="175"/>
      <c r="AZ223" s="175"/>
      <c r="BA223" s="175"/>
      <c r="BB223" s="175"/>
      <c r="BC223" s="175"/>
      <c r="BD223" s="175"/>
      <c r="BE223" s="175"/>
    </row>
    <row r="224" ht="15.75" customHeight="1">
      <c r="AG224" s="218"/>
      <c r="AH224" s="175"/>
      <c r="AI224" s="175"/>
      <c r="AK224" s="175"/>
      <c r="AL224" s="100"/>
      <c r="AM224" s="175"/>
      <c r="AN224" s="175"/>
      <c r="AU224" s="175"/>
      <c r="AV224" s="175"/>
      <c r="AW224" s="175"/>
      <c r="AX224" s="175"/>
      <c r="AY224" s="175"/>
      <c r="AZ224" s="175"/>
      <c r="BA224" s="175"/>
      <c r="BB224" s="175"/>
      <c r="BC224" s="175"/>
      <c r="BD224" s="175"/>
      <c r="BE224" s="175"/>
    </row>
    <row r="225" ht="15.75" customHeight="1">
      <c r="AG225" s="218"/>
      <c r="AI225" s="175"/>
      <c r="AK225" s="175"/>
      <c r="AL225" s="100"/>
      <c r="AM225" s="175"/>
      <c r="AN225" s="175"/>
      <c r="AU225" s="175"/>
      <c r="AV225" s="175"/>
      <c r="AW225" s="175"/>
      <c r="AX225" s="175"/>
      <c r="AY225" s="175"/>
      <c r="AZ225" s="175"/>
      <c r="BA225" s="175"/>
      <c r="BB225" s="175"/>
      <c r="BC225" s="175"/>
      <c r="BD225" s="175"/>
      <c r="BE225" s="175"/>
    </row>
    <row r="226" ht="15.75" customHeight="1">
      <c r="AG226" s="218"/>
      <c r="AI226" s="175"/>
      <c r="AK226" s="175"/>
      <c r="AL226" s="100"/>
      <c r="AM226" s="175"/>
      <c r="AN226" s="175"/>
      <c r="AU226" s="175"/>
      <c r="AV226" s="175"/>
      <c r="AW226" s="175"/>
      <c r="AX226" s="175"/>
      <c r="AY226" s="175"/>
      <c r="AZ226" s="175"/>
      <c r="BA226" s="175"/>
      <c r="BB226" s="175"/>
      <c r="BC226" s="175"/>
      <c r="BD226" s="175"/>
      <c r="BE226" s="175"/>
    </row>
    <row r="227" ht="15.75" customHeight="1">
      <c r="AG227" s="218"/>
      <c r="AI227" s="175"/>
      <c r="AJ227" s="175"/>
      <c r="AK227" s="175"/>
      <c r="AL227" s="100"/>
      <c r="AM227" s="175"/>
      <c r="AN227" s="175"/>
      <c r="AU227" s="175"/>
      <c r="AV227" s="175"/>
      <c r="AW227" s="175"/>
      <c r="AX227" s="175"/>
      <c r="AY227" s="175"/>
      <c r="AZ227" s="175"/>
      <c r="BA227" s="175"/>
      <c r="BB227" s="175"/>
      <c r="BC227" s="175"/>
      <c r="BD227" s="175"/>
      <c r="BE227" s="175"/>
    </row>
    <row r="228" ht="15.75" customHeight="1">
      <c r="AG228" s="218"/>
      <c r="AI228" s="175"/>
      <c r="AJ228" s="175"/>
      <c r="AK228" s="175"/>
      <c r="AL228" s="100"/>
      <c r="AM228" s="175"/>
      <c r="AN228" s="175"/>
      <c r="AU228" s="175"/>
      <c r="AV228" s="175"/>
      <c r="AW228" s="175"/>
      <c r="AX228" s="175"/>
      <c r="AY228" s="175"/>
      <c r="AZ228" s="175"/>
      <c r="BA228" s="175"/>
      <c r="BB228" s="175"/>
      <c r="BC228" s="175"/>
      <c r="BD228" s="175"/>
      <c r="BE228" s="175"/>
    </row>
    <row r="229" ht="15.75" customHeight="1">
      <c r="AG229" s="218"/>
      <c r="AI229" s="175"/>
      <c r="AJ229" s="175"/>
      <c r="AK229" s="175"/>
      <c r="AL229" s="100"/>
      <c r="AM229" s="175"/>
      <c r="AN229" s="175"/>
      <c r="AU229" s="175"/>
      <c r="AV229" s="175"/>
      <c r="AW229" s="175"/>
      <c r="AX229" s="175"/>
      <c r="AY229" s="175"/>
      <c r="AZ229" s="175"/>
      <c r="BA229" s="175"/>
      <c r="BB229" s="175"/>
      <c r="BC229" s="175"/>
      <c r="BD229" s="175"/>
      <c r="BE229" s="175"/>
    </row>
    <row r="230" ht="15.75" customHeight="1">
      <c r="AG230" s="218"/>
      <c r="AL230" s="100"/>
    </row>
    <row r="231" ht="15.75" customHeight="1">
      <c r="AG231" s="218"/>
      <c r="AL231" s="100"/>
    </row>
    <row r="232" ht="15.75" customHeight="1">
      <c r="AG232" s="218"/>
      <c r="AL232" s="100"/>
    </row>
    <row r="233" ht="15.75" customHeight="1">
      <c r="AG233" s="218"/>
      <c r="AL233" s="100"/>
    </row>
    <row r="234" ht="15.75" customHeight="1">
      <c r="AG234" s="218"/>
      <c r="AL234" s="100"/>
    </row>
    <row r="235" ht="15.75" customHeight="1">
      <c r="AG235" s="218"/>
      <c r="AL235" s="100"/>
    </row>
    <row r="236" ht="15.75" customHeight="1">
      <c r="AG236" s="218"/>
      <c r="AL236" s="100"/>
    </row>
    <row r="237" ht="15.75" customHeight="1">
      <c r="AG237" s="218"/>
      <c r="AL237" s="100"/>
    </row>
    <row r="238" ht="15.75" customHeight="1">
      <c r="AG238" s="218"/>
      <c r="AL238" s="100"/>
    </row>
    <row r="239" ht="15.75" customHeight="1">
      <c r="AG239" s="218"/>
      <c r="AL239" s="100"/>
    </row>
    <row r="240" ht="15.75" customHeight="1">
      <c r="AG240" s="218"/>
      <c r="AL240" s="100"/>
    </row>
    <row r="241" ht="15.75" customHeight="1">
      <c r="AG241" s="218"/>
      <c r="AL241" s="100"/>
    </row>
    <row r="242" ht="15.75" customHeight="1">
      <c r="AG242" s="218"/>
      <c r="AL242" s="100"/>
    </row>
    <row r="243" ht="15.75" customHeight="1">
      <c r="AG243" s="218"/>
      <c r="AL243" s="100"/>
    </row>
    <row r="244" ht="15.75" customHeight="1">
      <c r="AG244" s="218"/>
      <c r="AL244" s="100"/>
    </row>
    <row r="245" ht="15.75" customHeight="1">
      <c r="AG245" s="218"/>
      <c r="AL245" s="100"/>
    </row>
    <row r="246" ht="15.75" customHeight="1">
      <c r="AG246" s="218"/>
      <c r="AL246" s="100"/>
    </row>
    <row r="247" ht="15.75" customHeight="1">
      <c r="AG247" s="218"/>
      <c r="AL247" s="100"/>
    </row>
    <row r="248" ht="15.75" customHeight="1">
      <c r="AG248" s="218"/>
      <c r="AL248" s="100"/>
    </row>
    <row r="249" ht="15.75" customHeight="1">
      <c r="AG249" s="218"/>
      <c r="AL249" s="100"/>
    </row>
    <row r="250" ht="15.75" customHeight="1">
      <c r="AG250" s="218"/>
      <c r="AL250" s="100"/>
    </row>
    <row r="251" ht="15.75" customHeight="1">
      <c r="AG251" s="218"/>
      <c r="AL251" s="100"/>
    </row>
    <row r="252" ht="15.75" customHeight="1">
      <c r="AG252" s="218"/>
      <c r="AL252" s="100"/>
    </row>
    <row r="253" ht="15.75" customHeight="1">
      <c r="AG253" s="218"/>
      <c r="AL253" s="100"/>
    </row>
    <row r="254" ht="15.75" customHeight="1">
      <c r="AG254" s="218"/>
      <c r="AL254" s="100"/>
    </row>
    <row r="255" ht="15.75" customHeight="1">
      <c r="AG255" s="218"/>
      <c r="AL255" s="100"/>
    </row>
    <row r="256" ht="15.75" customHeight="1">
      <c r="AG256" s="218"/>
      <c r="AL256" s="100"/>
    </row>
    <row r="257" ht="15.75" customHeight="1">
      <c r="AG257" s="218"/>
      <c r="AL257" s="100"/>
    </row>
    <row r="258" ht="15.75" customHeight="1">
      <c r="AG258" s="218"/>
      <c r="AL258" s="100"/>
    </row>
    <row r="259" ht="15.75" customHeight="1">
      <c r="AG259" s="218"/>
      <c r="AL259" s="100"/>
    </row>
    <row r="260" ht="15.75" customHeight="1">
      <c r="AG260" s="218"/>
      <c r="AL260" s="100"/>
    </row>
    <row r="261" ht="15.75" customHeight="1">
      <c r="AG261" s="218"/>
      <c r="AL261" s="100"/>
    </row>
    <row r="262" ht="15.75" customHeight="1">
      <c r="AG262" s="218"/>
      <c r="AL262" s="100"/>
    </row>
    <row r="263" ht="15.75" customHeight="1">
      <c r="AG263" s="218"/>
      <c r="AL263" s="100"/>
    </row>
    <row r="264" ht="15.75" customHeight="1">
      <c r="AG264" s="218"/>
      <c r="AL264" s="100"/>
    </row>
    <row r="265" ht="15.75" customHeight="1">
      <c r="AG265" s="218"/>
      <c r="AL265" s="100"/>
    </row>
    <row r="266" ht="15.75" customHeight="1">
      <c r="AG266" s="218"/>
      <c r="AL266" s="100"/>
    </row>
    <row r="267" ht="15.75" customHeight="1">
      <c r="AG267" s="218"/>
    </row>
    <row r="268" ht="15.75" customHeight="1">
      <c r="AG268" s="218"/>
    </row>
    <row r="269" ht="15.75" customHeight="1">
      <c r="AG269" s="218"/>
    </row>
    <row r="270" ht="15.75" customHeight="1">
      <c r="AG270" s="218"/>
    </row>
    <row r="271" ht="15.75" customHeight="1">
      <c r="AG271" s="218"/>
    </row>
    <row r="272" ht="15.75" customHeight="1">
      <c r="AG272" s="218"/>
    </row>
    <row r="273" ht="15.75" customHeight="1">
      <c r="AG273" s="218"/>
    </row>
    <row r="274" ht="15.75" customHeight="1">
      <c r="AG274" s="218"/>
    </row>
    <row r="275" ht="15.75" customHeight="1">
      <c r="AG275" s="218"/>
    </row>
    <row r="276" ht="15.75" customHeight="1">
      <c r="AG276" s="218"/>
    </row>
    <row r="277" ht="15.75" customHeight="1">
      <c r="AG277" s="218"/>
    </row>
    <row r="278" ht="15.75" customHeight="1">
      <c r="AG278" s="218"/>
    </row>
    <row r="279" ht="15.75" customHeight="1">
      <c r="AG279" s="218"/>
    </row>
    <row r="280" ht="15.75" customHeight="1">
      <c r="AG280" s="218"/>
    </row>
    <row r="281" ht="15.75" customHeight="1">
      <c r="AG281" s="218"/>
    </row>
    <row r="282" ht="15.75" customHeight="1">
      <c r="AG282" s="218"/>
    </row>
    <row r="283" ht="15.75" customHeight="1">
      <c r="AG283" s="218"/>
    </row>
    <row r="284" ht="15.75" customHeight="1">
      <c r="AG284" s="218"/>
    </row>
    <row r="285" ht="15.75" customHeight="1">
      <c r="AG285" s="218"/>
    </row>
    <row r="286" ht="15.75" customHeight="1">
      <c r="AG286" s="218"/>
    </row>
    <row r="287" ht="15.75" customHeight="1">
      <c r="AG287" s="218"/>
    </row>
    <row r="288" ht="15.75" customHeight="1">
      <c r="AG288" s="218"/>
    </row>
    <row r="289" ht="15.75" customHeight="1">
      <c r="AG289" s="218"/>
    </row>
    <row r="290" ht="15.75" customHeight="1">
      <c r="AG290" s="218"/>
    </row>
    <row r="291" ht="15.75" customHeight="1">
      <c r="AG291" s="218"/>
    </row>
    <row r="292" ht="15.75" customHeight="1">
      <c r="AG292" s="218"/>
    </row>
    <row r="293" ht="15.75" customHeight="1">
      <c r="AG293" s="218"/>
    </row>
    <row r="294" ht="15.75" customHeight="1">
      <c r="AG294" s="218"/>
    </row>
    <row r="295" ht="15.75" customHeight="1">
      <c r="AG295" s="218"/>
    </row>
    <row r="296" ht="15.75" customHeight="1">
      <c r="AG296" s="218"/>
    </row>
    <row r="297" ht="15.75" customHeight="1">
      <c r="AG297" s="218"/>
    </row>
    <row r="298" ht="15.75" customHeight="1">
      <c r="AG298" s="218"/>
    </row>
    <row r="299" ht="15.75" customHeight="1">
      <c r="AG299" s="218"/>
    </row>
    <row r="300" ht="15.75" customHeight="1">
      <c r="AG300" s="218"/>
    </row>
    <row r="301" ht="15.75" customHeight="1">
      <c r="AG301" s="218"/>
    </row>
    <row r="302" ht="15.75" customHeight="1">
      <c r="AG302" s="218"/>
    </row>
    <row r="303" ht="15.75" customHeight="1">
      <c r="AG303" s="218"/>
    </row>
    <row r="304" ht="15.75" customHeight="1">
      <c r="AG304" s="218"/>
    </row>
    <row r="305" ht="15.75" customHeight="1">
      <c r="AG305" s="218"/>
    </row>
    <row r="306" ht="15.75" customHeight="1">
      <c r="AG306" s="218"/>
    </row>
    <row r="307" ht="15.75" customHeight="1">
      <c r="AG307" s="218"/>
    </row>
    <row r="308" ht="15.75" customHeight="1">
      <c r="AG308" s="218"/>
    </row>
    <row r="309" ht="15.75" customHeight="1">
      <c r="AG309" s="218"/>
    </row>
    <row r="310" ht="15.75" customHeight="1">
      <c r="AG310" s="218"/>
    </row>
    <row r="311" ht="15.75" customHeight="1">
      <c r="AG311" s="218"/>
    </row>
    <row r="312" ht="15.75" customHeight="1">
      <c r="AG312" s="218"/>
    </row>
    <row r="313" ht="15.75" customHeight="1">
      <c r="AG313" s="218"/>
    </row>
    <row r="314" ht="15.75" customHeight="1">
      <c r="AG314" s="218"/>
    </row>
    <row r="315" ht="15.75" customHeight="1">
      <c r="AG315" s="218"/>
    </row>
    <row r="316" ht="15.75" customHeight="1">
      <c r="AG316" s="218"/>
    </row>
    <row r="317" ht="15.75" customHeight="1">
      <c r="AG317" s="218"/>
    </row>
    <row r="318" ht="15.75" customHeight="1">
      <c r="AG318" s="218"/>
    </row>
    <row r="319" ht="15.75" customHeight="1">
      <c r="AG319" s="218"/>
    </row>
    <row r="320" ht="15.75" customHeight="1">
      <c r="AG320" s="218"/>
    </row>
    <row r="321" ht="15.75" customHeight="1">
      <c r="AG321" s="218"/>
    </row>
    <row r="322" ht="15.75" customHeight="1">
      <c r="AG322" s="218"/>
    </row>
    <row r="323" ht="15.75" customHeight="1">
      <c r="AG323" s="218"/>
    </row>
    <row r="324" ht="15.75" customHeight="1">
      <c r="AG324" s="218"/>
    </row>
    <row r="325" ht="15.75" customHeight="1">
      <c r="AG325" s="218"/>
    </row>
    <row r="326" ht="15.75" customHeight="1">
      <c r="AG326" s="218"/>
    </row>
    <row r="327" ht="15.75" customHeight="1">
      <c r="AG327" s="218"/>
    </row>
    <row r="328" ht="15.75" customHeight="1">
      <c r="AG328" s="218"/>
    </row>
    <row r="329" ht="15.75" customHeight="1">
      <c r="AG329" s="218"/>
    </row>
    <row r="330" ht="15.75" customHeight="1">
      <c r="AG330" s="218"/>
    </row>
    <row r="331" ht="15.75" customHeight="1">
      <c r="AG331" s="218"/>
    </row>
    <row r="332" ht="15.75" customHeight="1">
      <c r="AG332" s="218"/>
    </row>
    <row r="333" ht="15.75" customHeight="1">
      <c r="AG333" s="218"/>
    </row>
    <row r="334" ht="15.75" customHeight="1">
      <c r="AG334" s="218"/>
    </row>
    <row r="335" ht="15.75" customHeight="1">
      <c r="AG335" s="218"/>
    </row>
    <row r="336" ht="15.75" customHeight="1">
      <c r="AG336" s="218"/>
    </row>
    <row r="337" ht="15.75" customHeight="1">
      <c r="AG337" s="218"/>
    </row>
    <row r="338" ht="15.75" customHeight="1">
      <c r="AG338" s="218"/>
    </row>
    <row r="339" ht="15.75" customHeight="1">
      <c r="AG339" s="218"/>
    </row>
    <row r="340" ht="15.75" customHeight="1">
      <c r="AG340" s="218"/>
    </row>
    <row r="341" ht="15.75" customHeight="1">
      <c r="AG341" s="218"/>
    </row>
    <row r="342" ht="15.75" customHeight="1">
      <c r="AG342" s="218"/>
    </row>
    <row r="343" ht="15.75" customHeight="1">
      <c r="AG343" s="218"/>
    </row>
    <row r="344" ht="15.75" customHeight="1">
      <c r="AG344" s="218"/>
    </row>
    <row r="345" ht="15.75" customHeight="1">
      <c r="AG345" s="218"/>
    </row>
    <row r="346" ht="15.75" customHeight="1">
      <c r="AG346" s="218"/>
    </row>
    <row r="347" ht="15.75" customHeight="1">
      <c r="AG347" s="218"/>
    </row>
    <row r="348" ht="15.75" customHeight="1">
      <c r="AG348" s="218"/>
    </row>
    <row r="349" ht="15.75" customHeight="1">
      <c r="AG349" s="218"/>
    </row>
    <row r="350" ht="15.75" customHeight="1">
      <c r="AG350" s="218"/>
    </row>
    <row r="351" ht="15.75" customHeight="1">
      <c r="AG351" s="218"/>
    </row>
    <row r="352" ht="15.75" customHeight="1">
      <c r="AG352" s="218"/>
    </row>
    <row r="353" ht="15.75" customHeight="1">
      <c r="AG353" s="218"/>
    </row>
    <row r="354" ht="15.75" customHeight="1">
      <c r="AG354" s="218"/>
    </row>
    <row r="355" ht="15.75" customHeight="1">
      <c r="AG355" s="218"/>
    </row>
    <row r="356" ht="15.75" customHeight="1">
      <c r="AG356" s="218"/>
    </row>
    <row r="357" ht="15.75" customHeight="1">
      <c r="AG357" s="218"/>
    </row>
    <row r="358" ht="15.75" customHeight="1">
      <c r="AG358" s="218"/>
    </row>
    <row r="359" ht="15.75" customHeight="1">
      <c r="AG359" s="218"/>
    </row>
    <row r="360" ht="15.75" customHeight="1">
      <c r="AG360" s="218"/>
    </row>
    <row r="361" ht="15.75" customHeight="1">
      <c r="AG361" s="218"/>
    </row>
    <row r="362" ht="15.75" customHeight="1">
      <c r="AG362" s="218"/>
    </row>
    <row r="363" ht="15.75" customHeight="1">
      <c r="AG363" s="218"/>
    </row>
    <row r="364" ht="15.75" customHeight="1">
      <c r="AG364" s="218"/>
    </row>
    <row r="365" ht="15.75" customHeight="1">
      <c r="AG365" s="218"/>
    </row>
    <row r="366" ht="15.75" customHeight="1">
      <c r="AG366" s="218"/>
    </row>
    <row r="367" ht="15.75" customHeight="1">
      <c r="AG367" s="218"/>
    </row>
    <row r="368" ht="15.75" customHeight="1">
      <c r="AG368" s="218"/>
    </row>
    <row r="369" ht="15.75" customHeight="1">
      <c r="AG369" s="218"/>
    </row>
    <row r="370" ht="15.75" customHeight="1">
      <c r="AG370" s="218"/>
    </row>
    <row r="371" ht="15.75" customHeight="1">
      <c r="AG371" s="218"/>
    </row>
    <row r="372" ht="15.75" customHeight="1">
      <c r="AG372" s="218"/>
    </row>
    <row r="373" ht="15.75" customHeight="1">
      <c r="AG373" s="218"/>
    </row>
    <row r="374" ht="15.75" customHeight="1">
      <c r="AG374" s="218"/>
    </row>
    <row r="375" ht="15.75" customHeight="1">
      <c r="AG375" s="218"/>
    </row>
    <row r="376" ht="15.75" customHeight="1">
      <c r="AG376" s="218"/>
    </row>
    <row r="377" ht="15.75" customHeight="1">
      <c r="AG377" s="218"/>
    </row>
    <row r="378" ht="15.75" customHeight="1">
      <c r="AG378" s="218"/>
    </row>
    <row r="379" ht="15.75" customHeight="1">
      <c r="AG379" s="218"/>
    </row>
    <row r="380" ht="15.75" customHeight="1">
      <c r="AG380" s="218"/>
    </row>
    <row r="381" ht="15.75" customHeight="1">
      <c r="AG381" s="218"/>
    </row>
    <row r="382" ht="15.75" customHeight="1">
      <c r="AG382" s="218"/>
    </row>
    <row r="383" ht="15.75" customHeight="1">
      <c r="AG383" s="218"/>
    </row>
    <row r="384" ht="15.75" customHeight="1">
      <c r="AG384" s="218"/>
    </row>
    <row r="385" ht="15.75" customHeight="1">
      <c r="AG385" s="218"/>
    </row>
    <row r="386" ht="15.75" customHeight="1">
      <c r="AG386" s="218"/>
    </row>
    <row r="387" ht="15.75" customHeight="1">
      <c r="AG387" s="218"/>
    </row>
    <row r="388" ht="15.75" customHeight="1">
      <c r="AG388" s="218"/>
    </row>
    <row r="389" ht="15.75" customHeight="1">
      <c r="AG389" s="218"/>
    </row>
    <row r="390" ht="15.75" customHeight="1">
      <c r="AG390" s="218"/>
    </row>
    <row r="391" ht="15.75" customHeight="1">
      <c r="AG391" s="218"/>
    </row>
    <row r="392" ht="15.75" customHeight="1">
      <c r="AG392" s="218"/>
    </row>
    <row r="393" ht="15.75" customHeight="1">
      <c r="AG393" s="218"/>
    </row>
    <row r="394" ht="15.75" customHeight="1">
      <c r="AG394" s="218"/>
    </row>
    <row r="395" ht="15.75" customHeight="1">
      <c r="AG395" s="218"/>
    </row>
    <row r="396" ht="15.75" customHeight="1">
      <c r="AG396" s="218"/>
    </row>
    <row r="397" ht="15.75" customHeight="1">
      <c r="AG397" s="218"/>
    </row>
    <row r="398" ht="15.75" customHeight="1">
      <c r="AG398" s="218"/>
    </row>
    <row r="399" ht="15.75" customHeight="1">
      <c r="AG399" s="218"/>
    </row>
    <row r="400" ht="15.75" customHeight="1">
      <c r="AG400" s="218"/>
    </row>
    <row r="401" ht="15.75" customHeight="1">
      <c r="AG401" s="218"/>
    </row>
    <row r="402" ht="15.75" customHeight="1">
      <c r="AG402" s="218"/>
    </row>
    <row r="403" ht="15.75" customHeight="1">
      <c r="AG403" s="218"/>
    </row>
    <row r="404" ht="15.75" customHeight="1">
      <c r="AG404" s="218"/>
    </row>
    <row r="405" ht="15.75" customHeight="1">
      <c r="AG405" s="218"/>
    </row>
    <row r="406" ht="15.75" customHeight="1">
      <c r="AG406" s="218"/>
    </row>
    <row r="407" ht="15.75" customHeight="1">
      <c r="AG407" s="218"/>
    </row>
    <row r="408" ht="15.75" customHeight="1">
      <c r="AG408" s="218"/>
    </row>
    <row r="409" ht="15.75" customHeight="1">
      <c r="AG409" s="218"/>
    </row>
    <row r="410" ht="15.75" customHeight="1">
      <c r="AG410" s="218"/>
    </row>
    <row r="411" ht="15.75" customHeight="1">
      <c r="AG411" s="218"/>
    </row>
    <row r="412" ht="15.75" customHeight="1">
      <c r="AG412" s="218"/>
    </row>
    <row r="413" ht="15.75" customHeight="1">
      <c r="AG413" s="218"/>
    </row>
    <row r="414" ht="15.75" customHeight="1">
      <c r="AG414" s="218"/>
    </row>
    <row r="415" ht="15.75" customHeight="1">
      <c r="AG415" s="218"/>
    </row>
    <row r="416" ht="15.75" customHeight="1">
      <c r="AG416" s="218"/>
    </row>
    <row r="417" ht="15.75" customHeight="1">
      <c r="AG417" s="218"/>
    </row>
    <row r="418" ht="15.75" customHeight="1">
      <c r="AG418" s="218"/>
    </row>
    <row r="419" ht="15.75" customHeight="1">
      <c r="AG419" s="218"/>
    </row>
    <row r="420" ht="15.75" customHeight="1">
      <c r="AG420" s="218"/>
    </row>
    <row r="421" ht="15.75" customHeight="1">
      <c r="AG421" s="218"/>
    </row>
    <row r="422" ht="15.75" customHeight="1">
      <c r="AG422" s="218"/>
    </row>
    <row r="423" ht="15.75" customHeight="1">
      <c r="AG423" s="218"/>
    </row>
    <row r="424" ht="15.75" customHeight="1">
      <c r="AG424" s="218"/>
    </row>
    <row r="425" ht="15.75" customHeight="1">
      <c r="AG425" s="218"/>
    </row>
    <row r="426" ht="15.75" customHeight="1">
      <c r="AG426" s="218"/>
    </row>
    <row r="427" ht="15.75" customHeight="1">
      <c r="AG427" s="218"/>
    </row>
    <row r="428" ht="15.75" customHeight="1">
      <c r="AG428" s="218"/>
    </row>
    <row r="429" ht="15.75" customHeight="1">
      <c r="AG429" s="218"/>
    </row>
    <row r="430" ht="15.75" customHeight="1">
      <c r="AG430" s="218"/>
    </row>
    <row r="431" ht="15.75" customHeight="1">
      <c r="AG431" s="218"/>
    </row>
    <row r="432" ht="15.75" customHeight="1">
      <c r="AG432" s="218"/>
    </row>
    <row r="433" ht="15.75" customHeight="1">
      <c r="AG433" s="218"/>
    </row>
    <row r="434" ht="15.75" customHeight="1">
      <c r="AG434" s="218"/>
    </row>
    <row r="435" ht="15.75" customHeight="1">
      <c r="AG435" s="218"/>
    </row>
    <row r="436" ht="15.75" customHeight="1">
      <c r="AG436" s="218"/>
    </row>
    <row r="437" ht="15.75" customHeight="1">
      <c r="AG437" s="218"/>
    </row>
    <row r="438" ht="15.75" customHeight="1">
      <c r="AG438" s="218"/>
    </row>
    <row r="439" ht="15.75" customHeight="1">
      <c r="AG439" s="218"/>
    </row>
    <row r="440" ht="15.75" customHeight="1">
      <c r="AG440" s="218"/>
    </row>
    <row r="441" ht="15.75" customHeight="1">
      <c r="AG441" s="218"/>
    </row>
    <row r="442" ht="15.75" customHeight="1">
      <c r="AG442" s="218"/>
    </row>
    <row r="443" ht="15.75" customHeight="1">
      <c r="AG443" s="218"/>
    </row>
    <row r="444" ht="15.75" customHeight="1">
      <c r="AG444" s="218"/>
    </row>
    <row r="445" ht="15.75" customHeight="1">
      <c r="AG445" s="218"/>
    </row>
    <row r="446" ht="15.75" customHeight="1">
      <c r="AG446" s="218"/>
    </row>
    <row r="447" ht="15.75" customHeight="1">
      <c r="AG447" s="218"/>
    </row>
    <row r="448" ht="15.75" customHeight="1">
      <c r="AG448" s="218"/>
    </row>
    <row r="449" ht="15.75" customHeight="1">
      <c r="AG449" s="218"/>
    </row>
    <row r="450" ht="15.75" customHeight="1">
      <c r="AG450" s="218"/>
    </row>
    <row r="451" ht="15.75" customHeight="1">
      <c r="AG451" s="218"/>
    </row>
    <row r="452" ht="15.75" customHeight="1">
      <c r="AG452" s="218"/>
    </row>
    <row r="453" ht="15.75" customHeight="1">
      <c r="AG453" s="218"/>
    </row>
    <row r="454" ht="15.75" customHeight="1">
      <c r="AG454" s="218"/>
    </row>
    <row r="455" ht="15.75" customHeight="1">
      <c r="AG455" s="218"/>
    </row>
    <row r="456" ht="15.75" customHeight="1">
      <c r="AG456" s="218"/>
    </row>
    <row r="457" ht="15.75" customHeight="1">
      <c r="AG457" s="218"/>
    </row>
    <row r="458" ht="15.75" customHeight="1">
      <c r="AG458" s="218"/>
    </row>
    <row r="459" ht="15.75" customHeight="1">
      <c r="AG459" s="218"/>
    </row>
    <row r="460" ht="15.75" customHeight="1">
      <c r="AG460" s="218"/>
    </row>
    <row r="461" ht="15.75" customHeight="1">
      <c r="AG461" s="218"/>
    </row>
    <row r="462" ht="15.75" customHeight="1">
      <c r="AG462" s="218"/>
    </row>
    <row r="463" ht="15.75" customHeight="1">
      <c r="AG463" s="218"/>
    </row>
    <row r="464" ht="15.75" customHeight="1">
      <c r="AG464" s="218"/>
    </row>
    <row r="465" ht="15.75" customHeight="1">
      <c r="AG465" s="218"/>
    </row>
    <row r="466" ht="15.75" customHeight="1">
      <c r="AG466" s="218"/>
    </row>
    <row r="467" ht="15.75" customHeight="1">
      <c r="AG467" s="218"/>
    </row>
    <row r="468" ht="15.75" customHeight="1">
      <c r="AG468" s="218"/>
    </row>
    <row r="469" ht="15.75" customHeight="1">
      <c r="AG469" s="218"/>
    </row>
    <row r="470" ht="15.75" customHeight="1">
      <c r="AG470" s="218"/>
    </row>
    <row r="471" ht="15.75" customHeight="1">
      <c r="AG471" s="218"/>
    </row>
    <row r="472" ht="15.75" customHeight="1">
      <c r="AG472" s="218"/>
    </row>
    <row r="473" ht="15.75" customHeight="1">
      <c r="AG473" s="218"/>
    </row>
    <row r="474" ht="15.75" customHeight="1">
      <c r="AG474" s="218"/>
    </row>
    <row r="475" ht="15.75" customHeight="1">
      <c r="AG475" s="218"/>
    </row>
    <row r="476" ht="15.75" customHeight="1">
      <c r="AG476" s="218"/>
    </row>
    <row r="477" ht="15.75" customHeight="1">
      <c r="AG477" s="218"/>
    </row>
    <row r="478" ht="15.75" customHeight="1">
      <c r="AG478" s="218"/>
    </row>
    <row r="479" ht="15.75" customHeight="1">
      <c r="AG479" s="218"/>
    </row>
    <row r="480" ht="15.75" customHeight="1">
      <c r="AG480" s="218"/>
    </row>
    <row r="481" ht="15.75" customHeight="1">
      <c r="AG481" s="218"/>
    </row>
    <row r="482" ht="15.75" customHeight="1">
      <c r="AG482" s="218"/>
    </row>
    <row r="483" ht="15.75" customHeight="1">
      <c r="AG483" s="218"/>
    </row>
    <row r="484" ht="15.75" customHeight="1">
      <c r="AG484" s="218"/>
    </row>
    <row r="485" ht="15.75" customHeight="1">
      <c r="AG485" s="218"/>
    </row>
    <row r="486" ht="15.75" customHeight="1">
      <c r="AG486" s="218"/>
    </row>
    <row r="487" ht="15.75" customHeight="1">
      <c r="AG487" s="218"/>
    </row>
    <row r="488" ht="15.75" customHeight="1">
      <c r="AG488" s="218"/>
    </row>
    <row r="489" ht="15.75" customHeight="1">
      <c r="AG489" s="218"/>
    </row>
    <row r="490" ht="15.75" customHeight="1">
      <c r="AG490" s="218"/>
    </row>
    <row r="491" ht="15.75" customHeight="1">
      <c r="AG491" s="218"/>
    </row>
    <row r="492" ht="15.75" customHeight="1">
      <c r="AG492" s="218"/>
    </row>
    <row r="493" ht="15.75" customHeight="1">
      <c r="AG493" s="218"/>
    </row>
    <row r="494" ht="15.75" customHeight="1">
      <c r="AG494" s="218"/>
    </row>
    <row r="495" ht="15.75" customHeight="1">
      <c r="AG495" s="218"/>
    </row>
    <row r="496" ht="15.75" customHeight="1">
      <c r="AG496" s="218"/>
    </row>
    <row r="497" ht="15.75" customHeight="1">
      <c r="AG497" s="218"/>
    </row>
    <row r="498" ht="15.75" customHeight="1">
      <c r="AG498" s="218"/>
    </row>
    <row r="499" ht="15.75" customHeight="1">
      <c r="AG499" s="218"/>
    </row>
    <row r="500" ht="15.75" customHeight="1">
      <c r="AG500" s="218"/>
    </row>
    <row r="501" ht="15.75" customHeight="1">
      <c r="AG501" s="218"/>
    </row>
    <row r="502" ht="15.75" customHeight="1">
      <c r="AG502" s="218"/>
    </row>
    <row r="503" ht="15.75" customHeight="1">
      <c r="AG503" s="218"/>
    </row>
    <row r="504" ht="15.75" customHeight="1">
      <c r="AG504" s="218"/>
    </row>
    <row r="505" ht="15.75" customHeight="1">
      <c r="AG505" s="218"/>
    </row>
    <row r="506" ht="15.75" customHeight="1">
      <c r="AG506" s="218"/>
    </row>
    <row r="507" ht="15.75" customHeight="1">
      <c r="AG507" s="218"/>
    </row>
    <row r="508" ht="15.75" customHeight="1">
      <c r="AG508" s="218"/>
    </row>
    <row r="509" ht="15.75" customHeight="1">
      <c r="AG509" s="218"/>
    </row>
    <row r="510" ht="15.75" customHeight="1">
      <c r="AG510" s="218"/>
    </row>
    <row r="511" ht="15.75" customHeight="1">
      <c r="AG511" s="218"/>
    </row>
    <row r="512" ht="15.75" customHeight="1">
      <c r="AG512" s="218"/>
    </row>
    <row r="513" ht="15.75" customHeight="1">
      <c r="AG513" s="218"/>
    </row>
    <row r="514" ht="15.75" customHeight="1">
      <c r="AG514" s="218"/>
    </row>
    <row r="515" ht="15.75" customHeight="1">
      <c r="AG515" s="218"/>
    </row>
    <row r="516" ht="15.75" customHeight="1">
      <c r="AG516" s="218"/>
    </row>
    <row r="517" ht="15.75" customHeight="1">
      <c r="AG517" s="218"/>
    </row>
    <row r="518" ht="15.75" customHeight="1">
      <c r="AG518" s="218"/>
    </row>
    <row r="519" ht="15.75" customHeight="1">
      <c r="AG519" s="218"/>
    </row>
    <row r="520" ht="15.75" customHeight="1">
      <c r="AG520" s="218"/>
    </row>
    <row r="521" ht="15.75" customHeight="1">
      <c r="AG521" s="218"/>
    </row>
    <row r="522" ht="15.75" customHeight="1">
      <c r="AG522" s="218"/>
    </row>
    <row r="523" ht="15.75" customHeight="1">
      <c r="AG523" s="218"/>
    </row>
    <row r="524" ht="15.75" customHeight="1">
      <c r="AG524" s="218"/>
    </row>
    <row r="525" ht="15.75" customHeight="1">
      <c r="AG525" s="218"/>
    </row>
    <row r="526" ht="15.75" customHeight="1">
      <c r="AG526" s="218"/>
    </row>
    <row r="527" ht="15.75" customHeight="1">
      <c r="AG527" s="218"/>
    </row>
    <row r="528" ht="15.75" customHeight="1">
      <c r="AG528" s="218"/>
    </row>
    <row r="529" ht="15.75" customHeight="1">
      <c r="AG529" s="218"/>
    </row>
    <row r="530" ht="15.75" customHeight="1">
      <c r="AG530" s="218"/>
    </row>
    <row r="531" ht="15.75" customHeight="1">
      <c r="AG531" s="218"/>
    </row>
    <row r="532" ht="15.75" customHeight="1">
      <c r="AG532" s="218"/>
    </row>
    <row r="533" ht="15.75" customHeight="1">
      <c r="AG533" s="218"/>
    </row>
    <row r="534" ht="15.75" customHeight="1">
      <c r="AG534" s="218"/>
    </row>
    <row r="535" ht="15.75" customHeight="1">
      <c r="AG535" s="218"/>
    </row>
    <row r="536" ht="15.75" customHeight="1">
      <c r="AG536" s="218"/>
    </row>
    <row r="537" ht="15.75" customHeight="1">
      <c r="AG537" s="218"/>
    </row>
    <row r="538" ht="15.75" customHeight="1">
      <c r="AG538" s="218"/>
    </row>
    <row r="539" ht="15.75" customHeight="1">
      <c r="AG539" s="218"/>
    </row>
    <row r="540" ht="15.75" customHeight="1">
      <c r="AG540" s="218"/>
    </row>
    <row r="541" ht="15.75" customHeight="1">
      <c r="AG541" s="218"/>
    </row>
    <row r="542" ht="15.75" customHeight="1">
      <c r="AG542" s="218"/>
    </row>
    <row r="543" ht="15.75" customHeight="1">
      <c r="AG543" s="218"/>
    </row>
    <row r="544" ht="15.75" customHeight="1">
      <c r="AG544" s="218"/>
    </row>
    <row r="545" ht="15.75" customHeight="1">
      <c r="AG545" s="218"/>
    </row>
    <row r="546" ht="15.75" customHeight="1">
      <c r="AG546" s="218"/>
    </row>
    <row r="547" ht="15.75" customHeight="1">
      <c r="AG547" s="218"/>
    </row>
    <row r="548" ht="15.75" customHeight="1">
      <c r="AG548" s="218"/>
    </row>
    <row r="549" ht="15.75" customHeight="1">
      <c r="AG549" s="218"/>
    </row>
    <row r="550" ht="15.75" customHeight="1">
      <c r="AG550" s="218"/>
    </row>
    <row r="551" ht="15.75" customHeight="1">
      <c r="AG551" s="218"/>
    </row>
    <row r="552" ht="15.75" customHeight="1">
      <c r="AG552" s="218"/>
    </row>
    <row r="553" ht="15.75" customHeight="1">
      <c r="AG553" s="218"/>
    </row>
    <row r="554" ht="15.75" customHeight="1">
      <c r="AG554" s="218"/>
    </row>
    <row r="555" ht="15.75" customHeight="1">
      <c r="AG555" s="218"/>
    </row>
    <row r="556" ht="15.75" customHeight="1">
      <c r="AG556" s="218"/>
    </row>
    <row r="557" ht="15.75" customHeight="1">
      <c r="AG557" s="218"/>
    </row>
    <row r="558" ht="15.75" customHeight="1">
      <c r="AG558" s="218"/>
    </row>
    <row r="559" ht="15.75" customHeight="1">
      <c r="AG559" s="218"/>
    </row>
    <row r="560" ht="15.75" customHeight="1">
      <c r="AG560" s="218"/>
    </row>
    <row r="561" ht="15.75" customHeight="1">
      <c r="AG561" s="218"/>
    </row>
    <row r="562" ht="15.75" customHeight="1">
      <c r="AG562" s="218"/>
    </row>
    <row r="563" ht="15.75" customHeight="1">
      <c r="AG563" s="218"/>
    </row>
    <row r="564" ht="15.75" customHeight="1">
      <c r="AG564" s="218"/>
    </row>
    <row r="565" ht="15.75" customHeight="1">
      <c r="AG565" s="218"/>
    </row>
    <row r="566" ht="15.75" customHeight="1">
      <c r="AG566" s="218"/>
    </row>
    <row r="567" ht="15.75" customHeight="1">
      <c r="AG567" s="218"/>
    </row>
    <row r="568" ht="15.75" customHeight="1">
      <c r="AG568" s="218"/>
    </row>
    <row r="569" ht="15.75" customHeight="1">
      <c r="AG569" s="218"/>
    </row>
    <row r="570" ht="15.75" customHeight="1">
      <c r="AG570" s="218"/>
    </row>
    <row r="571" ht="15.75" customHeight="1">
      <c r="AG571" s="218"/>
    </row>
    <row r="572" ht="15.75" customHeight="1">
      <c r="AG572" s="218"/>
    </row>
    <row r="573" ht="15.75" customHeight="1">
      <c r="AG573" s="218"/>
    </row>
    <row r="574" ht="15.75" customHeight="1">
      <c r="AG574" s="218"/>
    </row>
    <row r="575" ht="15.75" customHeight="1">
      <c r="AG575" s="218"/>
    </row>
    <row r="576" ht="15.75" customHeight="1">
      <c r="AG576" s="218"/>
    </row>
    <row r="577" ht="15.75" customHeight="1">
      <c r="AG577" s="218"/>
    </row>
    <row r="578" ht="15.75" customHeight="1">
      <c r="AG578" s="218"/>
    </row>
    <row r="579" ht="15.75" customHeight="1">
      <c r="AG579" s="218"/>
    </row>
    <row r="580" ht="15.75" customHeight="1">
      <c r="AG580" s="218"/>
    </row>
    <row r="581" ht="15.75" customHeight="1">
      <c r="AG581" s="218"/>
    </row>
    <row r="582" ht="15.75" customHeight="1">
      <c r="AG582" s="218"/>
    </row>
    <row r="583" ht="15.75" customHeight="1">
      <c r="AG583" s="218"/>
    </row>
    <row r="584" ht="15.75" customHeight="1">
      <c r="AG584" s="218"/>
    </row>
    <row r="585" ht="15.75" customHeight="1">
      <c r="AG585" s="218"/>
    </row>
    <row r="586" ht="15.75" customHeight="1">
      <c r="AG586" s="218"/>
    </row>
    <row r="587" ht="15.75" customHeight="1">
      <c r="AG587" s="218"/>
    </row>
    <row r="588" ht="15.75" customHeight="1">
      <c r="AG588" s="218"/>
    </row>
    <row r="589" ht="15.75" customHeight="1">
      <c r="AG589" s="218"/>
    </row>
    <row r="590" ht="15.75" customHeight="1">
      <c r="AG590" s="218"/>
    </row>
    <row r="591" ht="15.75" customHeight="1">
      <c r="AG591" s="218"/>
    </row>
    <row r="592" ht="15.75" customHeight="1">
      <c r="AG592" s="218"/>
    </row>
    <row r="593" ht="15.75" customHeight="1">
      <c r="AG593" s="218"/>
    </row>
    <row r="594" ht="15.75" customHeight="1">
      <c r="AG594" s="218"/>
    </row>
    <row r="595" ht="15.75" customHeight="1">
      <c r="AG595" s="218"/>
    </row>
    <row r="596" ht="15.75" customHeight="1">
      <c r="AG596" s="218"/>
    </row>
    <row r="597" ht="15.75" customHeight="1">
      <c r="AG597" s="218"/>
    </row>
    <row r="598" ht="15.75" customHeight="1">
      <c r="AG598" s="218"/>
    </row>
    <row r="599" ht="15.75" customHeight="1">
      <c r="AG599" s="218"/>
    </row>
    <row r="600" ht="15.75" customHeight="1">
      <c r="AG600" s="218"/>
    </row>
    <row r="601" ht="15.75" customHeight="1">
      <c r="AG601" s="218"/>
    </row>
    <row r="602" ht="15.75" customHeight="1">
      <c r="AG602" s="218"/>
    </row>
    <row r="603" ht="15.75" customHeight="1">
      <c r="AG603" s="218"/>
    </row>
    <row r="604" ht="15.75" customHeight="1">
      <c r="AG604" s="218"/>
    </row>
    <row r="605" ht="15.75" customHeight="1">
      <c r="AG605" s="218"/>
    </row>
    <row r="606" ht="15.75" customHeight="1">
      <c r="AG606" s="218"/>
    </row>
    <row r="607" ht="15.75" customHeight="1">
      <c r="AG607" s="218"/>
    </row>
    <row r="608" ht="15.75" customHeight="1">
      <c r="AG608" s="218"/>
    </row>
    <row r="609" ht="15.75" customHeight="1">
      <c r="AG609" s="218"/>
    </row>
    <row r="610" ht="15.75" customHeight="1">
      <c r="AG610" s="218"/>
    </row>
    <row r="611" ht="15.75" customHeight="1">
      <c r="AG611" s="218"/>
    </row>
    <row r="612" ht="15.75" customHeight="1">
      <c r="AG612" s="218"/>
    </row>
    <row r="613" ht="15.75" customHeight="1">
      <c r="AG613" s="218"/>
    </row>
    <row r="614" ht="15.75" customHeight="1">
      <c r="AG614" s="218"/>
    </row>
    <row r="615" ht="15.75" customHeight="1">
      <c r="AG615" s="218"/>
    </row>
    <row r="616" ht="15.75" customHeight="1">
      <c r="AG616" s="218"/>
    </row>
    <row r="617" ht="15.75" customHeight="1">
      <c r="AG617" s="218"/>
    </row>
    <row r="618" ht="15.75" customHeight="1">
      <c r="AG618" s="218"/>
    </row>
    <row r="619" ht="15.75" customHeight="1">
      <c r="AG619" s="218"/>
    </row>
    <row r="620" ht="15.75" customHeight="1">
      <c r="AG620" s="218"/>
    </row>
    <row r="621" ht="15.75" customHeight="1">
      <c r="AG621" s="218"/>
    </row>
    <row r="622" ht="15.75" customHeight="1">
      <c r="AG622" s="218"/>
    </row>
    <row r="623" ht="15.75" customHeight="1">
      <c r="AG623" s="218"/>
    </row>
    <row r="624" ht="15.75" customHeight="1">
      <c r="AG624" s="218"/>
    </row>
    <row r="625" ht="15.75" customHeight="1">
      <c r="AG625" s="218"/>
    </row>
    <row r="626" ht="15.75" customHeight="1">
      <c r="AG626" s="218"/>
    </row>
    <row r="627" ht="15.75" customHeight="1">
      <c r="AG627" s="218"/>
    </row>
    <row r="628" ht="15.75" customHeight="1">
      <c r="AG628" s="218"/>
    </row>
    <row r="629" ht="15.75" customHeight="1">
      <c r="AG629" s="218"/>
    </row>
    <row r="630" ht="15.75" customHeight="1">
      <c r="AG630" s="218"/>
    </row>
    <row r="631" ht="15.75" customHeight="1">
      <c r="AG631" s="218"/>
    </row>
    <row r="632" ht="15.75" customHeight="1">
      <c r="AG632" s="218"/>
    </row>
    <row r="633" ht="15.75" customHeight="1">
      <c r="AG633" s="218"/>
    </row>
    <row r="634" ht="15.75" customHeight="1">
      <c r="AG634" s="218"/>
    </row>
    <row r="635" ht="15.75" customHeight="1">
      <c r="AG635" s="218"/>
    </row>
    <row r="636" ht="15.75" customHeight="1">
      <c r="AG636" s="218"/>
    </row>
    <row r="637" ht="15.75" customHeight="1">
      <c r="AG637" s="218"/>
    </row>
    <row r="638" ht="15.75" customHeight="1">
      <c r="AG638" s="218"/>
    </row>
    <row r="639" ht="15.75" customHeight="1">
      <c r="AG639" s="218"/>
    </row>
    <row r="640" ht="15.75" customHeight="1">
      <c r="AG640" s="218"/>
    </row>
    <row r="641" ht="15.75" customHeight="1">
      <c r="AG641" s="218"/>
    </row>
    <row r="642" ht="15.75" customHeight="1">
      <c r="AG642" s="218"/>
    </row>
    <row r="643" ht="15.75" customHeight="1">
      <c r="AG643" s="218"/>
    </row>
    <row r="644" ht="15.75" customHeight="1">
      <c r="AG644" s="218"/>
    </row>
    <row r="645" ht="15.75" customHeight="1">
      <c r="AG645" s="218"/>
    </row>
    <row r="646" ht="15.75" customHeight="1">
      <c r="AG646" s="218"/>
    </row>
    <row r="647" ht="15.75" customHeight="1">
      <c r="AG647" s="218"/>
    </row>
    <row r="648" ht="15.75" customHeight="1">
      <c r="AG648" s="218"/>
    </row>
    <row r="649" ht="15.75" customHeight="1">
      <c r="AG649" s="218"/>
    </row>
    <row r="650" ht="15.75" customHeight="1">
      <c r="AG650" s="218"/>
    </row>
    <row r="651" ht="15.75" customHeight="1">
      <c r="AG651" s="218"/>
    </row>
    <row r="652" ht="15.75" customHeight="1">
      <c r="AG652" s="218"/>
    </row>
    <row r="653" ht="15.75" customHeight="1">
      <c r="AG653" s="218"/>
    </row>
    <row r="654" ht="15.75" customHeight="1">
      <c r="AG654" s="218"/>
    </row>
    <row r="655" ht="15.75" customHeight="1">
      <c r="AG655" s="218"/>
    </row>
    <row r="656" ht="15.75" customHeight="1">
      <c r="AG656" s="218"/>
    </row>
    <row r="657" ht="15.75" customHeight="1">
      <c r="AG657" s="218"/>
    </row>
    <row r="658" ht="15.75" customHeight="1">
      <c r="AG658" s="218"/>
    </row>
    <row r="659" ht="15.75" customHeight="1">
      <c r="AG659" s="218"/>
    </row>
    <row r="660" ht="15.75" customHeight="1">
      <c r="AG660" s="218"/>
    </row>
    <row r="661" ht="15.75" customHeight="1">
      <c r="AG661" s="218"/>
    </row>
    <row r="662" ht="15.75" customHeight="1">
      <c r="AG662" s="218"/>
    </row>
    <row r="663" ht="15.75" customHeight="1">
      <c r="AG663" s="218"/>
    </row>
    <row r="664" ht="15.75" customHeight="1">
      <c r="AG664" s="218"/>
    </row>
    <row r="665" ht="15.75" customHeight="1">
      <c r="AG665" s="218"/>
    </row>
    <row r="666" ht="15.75" customHeight="1">
      <c r="AG666" s="218"/>
    </row>
    <row r="667" ht="15.75" customHeight="1">
      <c r="AG667" s="218"/>
    </row>
    <row r="668" ht="15.75" customHeight="1">
      <c r="AG668" s="218"/>
    </row>
    <row r="669" ht="15.75" customHeight="1">
      <c r="AG669" s="218"/>
    </row>
    <row r="670" ht="15.75" customHeight="1">
      <c r="AG670" s="218"/>
    </row>
    <row r="671" ht="15.75" customHeight="1">
      <c r="AG671" s="218"/>
    </row>
    <row r="672" ht="15.75" customHeight="1">
      <c r="AG672" s="218"/>
    </row>
    <row r="673" ht="15.75" customHeight="1">
      <c r="AG673" s="218"/>
    </row>
    <row r="674" ht="15.75" customHeight="1">
      <c r="AG674" s="218"/>
    </row>
    <row r="675" ht="15.75" customHeight="1">
      <c r="AG675" s="218"/>
    </row>
    <row r="676" ht="15.75" customHeight="1">
      <c r="AG676" s="218"/>
    </row>
    <row r="677" ht="15.75" customHeight="1">
      <c r="AG677" s="218"/>
    </row>
    <row r="678" ht="15.75" customHeight="1">
      <c r="AG678" s="218"/>
    </row>
    <row r="679" ht="15.75" customHeight="1">
      <c r="AG679" s="218"/>
    </row>
    <row r="680" ht="15.75" customHeight="1">
      <c r="AG680" s="218"/>
    </row>
    <row r="681" ht="15.75" customHeight="1">
      <c r="AG681" s="218"/>
    </row>
    <row r="682" ht="15.75" customHeight="1">
      <c r="AG682" s="218"/>
    </row>
    <row r="683" ht="15.75" customHeight="1">
      <c r="AG683" s="218"/>
    </row>
    <row r="684" ht="15.75" customHeight="1">
      <c r="AG684" s="218"/>
    </row>
    <row r="685" ht="15.75" customHeight="1">
      <c r="AG685" s="218"/>
    </row>
    <row r="686" ht="15.75" customHeight="1">
      <c r="AG686" s="218"/>
    </row>
    <row r="687" ht="15.75" customHeight="1">
      <c r="AG687" s="218"/>
    </row>
    <row r="688" ht="15.75" customHeight="1">
      <c r="AG688" s="218"/>
    </row>
    <row r="689" ht="15.75" customHeight="1">
      <c r="AG689" s="218"/>
    </row>
    <row r="690" ht="15.75" customHeight="1">
      <c r="AG690" s="218"/>
    </row>
    <row r="691" ht="15.75" customHeight="1">
      <c r="AG691" s="218"/>
    </row>
    <row r="692" ht="15.75" customHeight="1">
      <c r="AG692" s="218"/>
    </row>
    <row r="693" ht="15.75" customHeight="1">
      <c r="AG693" s="218"/>
    </row>
    <row r="694" ht="15.75" customHeight="1">
      <c r="AG694" s="218"/>
    </row>
    <row r="695" ht="15.75" customHeight="1">
      <c r="AG695" s="218"/>
    </row>
    <row r="696" ht="15.75" customHeight="1">
      <c r="AG696" s="218"/>
    </row>
    <row r="697" ht="15.75" customHeight="1">
      <c r="AG697" s="218"/>
    </row>
    <row r="698" ht="15.75" customHeight="1">
      <c r="AG698" s="218"/>
    </row>
    <row r="699" ht="15.75" customHeight="1">
      <c r="AG699" s="218"/>
    </row>
    <row r="700" ht="15.75" customHeight="1">
      <c r="AG700" s="218"/>
    </row>
    <row r="701" ht="15.75" customHeight="1">
      <c r="AG701" s="218"/>
    </row>
    <row r="702" ht="15.75" customHeight="1">
      <c r="AG702" s="218"/>
    </row>
    <row r="703" ht="15.75" customHeight="1">
      <c r="AG703" s="218"/>
    </row>
    <row r="704" ht="15.75" customHeight="1">
      <c r="AG704" s="218"/>
    </row>
    <row r="705" ht="15.75" customHeight="1">
      <c r="AG705" s="218"/>
    </row>
    <row r="706" ht="15.75" customHeight="1">
      <c r="AG706" s="218"/>
    </row>
    <row r="707" ht="15.75" customHeight="1">
      <c r="AG707" s="218"/>
    </row>
    <row r="708" ht="15.75" customHeight="1">
      <c r="AG708" s="218"/>
    </row>
    <row r="709" ht="15.75" customHeight="1">
      <c r="AG709" s="218"/>
    </row>
    <row r="710" ht="15.75" customHeight="1">
      <c r="AG710" s="218"/>
    </row>
    <row r="711" ht="15.75" customHeight="1">
      <c r="AG711" s="218"/>
    </row>
    <row r="712" ht="15.75" customHeight="1">
      <c r="AG712" s="218"/>
    </row>
    <row r="713" ht="15.75" customHeight="1">
      <c r="AG713" s="218"/>
    </row>
    <row r="714" ht="15.75" customHeight="1">
      <c r="AG714" s="218"/>
    </row>
    <row r="715" ht="15.75" customHeight="1">
      <c r="AG715" s="218"/>
    </row>
    <row r="716" ht="15.75" customHeight="1">
      <c r="AG716" s="218"/>
    </row>
    <row r="717" ht="15.75" customHeight="1">
      <c r="AG717" s="218"/>
    </row>
    <row r="718" ht="15.75" customHeight="1">
      <c r="AG718" s="218"/>
    </row>
    <row r="719" ht="15.75" customHeight="1">
      <c r="AG719" s="218"/>
    </row>
    <row r="720" ht="15.75" customHeight="1">
      <c r="AG720" s="218"/>
    </row>
    <row r="721" ht="15.75" customHeight="1">
      <c r="AG721" s="218"/>
    </row>
    <row r="722" ht="15.75" customHeight="1">
      <c r="AG722" s="218"/>
    </row>
    <row r="723" ht="15.75" customHeight="1">
      <c r="AG723" s="218"/>
    </row>
    <row r="724" ht="15.75" customHeight="1">
      <c r="AG724" s="218"/>
    </row>
    <row r="725" ht="15.75" customHeight="1">
      <c r="AG725" s="218"/>
    </row>
    <row r="726" ht="15.75" customHeight="1">
      <c r="AG726" s="218"/>
    </row>
    <row r="727" ht="15.75" customHeight="1">
      <c r="AG727" s="218"/>
    </row>
    <row r="728" ht="15.75" customHeight="1">
      <c r="AG728" s="218"/>
    </row>
    <row r="729" ht="15.75" customHeight="1">
      <c r="AG729" s="218"/>
    </row>
    <row r="730" ht="15.75" customHeight="1">
      <c r="AG730" s="218"/>
    </row>
    <row r="731" ht="15.75" customHeight="1">
      <c r="AG731" s="218"/>
    </row>
    <row r="732" ht="15.75" customHeight="1">
      <c r="AG732" s="218"/>
    </row>
    <row r="733" ht="15.75" customHeight="1">
      <c r="AG733" s="218"/>
    </row>
    <row r="734" ht="15.75" customHeight="1">
      <c r="AG734" s="218"/>
    </row>
    <row r="735" ht="15.75" customHeight="1">
      <c r="AG735" s="218"/>
    </row>
    <row r="736" ht="15.75" customHeight="1">
      <c r="AG736" s="218"/>
    </row>
    <row r="737" ht="15.75" customHeight="1">
      <c r="AG737" s="218"/>
    </row>
    <row r="738" ht="15.75" customHeight="1">
      <c r="AG738" s="218"/>
    </row>
    <row r="739" ht="15.75" customHeight="1">
      <c r="AG739" s="218"/>
    </row>
    <row r="740" ht="15.75" customHeight="1">
      <c r="AG740" s="218"/>
    </row>
    <row r="741" ht="15.75" customHeight="1">
      <c r="AG741" s="218"/>
    </row>
    <row r="742" ht="15.75" customHeight="1">
      <c r="AG742" s="218"/>
    </row>
    <row r="743" ht="15.75" customHeight="1">
      <c r="AG743" s="218"/>
    </row>
    <row r="744" ht="15.75" customHeight="1">
      <c r="AG744" s="218"/>
    </row>
    <row r="745" ht="15.75" customHeight="1">
      <c r="AG745" s="218"/>
    </row>
    <row r="746" ht="15.75" customHeight="1">
      <c r="AG746" s="218"/>
    </row>
    <row r="747" ht="15.75" customHeight="1">
      <c r="AG747" s="218"/>
    </row>
    <row r="748" ht="15.75" customHeight="1">
      <c r="AG748" s="218"/>
    </row>
    <row r="749" ht="15.75" customHeight="1">
      <c r="AG749" s="218"/>
    </row>
    <row r="750" ht="15.75" customHeight="1">
      <c r="AG750" s="218"/>
    </row>
    <row r="751" ht="15.75" customHeight="1">
      <c r="AG751" s="218"/>
    </row>
    <row r="752" ht="15.75" customHeight="1">
      <c r="AG752" s="218"/>
    </row>
    <row r="753" ht="15.75" customHeight="1">
      <c r="AG753" s="218"/>
    </row>
    <row r="754" ht="15.75" customHeight="1">
      <c r="AG754" s="218"/>
    </row>
    <row r="755" ht="15.75" customHeight="1">
      <c r="AG755" s="218"/>
    </row>
    <row r="756" ht="15.75" customHeight="1">
      <c r="AG756" s="218"/>
    </row>
    <row r="757" ht="15.75" customHeight="1">
      <c r="AG757" s="218"/>
    </row>
    <row r="758" ht="15.75" customHeight="1">
      <c r="AG758" s="218"/>
    </row>
    <row r="759" ht="15.75" customHeight="1">
      <c r="AG759" s="218"/>
    </row>
    <row r="760" ht="15.75" customHeight="1">
      <c r="AG760" s="218"/>
    </row>
    <row r="761" ht="15.75" customHeight="1">
      <c r="AG761" s="218"/>
    </row>
    <row r="762" ht="15.75" customHeight="1">
      <c r="AG762" s="218"/>
    </row>
    <row r="763" ht="15.75" customHeight="1">
      <c r="AG763" s="218"/>
    </row>
    <row r="764" ht="15.75" customHeight="1">
      <c r="AG764" s="218"/>
    </row>
    <row r="765" ht="15.75" customHeight="1">
      <c r="AG765" s="218"/>
    </row>
    <row r="766" ht="15.75" customHeight="1">
      <c r="AG766" s="218"/>
    </row>
    <row r="767" ht="15.75" customHeight="1">
      <c r="AG767" s="218"/>
    </row>
    <row r="768" ht="15.75" customHeight="1">
      <c r="AG768" s="218"/>
    </row>
    <row r="769" ht="15.75" customHeight="1">
      <c r="AG769" s="218"/>
    </row>
    <row r="770" ht="15.75" customHeight="1">
      <c r="AG770" s="218"/>
    </row>
    <row r="771" ht="15.75" customHeight="1">
      <c r="AG771" s="218"/>
    </row>
    <row r="772" ht="15.75" customHeight="1">
      <c r="AG772" s="218"/>
    </row>
    <row r="773" ht="15.75" customHeight="1">
      <c r="AG773" s="218"/>
    </row>
    <row r="774" ht="15.75" customHeight="1">
      <c r="AG774" s="218"/>
    </row>
    <row r="775" ht="15.75" customHeight="1">
      <c r="AG775" s="218"/>
    </row>
    <row r="776" ht="15.75" customHeight="1">
      <c r="AG776" s="218"/>
    </row>
    <row r="777" ht="15.75" customHeight="1">
      <c r="AG777" s="218"/>
    </row>
    <row r="778" ht="15.75" customHeight="1">
      <c r="AG778" s="218"/>
    </row>
    <row r="779" ht="15.75" customHeight="1">
      <c r="AG779" s="218"/>
    </row>
    <row r="780" ht="15.75" customHeight="1">
      <c r="AG780" s="218"/>
    </row>
    <row r="781" ht="15.75" customHeight="1">
      <c r="AG781" s="218"/>
    </row>
    <row r="782" ht="15.75" customHeight="1">
      <c r="AG782" s="218"/>
    </row>
    <row r="783" ht="15.75" customHeight="1">
      <c r="AG783" s="218"/>
    </row>
    <row r="784" ht="15.75" customHeight="1">
      <c r="AG784" s="218"/>
    </row>
    <row r="785" ht="15.75" customHeight="1">
      <c r="AG785" s="218"/>
    </row>
    <row r="786" ht="15.75" customHeight="1">
      <c r="AG786" s="218"/>
    </row>
    <row r="787" ht="15.75" customHeight="1">
      <c r="AG787" s="218"/>
    </row>
    <row r="788" ht="15.75" customHeight="1">
      <c r="AG788" s="218"/>
    </row>
    <row r="789" ht="15.75" customHeight="1">
      <c r="AG789" s="218"/>
    </row>
    <row r="790" ht="15.75" customHeight="1">
      <c r="AG790" s="218"/>
    </row>
    <row r="791" ht="15.75" customHeight="1">
      <c r="AG791" s="218"/>
    </row>
    <row r="792" ht="15.75" customHeight="1">
      <c r="AG792" s="218"/>
    </row>
    <row r="793" ht="15.75" customHeight="1">
      <c r="AG793" s="218"/>
    </row>
    <row r="794" ht="15.75" customHeight="1">
      <c r="AG794" s="218"/>
    </row>
    <row r="795" ht="15.75" customHeight="1">
      <c r="AG795" s="218"/>
    </row>
    <row r="796" ht="15.75" customHeight="1">
      <c r="AG796" s="218"/>
    </row>
    <row r="797" ht="15.75" customHeight="1">
      <c r="AG797" s="218"/>
    </row>
    <row r="798" ht="15.75" customHeight="1">
      <c r="AG798" s="218"/>
    </row>
    <row r="799" ht="15.75" customHeight="1">
      <c r="AG799" s="218"/>
    </row>
    <row r="800" ht="15.75" customHeight="1">
      <c r="AG800" s="218"/>
    </row>
    <row r="801" ht="15.75" customHeight="1">
      <c r="AG801" s="218"/>
    </row>
    <row r="802" ht="15.75" customHeight="1">
      <c r="AG802" s="218"/>
    </row>
    <row r="803" ht="15.75" customHeight="1">
      <c r="AG803" s="218"/>
    </row>
    <row r="804" ht="15.75" customHeight="1">
      <c r="AG804" s="218"/>
    </row>
    <row r="805" ht="15.75" customHeight="1">
      <c r="AG805" s="218"/>
    </row>
    <row r="806" ht="15.75" customHeight="1">
      <c r="AG806" s="218"/>
    </row>
    <row r="807" ht="15.75" customHeight="1">
      <c r="AG807" s="218"/>
    </row>
    <row r="808" ht="15.75" customHeight="1">
      <c r="AG808" s="218"/>
    </row>
    <row r="809" ht="15.75" customHeight="1">
      <c r="AG809" s="218"/>
    </row>
    <row r="810" ht="15.75" customHeight="1">
      <c r="AG810" s="218"/>
    </row>
    <row r="811" ht="15.75" customHeight="1">
      <c r="AG811" s="218"/>
    </row>
    <row r="812" ht="15.75" customHeight="1">
      <c r="AG812" s="218"/>
    </row>
    <row r="813" ht="15.75" customHeight="1">
      <c r="AG813" s="218"/>
    </row>
    <row r="814" ht="15.75" customHeight="1">
      <c r="AG814" s="218"/>
    </row>
    <row r="815" ht="15.75" customHeight="1">
      <c r="AG815" s="218"/>
    </row>
    <row r="816" ht="15.75" customHeight="1">
      <c r="AG816" s="218"/>
    </row>
    <row r="817" ht="15.75" customHeight="1">
      <c r="AG817" s="218"/>
    </row>
    <row r="818" ht="15.75" customHeight="1">
      <c r="AG818" s="218"/>
    </row>
    <row r="819" ht="15.75" customHeight="1">
      <c r="AG819" s="218"/>
    </row>
    <row r="820" ht="15.75" customHeight="1">
      <c r="AG820" s="218"/>
    </row>
    <row r="821" ht="15.75" customHeight="1">
      <c r="AG821" s="218"/>
    </row>
    <row r="822" ht="15.75" customHeight="1">
      <c r="AG822" s="218"/>
    </row>
    <row r="823" ht="15.75" customHeight="1">
      <c r="AG823" s="218"/>
    </row>
    <row r="824" ht="15.75" customHeight="1">
      <c r="AG824" s="218"/>
    </row>
    <row r="825" ht="15.75" customHeight="1">
      <c r="AG825" s="218"/>
    </row>
    <row r="826" ht="15.75" customHeight="1">
      <c r="AG826" s="218"/>
    </row>
    <row r="827" ht="15.75" customHeight="1">
      <c r="AG827" s="218"/>
    </row>
    <row r="828" ht="15.75" customHeight="1">
      <c r="AG828" s="218"/>
    </row>
    <row r="829" ht="15.75" customHeight="1">
      <c r="AG829" s="218"/>
    </row>
    <row r="830" ht="15.75" customHeight="1">
      <c r="AG830" s="218"/>
    </row>
    <row r="831" ht="15.75" customHeight="1">
      <c r="AG831" s="218"/>
    </row>
    <row r="832" ht="15.75" customHeight="1">
      <c r="AG832" s="218"/>
    </row>
    <row r="833" ht="15.75" customHeight="1">
      <c r="AG833" s="218"/>
    </row>
    <row r="834" ht="15.75" customHeight="1">
      <c r="AG834" s="218"/>
    </row>
    <row r="835" ht="15.75" customHeight="1">
      <c r="AG835" s="218"/>
    </row>
    <row r="836" ht="15.75" customHeight="1">
      <c r="AG836" s="218"/>
    </row>
    <row r="837" ht="15.75" customHeight="1">
      <c r="AG837" s="218"/>
    </row>
    <row r="838" ht="15.75" customHeight="1">
      <c r="AG838" s="218"/>
    </row>
    <row r="839" ht="15.75" customHeight="1">
      <c r="AG839" s="218"/>
    </row>
    <row r="840" ht="15.75" customHeight="1">
      <c r="AG840" s="218"/>
    </row>
    <row r="841" ht="15.75" customHeight="1">
      <c r="AG841" s="218"/>
    </row>
    <row r="842" ht="15.75" customHeight="1">
      <c r="AG842" s="218"/>
    </row>
    <row r="843" ht="15.75" customHeight="1">
      <c r="AG843" s="218"/>
    </row>
    <row r="844" ht="15.75" customHeight="1">
      <c r="AG844" s="218"/>
    </row>
    <row r="845" ht="15.75" customHeight="1">
      <c r="AG845" s="218"/>
    </row>
    <row r="846" ht="15.75" customHeight="1">
      <c r="AG846" s="218"/>
    </row>
    <row r="847" ht="15.75" customHeight="1">
      <c r="AG847" s="218"/>
    </row>
    <row r="848" ht="15.75" customHeight="1">
      <c r="AG848" s="218"/>
    </row>
    <row r="849" ht="15.75" customHeight="1">
      <c r="AG849" s="218"/>
    </row>
    <row r="850" ht="15.75" customHeight="1">
      <c r="AG850" s="218"/>
    </row>
    <row r="851" ht="15.75" customHeight="1">
      <c r="AG851" s="218"/>
    </row>
    <row r="852" ht="15.75" customHeight="1">
      <c r="AG852" s="218"/>
    </row>
    <row r="853" ht="15.75" customHeight="1">
      <c r="AG853" s="218"/>
    </row>
    <row r="854" ht="15.75" customHeight="1">
      <c r="AG854" s="218"/>
    </row>
    <row r="855" ht="15.75" customHeight="1">
      <c r="AG855" s="218"/>
    </row>
    <row r="856" ht="15.75" customHeight="1">
      <c r="AG856" s="218"/>
    </row>
    <row r="857" ht="15.75" customHeight="1">
      <c r="AG857" s="218"/>
    </row>
    <row r="858" ht="15.75" customHeight="1">
      <c r="AG858" s="218"/>
    </row>
    <row r="859" ht="15.75" customHeight="1">
      <c r="AG859" s="218"/>
    </row>
    <row r="860" ht="15.75" customHeight="1">
      <c r="AG860" s="218"/>
    </row>
    <row r="861" ht="15.75" customHeight="1">
      <c r="AG861" s="218"/>
    </row>
    <row r="862" ht="15.75" customHeight="1">
      <c r="AG862" s="218"/>
    </row>
    <row r="863" ht="15.75" customHeight="1">
      <c r="AG863" s="218"/>
    </row>
    <row r="864" ht="15.75" customHeight="1">
      <c r="AG864" s="218"/>
    </row>
    <row r="865" ht="15.75" customHeight="1">
      <c r="AG865" s="218"/>
    </row>
    <row r="866" ht="15.75" customHeight="1">
      <c r="AG866" s="218"/>
    </row>
    <row r="867" ht="15.75" customHeight="1">
      <c r="AG867" s="218"/>
    </row>
    <row r="868" ht="15.75" customHeight="1">
      <c r="AG868" s="218"/>
    </row>
    <row r="869" ht="15.75" customHeight="1">
      <c r="AG869" s="218"/>
    </row>
    <row r="870" ht="15.75" customHeight="1">
      <c r="AG870" s="218"/>
    </row>
    <row r="871" ht="15.75" customHeight="1">
      <c r="AG871" s="218"/>
    </row>
    <row r="872" ht="15.75" customHeight="1">
      <c r="AG872" s="218"/>
    </row>
    <row r="873" ht="15.75" customHeight="1">
      <c r="AG873" s="218"/>
    </row>
    <row r="874" ht="15.75" customHeight="1">
      <c r="AG874" s="218"/>
    </row>
    <row r="875" ht="15.75" customHeight="1">
      <c r="AG875" s="218"/>
    </row>
    <row r="876" ht="15.75" customHeight="1">
      <c r="AG876" s="218"/>
    </row>
    <row r="877" ht="15.75" customHeight="1">
      <c r="AG877" s="218"/>
    </row>
    <row r="878" ht="15.75" customHeight="1">
      <c r="AG878" s="218"/>
    </row>
    <row r="879" ht="15.75" customHeight="1">
      <c r="AG879" s="218"/>
    </row>
    <row r="880" ht="15.75" customHeight="1">
      <c r="AG880" s="218"/>
    </row>
    <row r="881" ht="15.75" customHeight="1">
      <c r="AG881" s="218"/>
    </row>
    <row r="882" ht="15.75" customHeight="1">
      <c r="AG882" s="218"/>
    </row>
    <row r="883" ht="15.75" customHeight="1">
      <c r="AG883" s="218"/>
    </row>
    <row r="884" ht="15.75" customHeight="1">
      <c r="AG884" s="218"/>
    </row>
    <row r="885" ht="15.75" customHeight="1">
      <c r="AG885" s="218"/>
    </row>
    <row r="886" ht="15.75" customHeight="1">
      <c r="AG886" s="218"/>
    </row>
    <row r="887" ht="15.75" customHeight="1">
      <c r="AG887" s="218"/>
    </row>
    <row r="888" ht="15.75" customHeight="1">
      <c r="AG888" s="218"/>
    </row>
    <row r="889" ht="15.75" customHeight="1">
      <c r="AG889" s="218"/>
    </row>
    <row r="890" ht="15.75" customHeight="1">
      <c r="AG890" s="218"/>
    </row>
    <row r="891" ht="15.75" customHeight="1">
      <c r="AG891" s="218"/>
    </row>
    <row r="892" ht="15.75" customHeight="1">
      <c r="AG892" s="218"/>
    </row>
    <row r="893" ht="15.75" customHeight="1">
      <c r="AG893" s="218"/>
    </row>
    <row r="894" ht="15.75" customHeight="1">
      <c r="AG894" s="218"/>
    </row>
    <row r="895" ht="15.75" customHeight="1">
      <c r="AG895" s="218"/>
    </row>
    <row r="896" ht="15.75" customHeight="1">
      <c r="AG896" s="218"/>
    </row>
    <row r="897" ht="15.75" customHeight="1">
      <c r="AG897" s="218"/>
    </row>
    <row r="898" ht="15.75" customHeight="1">
      <c r="AG898" s="218"/>
    </row>
    <row r="899" ht="15.75" customHeight="1">
      <c r="AG899" s="218"/>
    </row>
    <row r="900" ht="15.75" customHeight="1">
      <c r="AG900" s="218"/>
    </row>
    <row r="901" ht="15.75" customHeight="1">
      <c r="AG901" s="218"/>
    </row>
    <row r="902" ht="15.75" customHeight="1">
      <c r="AG902" s="218"/>
    </row>
    <row r="903" ht="15.75" customHeight="1">
      <c r="AG903" s="218"/>
    </row>
    <row r="904" ht="15.75" customHeight="1">
      <c r="AG904" s="218"/>
    </row>
    <row r="905" ht="15.75" customHeight="1">
      <c r="AG905" s="218"/>
    </row>
    <row r="906" ht="15.75" customHeight="1">
      <c r="AG906" s="218"/>
    </row>
    <row r="907" ht="15.75" customHeight="1">
      <c r="AG907" s="218"/>
    </row>
    <row r="908" ht="15.75" customHeight="1">
      <c r="AG908" s="218"/>
    </row>
    <row r="909" ht="15.75" customHeight="1">
      <c r="AG909" s="218"/>
    </row>
    <row r="910" ht="15.75" customHeight="1">
      <c r="AG910" s="218"/>
    </row>
    <row r="911" ht="15.75" customHeight="1">
      <c r="AG911" s="218"/>
    </row>
    <row r="912" ht="15.75" customHeight="1">
      <c r="AG912" s="218"/>
    </row>
    <row r="913" ht="15.75" customHeight="1">
      <c r="AG913" s="218"/>
    </row>
    <row r="914" ht="15.75" customHeight="1">
      <c r="AG914" s="218"/>
    </row>
    <row r="915" ht="15.75" customHeight="1">
      <c r="AG915" s="218"/>
    </row>
    <row r="916" ht="15.75" customHeight="1">
      <c r="AG916" s="218"/>
    </row>
    <row r="917" ht="15.75" customHeight="1">
      <c r="AG917" s="218"/>
    </row>
    <row r="918" ht="15.75" customHeight="1">
      <c r="AG918" s="218"/>
    </row>
    <row r="919" ht="15.75" customHeight="1">
      <c r="AG919" s="218"/>
    </row>
    <row r="920" ht="15.75" customHeight="1">
      <c r="AG920" s="218"/>
    </row>
    <row r="921" ht="15.75" customHeight="1">
      <c r="AG921" s="218"/>
    </row>
    <row r="922" ht="15.75" customHeight="1">
      <c r="AG922" s="218"/>
    </row>
    <row r="923" ht="15.75" customHeight="1">
      <c r="AG923" s="218"/>
    </row>
    <row r="924" ht="15.75" customHeight="1">
      <c r="AG924" s="218"/>
    </row>
    <row r="925" ht="15.75" customHeight="1">
      <c r="AG925" s="218"/>
    </row>
    <row r="926" ht="15.75" customHeight="1">
      <c r="AG926" s="218"/>
    </row>
    <row r="927" ht="15.75" customHeight="1">
      <c r="AG927" s="218"/>
    </row>
    <row r="928" ht="15.75" customHeight="1">
      <c r="AG928" s="218"/>
    </row>
    <row r="929" ht="15.75" customHeight="1">
      <c r="AG929" s="218"/>
    </row>
    <row r="930" ht="15.75" customHeight="1">
      <c r="AG930" s="218"/>
    </row>
    <row r="931" ht="15.75" customHeight="1">
      <c r="AG931" s="218"/>
    </row>
    <row r="932" ht="15.75" customHeight="1">
      <c r="AG932" s="218"/>
    </row>
    <row r="933" ht="15.75" customHeight="1">
      <c r="AG933" s="218"/>
    </row>
    <row r="934" ht="15.75" customHeight="1">
      <c r="AG934" s="218"/>
    </row>
    <row r="935" ht="15.75" customHeight="1">
      <c r="AG935" s="218"/>
    </row>
    <row r="936" ht="15.75" customHeight="1">
      <c r="AG936" s="218"/>
    </row>
    <row r="937" ht="15.75" customHeight="1">
      <c r="AG937" s="218"/>
    </row>
    <row r="938" ht="15.75" customHeight="1">
      <c r="AG938" s="218"/>
    </row>
    <row r="939" ht="15.75" customHeight="1">
      <c r="AG939" s="218"/>
    </row>
    <row r="940" ht="15.75" customHeight="1">
      <c r="AG940" s="218"/>
    </row>
    <row r="941" ht="15.75" customHeight="1">
      <c r="AG941" s="218"/>
    </row>
    <row r="942" ht="15.75" customHeight="1">
      <c r="AG942" s="218"/>
    </row>
    <row r="943" ht="15.75" customHeight="1">
      <c r="AG943" s="218"/>
    </row>
    <row r="944" ht="15.75" customHeight="1">
      <c r="AG944" s="218"/>
    </row>
    <row r="945" ht="15.75" customHeight="1">
      <c r="AG945" s="218"/>
    </row>
    <row r="946" ht="15.75" customHeight="1">
      <c r="AG946" s="218"/>
    </row>
    <row r="947" ht="15.75" customHeight="1">
      <c r="AG947" s="218"/>
    </row>
    <row r="948" ht="15.75" customHeight="1">
      <c r="AG948" s="218"/>
    </row>
    <row r="949" ht="15.75" customHeight="1">
      <c r="AG949" s="218"/>
    </row>
    <row r="950" ht="15.75" customHeight="1">
      <c r="AG950" s="218"/>
    </row>
    <row r="951" ht="15.75" customHeight="1">
      <c r="AG951" s="218"/>
    </row>
    <row r="952" ht="15.75" customHeight="1">
      <c r="AG952" s="218"/>
    </row>
    <row r="953" ht="15.75" customHeight="1">
      <c r="AG953" s="218"/>
    </row>
    <row r="954" ht="15.75" customHeight="1">
      <c r="AG954" s="218"/>
    </row>
    <row r="955" ht="15.75" customHeight="1">
      <c r="AG955" s="218"/>
    </row>
    <row r="956" ht="15.75" customHeight="1">
      <c r="AG956" s="218"/>
    </row>
    <row r="957" ht="15.75" customHeight="1">
      <c r="AG957" s="218"/>
    </row>
    <row r="958" ht="15.75" customHeight="1">
      <c r="AG958" s="218"/>
    </row>
    <row r="959" ht="15.75" customHeight="1">
      <c r="AG959" s="218"/>
    </row>
    <row r="960" ht="15.75" customHeight="1">
      <c r="AG960" s="218"/>
    </row>
    <row r="961" ht="15.75" customHeight="1">
      <c r="AG961" s="218"/>
    </row>
    <row r="962" ht="15.75" customHeight="1">
      <c r="AG962" s="218"/>
    </row>
    <row r="963" ht="15.75" customHeight="1">
      <c r="AG963" s="218"/>
    </row>
    <row r="964" ht="15.75" customHeight="1">
      <c r="AG964" s="218"/>
    </row>
    <row r="965" ht="15.75" customHeight="1">
      <c r="AG965" s="218"/>
    </row>
    <row r="966" ht="15.75" customHeight="1">
      <c r="AG966" s="218"/>
    </row>
    <row r="967" ht="15.75" customHeight="1">
      <c r="AG967" s="218"/>
    </row>
    <row r="968" ht="15.75" customHeight="1">
      <c r="AG968" s="218"/>
    </row>
    <row r="969" ht="15.75" customHeight="1">
      <c r="AG969" s="218"/>
    </row>
    <row r="970" ht="15.75" customHeight="1">
      <c r="AG970" s="218"/>
    </row>
    <row r="971" ht="15.75" customHeight="1">
      <c r="AG971" s="218"/>
    </row>
    <row r="972" ht="15.75" customHeight="1">
      <c r="AG972" s="218"/>
    </row>
    <row r="973" ht="15.75" customHeight="1">
      <c r="AG973" s="218"/>
    </row>
    <row r="974" ht="15.75" customHeight="1">
      <c r="AG974" s="218"/>
    </row>
    <row r="975" ht="15.75" customHeight="1">
      <c r="AG975" s="218"/>
    </row>
    <row r="976" ht="15.75" customHeight="1">
      <c r="AG976" s="218"/>
    </row>
    <row r="977" ht="15.75" customHeight="1">
      <c r="AG977" s="218"/>
    </row>
    <row r="978" ht="15.75" customHeight="1">
      <c r="AG978" s="218"/>
    </row>
    <row r="979" ht="15.75" customHeight="1">
      <c r="AG979" s="218"/>
    </row>
    <row r="980" ht="15.75" customHeight="1">
      <c r="AG980" s="218"/>
    </row>
    <row r="981" ht="15.75" customHeight="1">
      <c r="AG981" s="218"/>
    </row>
    <row r="982" ht="15.75" customHeight="1">
      <c r="AG982" s="218"/>
    </row>
    <row r="983" ht="15.75" customHeight="1">
      <c r="AG983" s="218"/>
    </row>
    <row r="984" ht="15.75" customHeight="1">
      <c r="AG984" s="218"/>
    </row>
    <row r="985" ht="15.75" customHeight="1">
      <c r="AG985" s="218"/>
    </row>
    <row r="986" ht="15.75" customHeight="1">
      <c r="AG986" s="218"/>
    </row>
    <row r="987" ht="15.75" customHeight="1">
      <c r="AG987" s="218"/>
    </row>
    <row r="988" ht="15.75" customHeight="1">
      <c r="AG988" s="218"/>
    </row>
    <row r="989" ht="15.75" customHeight="1">
      <c r="AG989" s="218"/>
    </row>
    <row r="990" ht="15.75" customHeight="1">
      <c r="AG990" s="218"/>
    </row>
    <row r="991" ht="15.75" customHeight="1">
      <c r="AG991" s="218"/>
    </row>
    <row r="992" ht="15.75" customHeight="1">
      <c r="AG992" s="218"/>
    </row>
    <row r="993" ht="15.75" customHeight="1">
      <c r="AG993" s="218"/>
    </row>
    <row r="994" ht="15.75" customHeight="1">
      <c r="AG994" s="218"/>
    </row>
    <row r="995" ht="15.75" customHeight="1">
      <c r="AG995" s="218"/>
    </row>
    <row r="996" ht="15.75" customHeight="1">
      <c r="AG996" s="218"/>
    </row>
    <row r="997" ht="15.75" customHeight="1">
      <c r="AG997" s="218"/>
    </row>
    <row r="998" ht="15.75" customHeight="1">
      <c r="AG998" s="218"/>
    </row>
    <row r="999" ht="15.75" customHeight="1">
      <c r="AG999" s="218"/>
    </row>
    <row r="1000" ht="15.75" customHeight="1">
      <c r="AG1000" s="218"/>
    </row>
  </sheetData>
  <autoFilter ref="$A$23:$AK$205"/>
  <mergeCells count="8">
    <mergeCell ref="A2:R2"/>
    <mergeCell ref="A3:S3"/>
    <mergeCell ref="A5:I5"/>
    <mergeCell ref="J5:P5"/>
    <mergeCell ref="Q5:W5"/>
    <mergeCell ref="X5:AC5"/>
    <mergeCell ref="A22:I22"/>
    <mergeCell ref="F217:N218"/>
  </mergeCells>
  <hyperlinks>
    <hyperlink display="Quality Score" location="Google_Sheet_Link_1101120985" ref="B6"/>
    <hyperlink display="Number of Earths required" location="null!A218" ref="AE6"/>
    <hyperlink display="Number of Countries required" location="null!A219" ref="AF6"/>
    <hyperlink display="See Note" location="null!A224" ref="E8"/>
    <hyperlink display="Quality Score" location="Google_Sheet_Link_2130011537" ref="B23"/>
    <hyperlink display="Region" location="null!E9:E15" ref="G23"/>
    <hyperlink display="Income Group" location="null!F16:G19" ref="H23"/>
    <hyperlink display="Population (millions)" location="null!G8:G15" ref="I23"/>
    <hyperlink display="Number of Earths required" location="null!A218" ref="AE23"/>
    <hyperlink display="Number of Countries required" location="null!A219" ref="AF23"/>
    <hyperlink r:id="rId2" ref="A210"/>
  </hyperlinks>
  <printOptions/>
  <pageMargins bottom="0.75" footer="0.0" header="0.0" left="0.15" right="0.15" top="0.75"/>
  <pageSetup paperSize="9" orientation="landscape" pageOrder="overThenDown"/>
  <headerFooter>
    <oddFooter>&amp;LPrinted on &amp;D&amp;CPage &amp;P of &amp;R© Global Footprint Network, 2015</oddFooter>
  </headerFooter>
  <colBreaks count="1" manualBreakCount="1">
    <brk id="23" man="1"/>
  </colBreaks>
  <drawing r:id="rId3"/>
  <legacy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0"/>
    <pageSetUpPr/>
  </sheetPr>
  <sheetViews>
    <sheetView workbookViewId="0"/>
  </sheetViews>
  <sheetFormatPr customHeight="1" defaultColWidth="14.43" defaultRowHeight="15.0"/>
  <cols>
    <col customWidth="1" min="1" max="26" width="9.29"/>
  </cols>
  <sheetData>
    <row r="1">
      <c r="A1" s="253" t="s">
        <v>57</v>
      </c>
      <c r="B1" s="253"/>
      <c r="C1" s="253"/>
      <c r="D1" s="253"/>
      <c r="E1" s="253"/>
      <c r="F1" s="253"/>
      <c r="G1" s="253"/>
      <c r="H1" s="253"/>
      <c r="I1" s="253"/>
      <c r="J1" s="253"/>
      <c r="K1" s="253"/>
      <c r="L1" s="253"/>
      <c r="M1" s="253"/>
      <c r="N1" s="253"/>
      <c r="O1" s="254"/>
      <c r="P1" s="254"/>
      <c r="Q1" s="254"/>
      <c r="R1" s="254"/>
      <c r="S1" s="254"/>
      <c r="T1" s="254"/>
      <c r="U1" s="254"/>
      <c r="V1" s="254"/>
      <c r="W1" s="254"/>
      <c r="X1" s="254"/>
      <c r="Y1" s="254"/>
      <c r="Z1" s="254"/>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2014-02-14T23:00:57Z</dcterms:created>
  <dc:creator>Windows User</dc:creator>
</cp:coreProperties>
</file>