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 Vijay\Desktop\min 303\"/>
    </mc:Choice>
  </mc:AlternateContent>
  <xr:revisionPtr revIDLastSave="0" documentId="13_ncr:1_{63F97507-8FD1-4628-8A5A-AAA6B4AD90EB}" xr6:coauthVersionLast="47" xr6:coauthVersionMax="47" xr10:uidLastSave="{00000000-0000-0000-0000-000000000000}"/>
  <bookViews>
    <workbookView xWindow="-108" yWindow="-108" windowWidth="23256" windowHeight="12456" xr2:uid="{7B92489E-9AF3-4B4B-80FD-73077BAFFA26}"/>
  </bookViews>
  <sheets>
    <sheet name="Sheet2" sheetId="2" r:id="rId1"/>
    <sheet name="Sheet1" sheetId="1" r:id="rId2"/>
  </sheets>
  <definedNames>
    <definedName name="Hello">Sheet1!$C$4:$C$63</definedName>
    <definedName name="MyRange">Sheet1!$B$4:$B$26</definedName>
    <definedName name="Rang">Sheet1!$B$4:$B$63</definedName>
    <definedName name="range1">Sheet2!$B$4:$B$61</definedName>
    <definedName name="range2">Sheet2!$C$4:$C$61</definedName>
    <definedName name="range3">Sheet2!$D$4:$D$61</definedName>
    <definedName name="range4">Sheet2!$E$4:$E$61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K40" i="2"/>
  <c r="K41" i="2" s="1"/>
  <c r="K39" i="2"/>
  <c r="A2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A26" i="1"/>
  <c r="A25" i="1"/>
  <c r="A24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C50" i="1"/>
  <c r="C4" i="1"/>
  <c r="A4" i="1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A4" i="2"/>
  <c r="G5" i="2" l="1"/>
  <c r="G13" i="2"/>
  <c r="G21" i="2"/>
  <c r="G6" i="2"/>
  <c r="G14" i="2"/>
  <c r="G22" i="2"/>
  <c r="G16" i="2"/>
  <c r="G9" i="2"/>
  <c r="G10" i="2"/>
  <c r="G20" i="2"/>
  <c r="G7" i="2"/>
  <c r="G15" i="2"/>
  <c r="G23" i="2"/>
  <c r="G17" i="2"/>
  <c r="G18" i="2"/>
  <c r="G12" i="2"/>
  <c r="G8" i="2"/>
  <c r="G11" i="2"/>
  <c r="G19" i="2"/>
  <c r="G4" i="2"/>
  <c r="F23" i="2"/>
  <c r="E11" i="2"/>
  <c r="E15" i="2"/>
  <c r="E10" i="2"/>
  <c r="F16" i="2"/>
  <c r="E13" i="2"/>
  <c r="E20" i="2"/>
  <c r="F15" i="2"/>
  <c r="F6" i="2"/>
  <c r="F20" i="2"/>
  <c r="E17" i="2"/>
  <c r="F17" i="2"/>
  <c r="E12" i="2"/>
  <c r="E6" i="2"/>
  <c r="E8" i="2"/>
  <c r="E22" i="2"/>
  <c r="E19" i="2"/>
  <c r="E14" i="2"/>
  <c r="F11" i="2"/>
  <c r="F13" i="2"/>
  <c r="F8" i="2"/>
  <c r="F22" i="2"/>
  <c r="F10" i="2"/>
  <c r="E5" i="2"/>
  <c r="F5" i="2"/>
  <c r="F19" i="2"/>
  <c r="E16" i="2"/>
  <c r="F18" i="2"/>
  <c r="F12" i="2"/>
  <c r="E7" i="2"/>
  <c r="F7" i="2"/>
  <c r="E21" i="2"/>
  <c r="E18" i="2"/>
  <c r="F14" i="2"/>
  <c r="E9" i="2"/>
  <c r="F9" i="2"/>
  <c r="E23" i="2"/>
  <c r="F21" i="2"/>
  <c r="D4" i="2"/>
  <c r="J44" i="1"/>
  <c r="J43" i="1"/>
  <c r="J45" i="1" s="1"/>
  <c r="D14" i="1" l="1"/>
  <c r="D26" i="1"/>
  <c r="D38" i="1"/>
  <c r="D50" i="1"/>
  <c r="E15" i="1"/>
  <c r="E27" i="1"/>
  <c r="E39" i="1"/>
  <c r="F4" i="1"/>
  <c r="F16" i="1"/>
  <c r="F28" i="1"/>
  <c r="F40" i="1"/>
  <c r="D6" i="1"/>
  <c r="D30" i="1"/>
  <c r="D42" i="1"/>
  <c r="E7" i="1"/>
  <c r="E19" i="1"/>
  <c r="E31" i="1"/>
  <c r="F8" i="1"/>
  <c r="F20" i="1"/>
  <c r="F44" i="1"/>
  <c r="D7" i="1"/>
  <c r="D31" i="1"/>
  <c r="D43" i="1"/>
  <c r="E20" i="1"/>
  <c r="E44" i="1"/>
  <c r="F21" i="1"/>
  <c r="F45" i="1"/>
  <c r="D8" i="1"/>
  <c r="E9" i="1"/>
  <c r="E45" i="1"/>
  <c r="F10" i="1"/>
  <c r="F34" i="1"/>
  <c r="F46" i="1"/>
  <c r="D9" i="1"/>
  <c r="D33" i="1"/>
  <c r="D45" i="1"/>
  <c r="E22" i="1"/>
  <c r="F11" i="1"/>
  <c r="F35" i="1"/>
  <c r="D10" i="1"/>
  <c r="D46" i="1"/>
  <c r="E11" i="1"/>
  <c r="E35" i="1"/>
  <c r="F12" i="1"/>
  <c r="F48" i="1"/>
  <c r="D11" i="1"/>
  <c r="D47" i="1"/>
  <c r="E12" i="1"/>
  <c r="E24" i="1"/>
  <c r="E48" i="1"/>
  <c r="F13" i="1"/>
  <c r="F37" i="1"/>
  <c r="D24" i="1"/>
  <c r="D48" i="1"/>
  <c r="E25" i="1"/>
  <c r="F14" i="1"/>
  <c r="F38" i="1"/>
  <c r="D25" i="1"/>
  <c r="F15" i="1"/>
  <c r="D15" i="1"/>
  <c r="D27" i="1"/>
  <c r="D39" i="1"/>
  <c r="E4" i="1"/>
  <c r="E16" i="1"/>
  <c r="E28" i="1"/>
  <c r="E40" i="1"/>
  <c r="F5" i="1"/>
  <c r="F17" i="1"/>
  <c r="F29" i="1"/>
  <c r="F41" i="1"/>
  <c r="D18" i="1"/>
  <c r="E43" i="1"/>
  <c r="F32" i="1"/>
  <c r="D19" i="1"/>
  <c r="E8" i="1"/>
  <c r="E32" i="1"/>
  <c r="F9" i="1"/>
  <c r="F33" i="1"/>
  <c r="D20" i="1"/>
  <c r="D44" i="1"/>
  <c r="E21" i="1"/>
  <c r="E33" i="1"/>
  <c r="F22" i="1"/>
  <c r="D21" i="1"/>
  <c r="E10" i="1"/>
  <c r="E34" i="1"/>
  <c r="E46" i="1"/>
  <c r="F23" i="1"/>
  <c r="F47" i="1"/>
  <c r="D22" i="1"/>
  <c r="E23" i="1"/>
  <c r="E47" i="1"/>
  <c r="F24" i="1"/>
  <c r="D23" i="1"/>
  <c r="E36" i="1"/>
  <c r="F25" i="1"/>
  <c r="D36" i="1"/>
  <c r="E49" i="1"/>
  <c r="F50" i="1"/>
  <c r="D13" i="1"/>
  <c r="D49" i="1"/>
  <c r="E14" i="1"/>
  <c r="E26" i="1"/>
  <c r="E38" i="1"/>
  <c r="E50" i="1"/>
  <c r="F27" i="1"/>
  <c r="D4" i="1"/>
  <c r="D16" i="1"/>
  <c r="D28" i="1"/>
  <c r="D40" i="1"/>
  <c r="E5" i="1"/>
  <c r="E17" i="1"/>
  <c r="E29" i="1"/>
  <c r="E41" i="1"/>
  <c r="F6" i="1"/>
  <c r="F18" i="1"/>
  <c r="F30" i="1"/>
  <c r="F42" i="1"/>
  <c r="D32" i="1"/>
  <c r="D34" i="1"/>
  <c r="F36" i="1"/>
  <c r="D35" i="1"/>
  <c r="F49" i="1"/>
  <c r="D12" i="1"/>
  <c r="E13" i="1"/>
  <c r="E37" i="1"/>
  <c r="F26" i="1"/>
  <c r="D37" i="1"/>
  <c r="F39" i="1"/>
  <c r="D5" i="1"/>
  <c r="D17" i="1"/>
  <c r="D29" i="1"/>
  <c r="D41" i="1"/>
  <c r="E6" i="1"/>
  <c r="E18" i="1"/>
  <c r="E30" i="1"/>
  <c r="E42" i="1"/>
  <c r="F7" i="1"/>
  <c r="F19" i="1"/>
  <c r="F31" i="1"/>
  <c r="F43" i="1"/>
  <c r="F4" i="2"/>
  <c r="E4" i="2"/>
</calcChain>
</file>

<file path=xl/sharedStrings.xml><?xml version="1.0" encoding="utf-8"?>
<sst xmlns="http://schemas.openxmlformats.org/spreadsheetml/2006/main" count="27" uniqueCount="27">
  <si>
    <t>Sample Number</t>
  </si>
  <si>
    <t>Values</t>
  </si>
  <si>
    <t>Proportion Defective</t>
  </si>
  <si>
    <t xml:space="preserve">Upper Control Limit </t>
  </si>
  <si>
    <t>Lower Control Limit</t>
  </si>
  <si>
    <t>n=</t>
  </si>
  <si>
    <t>Sum=</t>
  </si>
  <si>
    <t>No of Entries=</t>
  </si>
  <si>
    <t>Standard Dev=</t>
  </si>
  <si>
    <t>p=</t>
  </si>
  <si>
    <t>Upper Control Limit</t>
  </si>
  <si>
    <t xml:space="preserve">Lower Control Limit </t>
  </si>
  <si>
    <t xml:space="preserve">                                                            P Chart</t>
  </si>
  <si>
    <t>Column1</t>
  </si>
  <si>
    <t>Column2</t>
  </si>
  <si>
    <t xml:space="preserve">Control Line </t>
  </si>
  <si>
    <t>Control Limit</t>
  </si>
  <si>
    <t>Proportion Non Conforming</t>
  </si>
  <si>
    <t>g</t>
  </si>
  <si>
    <t>p</t>
  </si>
  <si>
    <t>No. of Non conforming samples</t>
  </si>
  <si>
    <t xml:space="preserve">Total no. of samples </t>
  </si>
  <si>
    <t>No. of Samples Inspected</t>
  </si>
  <si>
    <t>S. No.</t>
  </si>
  <si>
    <t>Inference</t>
  </si>
  <si>
    <t>Variable Sample P Control Chart</t>
  </si>
  <si>
    <t>Total no. of non conforming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</si>
</sst>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Abadi"/>
      <family val="2"/>
    </font>
    <font>
      <sz val="22"/>
      <color theme="1"/>
      <name val="Abadi"/>
      <family val="2"/>
    </font>
    <font>
      <sz val="12"/>
      <color theme="1" tint="4.9989318521683403E-2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5">
    <dxf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bad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bad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bad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bad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Abad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 control chart (</a:t>
            </a:r>
            <a:r>
              <a:rPr lang="en-IN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Variable Sample)</a:t>
            </a:r>
            <a:endParaRPr lang="en-IN"/>
          </a:p>
        </c:rich>
      </c:tx>
      <c:layout>
        <c:manualLayout>
          <c:xMode val="edge"/>
          <c:yMode val="edge"/>
          <c:x val="0.27211225778755521"/>
          <c:y val="1.3508601742715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74941568716196E-2"/>
          <c:y val="9.125535024203274E-2"/>
          <c:w val="0.88822312594650221"/>
          <c:h val="0.83045027800020144"/>
        </c:manualLayout>
      </c:layout>
      <c:line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Proportion Non Conforming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Sheet2!$A$4:$A$50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Sheet2!$D$4:$D$62</c:f>
              <c:numCache>
                <c:formatCode>General</c:formatCode>
                <c:ptCount val="59"/>
                <c:pt idx="0">
                  <c:v>7.0000000000000007E-2</c:v>
                </c:pt>
                <c:pt idx="1">
                  <c:v>5.5555555555555552E-2</c:v>
                </c:pt>
                <c:pt idx="2">
                  <c:v>8.5000000000000006E-2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7.1999999999999995E-2</c:v>
                </c:pt>
                <c:pt idx="6">
                  <c:v>6.25E-2</c:v>
                </c:pt>
                <c:pt idx="7">
                  <c:v>0.1111111111111111</c:v>
                </c:pt>
                <c:pt idx="8">
                  <c:v>0.12857142857142856</c:v>
                </c:pt>
                <c:pt idx="9">
                  <c:v>7.8947368421052627E-2</c:v>
                </c:pt>
                <c:pt idx="10">
                  <c:v>7.8947368421052627E-2</c:v>
                </c:pt>
                <c:pt idx="11">
                  <c:v>6.8421052631578952E-2</c:v>
                </c:pt>
                <c:pt idx="12">
                  <c:v>0.05</c:v>
                </c:pt>
                <c:pt idx="13">
                  <c:v>6.6666666666666666E-2</c:v>
                </c:pt>
                <c:pt idx="14">
                  <c:v>6.1538461538461542E-2</c:v>
                </c:pt>
                <c:pt idx="15">
                  <c:v>0.125</c:v>
                </c:pt>
                <c:pt idx="16">
                  <c:v>9.4736842105263161E-2</c:v>
                </c:pt>
                <c:pt idx="17">
                  <c:v>0.05</c:v>
                </c:pt>
                <c:pt idx="18">
                  <c:v>5.5E-2</c:v>
                </c:pt>
                <c:pt idx="19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0-4D63-9245-64B51E3210F6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Upper Control Limit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Sheet2!$A$4:$A$50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Sheet2!$E$4:$E$61</c:f>
              <c:numCache>
                <c:formatCode>General</c:formatCode>
                <c:ptCount val="58"/>
                <c:pt idx="0">
                  <c:v>0.12768929660497275</c:v>
                </c:pt>
                <c:pt idx="1">
                  <c:v>0.13066739197734201</c:v>
                </c:pt>
                <c:pt idx="2">
                  <c:v>0.12768929660497275</c:v>
                </c:pt>
                <c:pt idx="3">
                  <c:v>0.14371015653602026</c:v>
                </c:pt>
                <c:pt idx="4">
                  <c:v>0.11758641462011969</c:v>
                </c:pt>
                <c:pt idx="5">
                  <c:v>0.12187692735578072</c:v>
                </c:pt>
                <c:pt idx="6">
                  <c:v>0.11156389883965587</c:v>
                </c:pt>
                <c:pt idx="7">
                  <c:v>0.13066739197734201</c:v>
                </c:pt>
                <c:pt idx="8">
                  <c:v>0.12636246182404345</c:v>
                </c:pt>
                <c:pt idx="9">
                  <c:v>0.11257524008657341</c:v>
                </c:pt>
                <c:pt idx="10">
                  <c:v>0.12911954911255083</c:v>
                </c:pt>
                <c:pt idx="11">
                  <c:v>0.11257524008657341</c:v>
                </c:pt>
                <c:pt idx="12">
                  <c:v>0.12768929660497275</c:v>
                </c:pt>
                <c:pt idx="13">
                  <c:v>0.12636246182404345</c:v>
                </c:pt>
                <c:pt idx="14">
                  <c:v>0.11205984436187774</c:v>
                </c:pt>
                <c:pt idx="15">
                  <c:v>0.14371015653602026</c:v>
                </c:pt>
                <c:pt idx="16">
                  <c:v>0.12911954911255083</c:v>
                </c:pt>
                <c:pt idx="17">
                  <c:v>0.11257524008657341</c:v>
                </c:pt>
                <c:pt idx="18">
                  <c:v>0.12768929660497275</c:v>
                </c:pt>
                <c:pt idx="19">
                  <c:v>0.13066739197734201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0-4D63-9245-64B51E3210F6}"/>
            </c:ext>
          </c:extLst>
        </c:ser>
        <c:ser>
          <c:idx val="2"/>
          <c:order val="2"/>
          <c:tx>
            <c:strRef>
              <c:f>Sheet2!$F$3</c:f>
              <c:strCache>
                <c:ptCount val="1"/>
                <c:pt idx="0">
                  <c:v>Lower Control Limit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Sheet2!$A$4:$A$50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Sheet2!$F$4:$F$61</c:f>
              <c:numCache>
                <c:formatCode>General</c:formatCode>
                <c:ptCount val="58"/>
                <c:pt idx="0">
                  <c:v>1.7578193106961404E-2</c:v>
                </c:pt>
                <c:pt idx="1">
                  <c:v>1.4600097734592143E-2</c:v>
                </c:pt>
                <c:pt idx="2">
                  <c:v>1.7578193106961404E-2</c:v>
                </c:pt>
                <c:pt idx="3">
                  <c:v>1.5573331759138886E-3</c:v>
                </c:pt>
                <c:pt idx="4">
                  <c:v>2.7681075091814458E-2</c:v>
                </c:pt>
                <c:pt idx="5">
                  <c:v>2.339056235615343E-2</c:v>
                </c:pt>
                <c:pt idx="6">
                  <c:v>3.3703590872278283E-2</c:v>
                </c:pt>
                <c:pt idx="7">
                  <c:v>1.4600097734592143E-2</c:v>
                </c:pt>
                <c:pt idx="8">
                  <c:v>1.8905027887890696E-2</c:v>
                </c:pt>
                <c:pt idx="9">
                  <c:v>3.2692249625360749E-2</c:v>
                </c:pt>
                <c:pt idx="10">
                  <c:v>1.614794059938332E-2</c:v>
                </c:pt>
                <c:pt idx="11">
                  <c:v>3.2692249625360749E-2</c:v>
                </c:pt>
                <c:pt idx="12">
                  <c:v>1.7578193106961404E-2</c:v>
                </c:pt>
                <c:pt idx="13">
                  <c:v>1.8905027887890696E-2</c:v>
                </c:pt>
                <c:pt idx="14">
                  <c:v>3.3207645350056408E-2</c:v>
                </c:pt>
                <c:pt idx="15">
                  <c:v>1.5573331759138886E-3</c:v>
                </c:pt>
                <c:pt idx="16">
                  <c:v>1.614794059938332E-2</c:v>
                </c:pt>
                <c:pt idx="17">
                  <c:v>3.2692249625360749E-2</c:v>
                </c:pt>
                <c:pt idx="18">
                  <c:v>1.7578193106961404E-2</c:v>
                </c:pt>
                <c:pt idx="19">
                  <c:v>1.4600097734592143E-2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0-4D63-9245-64B51E3210F6}"/>
            </c:ext>
          </c:extLst>
        </c:ser>
        <c:ser>
          <c:idx val="3"/>
          <c:order val="3"/>
          <c:tx>
            <c:strRef>
              <c:f>Sheet2!$G$3</c:f>
              <c:strCache>
                <c:ptCount val="1"/>
                <c:pt idx="0">
                  <c:v>Control Limit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Sheet2!$G$4:$G$49</c:f>
              <c:numCache>
                <c:formatCode>General</c:formatCode>
                <c:ptCount val="46"/>
                <c:pt idx="0">
                  <c:v>7.2633744855967075E-2</c:v>
                </c:pt>
                <c:pt idx="1">
                  <c:v>7.2633744855967075E-2</c:v>
                </c:pt>
                <c:pt idx="2">
                  <c:v>7.2633744855967075E-2</c:v>
                </c:pt>
                <c:pt idx="3">
                  <c:v>7.2633744855967075E-2</c:v>
                </c:pt>
                <c:pt idx="4">
                  <c:v>7.2633744855967075E-2</c:v>
                </c:pt>
                <c:pt idx="5">
                  <c:v>7.2633744855967075E-2</c:v>
                </c:pt>
                <c:pt idx="6">
                  <c:v>7.2633744855967075E-2</c:v>
                </c:pt>
                <c:pt idx="7">
                  <c:v>7.2633744855967075E-2</c:v>
                </c:pt>
                <c:pt idx="8">
                  <c:v>7.2633744855967075E-2</c:v>
                </c:pt>
                <c:pt idx="9">
                  <c:v>7.2633744855967075E-2</c:v>
                </c:pt>
                <c:pt idx="10">
                  <c:v>7.2633744855967075E-2</c:v>
                </c:pt>
                <c:pt idx="11">
                  <c:v>7.2633744855967075E-2</c:v>
                </c:pt>
                <c:pt idx="12">
                  <c:v>7.2633744855967075E-2</c:v>
                </c:pt>
                <c:pt idx="13">
                  <c:v>7.2633744855967075E-2</c:v>
                </c:pt>
                <c:pt idx="14">
                  <c:v>7.2633744855967075E-2</c:v>
                </c:pt>
                <c:pt idx="15">
                  <c:v>7.2633744855967075E-2</c:v>
                </c:pt>
                <c:pt idx="16">
                  <c:v>7.2633744855967075E-2</c:v>
                </c:pt>
                <c:pt idx="17">
                  <c:v>7.2633744855967075E-2</c:v>
                </c:pt>
                <c:pt idx="18">
                  <c:v>7.2633744855967075E-2</c:v>
                </c:pt>
                <c:pt idx="19">
                  <c:v>7.2633744855967075E-2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A-4629-AD81-7C4F964D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85392"/>
        <c:axId val="991411248"/>
      </c:lineChart>
      <c:catAx>
        <c:axId val="7207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Serial no</a:t>
                </a:r>
              </a:p>
            </c:rich>
          </c:tx>
          <c:layout>
            <c:manualLayout>
              <c:xMode val="edge"/>
              <c:yMode val="edge"/>
              <c:x val="0.23880247479125288"/>
              <c:y val="0.9590314043840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11248"/>
        <c:crosses val="autoZero"/>
        <c:auto val="1"/>
        <c:lblAlgn val="ctr"/>
        <c:lblOffset val="100"/>
        <c:noMultiLvlLbl val="0"/>
      </c:catAx>
      <c:valAx>
        <c:axId val="99141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 of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 Chart</a:t>
            </a:r>
          </a:p>
        </c:rich>
      </c:tx>
      <c:layout>
        <c:manualLayout>
          <c:xMode val="edge"/>
          <c:yMode val="edge"/>
          <c:x val="0.42170771138707897"/>
          <c:y val="1.6864486876408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77134445621232E-2"/>
          <c:y val="8.1938091596886212E-2"/>
          <c:w val="0.91364901127518694"/>
          <c:h val="0.82877905909215921"/>
        </c:manualLayout>
      </c:layout>
      <c:lineChart>
        <c:grouping val="standard"/>
        <c:varyColors val="0"/>
        <c:ser>
          <c:idx val="0"/>
          <c:order val="0"/>
          <c:tx>
            <c:v>Proportion Defective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Sheet1!$A$4:$A$50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Sheet1!$C$4:$C$50</c:f>
              <c:numCache>
                <c:formatCode>General</c:formatCode>
                <c:ptCount val="47"/>
                <c:pt idx="0">
                  <c:v>0.04</c:v>
                </c:pt>
                <c:pt idx="1">
                  <c:v>0.03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0.05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0.05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0.08</c:v>
                </c:pt>
                <c:pt idx="18">
                  <c:v>0.06</c:v>
                </c:pt>
                <c:pt idx="19">
                  <c:v>0.09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2-4C8E-9CF9-A181B3FA491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Upper Control Limit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Sheet1!$A$4:$A$50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Sheet1!$D$4:$D$50</c:f>
              <c:numCache>
                <c:formatCode>General</c:formatCode>
                <c:ptCount val="47"/>
                <c:pt idx="0">
                  <c:v>0.11699931817829634</c:v>
                </c:pt>
                <c:pt idx="1">
                  <c:v>0.11699931817829634</c:v>
                </c:pt>
                <c:pt idx="2">
                  <c:v>0.11699931817829634</c:v>
                </c:pt>
                <c:pt idx="3">
                  <c:v>0.11699931817829634</c:v>
                </c:pt>
                <c:pt idx="4">
                  <c:v>0.11699931817829634</c:v>
                </c:pt>
                <c:pt idx="5">
                  <c:v>0.11699931817829634</c:v>
                </c:pt>
                <c:pt idx="6">
                  <c:v>0.11699931817829634</c:v>
                </c:pt>
                <c:pt idx="7">
                  <c:v>0.11699931817829634</c:v>
                </c:pt>
                <c:pt idx="8">
                  <c:v>0.11699931817829634</c:v>
                </c:pt>
                <c:pt idx="9">
                  <c:v>0.11699931817829634</c:v>
                </c:pt>
                <c:pt idx="10">
                  <c:v>0.11699931817829634</c:v>
                </c:pt>
                <c:pt idx="11">
                  <c:v>0.11699931817829634</c:v>
                </c:pt>
                <c:pt idx="12">
                  <c:v>0.11699931817829634</c:v>
                </c:pt>
                <c:pt idx="13">
                  <c:v>0.11699931817829634</c:v>
                </c:pt>
                <c:pt idx="14">
                  <c:v>0.11699931817829634</c:v>
                </c:pt>
                <c:pt idx="15">
                  <c:v>0.11699931817829634</c:v>
                </c:pt>
                <c:pt idx="16">
                  <c:v>0.11699931817829634</c:v>
                </c:pt>
                <c:pt idx="17">
                  <c:v>0.11699931817829634</c:v>
                </c:pt>
                <c:pt idx="18">
                  <c:v>0.11699931817829634</c:v>
                </c:pt>
                <c:pt idx="19">
                  <c:v>0.11699931817829634</c:v>
                </c:pt>
                <c:pt idx="20">
                  <c:v>0.11699931817829634</c:v>
                </c:pt>
                <c:pt idx="21">
                  <c:v>0.11699931817829634</c:v>
                </c:pt>
                <c:pt idx="22">
                  <c:v>0.11699931817829634</c:v>
                </c:pt>
                <c:pt idx="23">
                  <c:v>0.11699931817829634</c:v>
                </c:pt>
                <c:pt idx="24">
                  <c:v>0.11699931817829634</c:v>
                </c:pt>
                <c:pt idx="25">
                  <c:v>0.11699931817829634</c:v>
                </c:pt>
                <c:pt idx="26">
                  <c:v>0.11699931817829634</c:v>
                </c:pt>
                <c:pt idx="27">
                  <c:v>0.11699931817829634</c:v>
                </c:pt>
                <c:pt idx="28">
                  <c:v>0.11699931817829634</c:v>
                </c:pt>
                <c:pt idx="29">
                  <c:v>0.11699931817829634</c:v>
                </c:pt>
                <c:pt idx="30">
                  <c:v>0.11699931817829634</c:v>
                </c:pt>
                <c:pt idx="31">
                  <c:v>0.11699931817829634</c:v>
                </c:pt>
                <c:pt idx="32">
                  <c:v>0.11699931817829634</c:v>
                </c:pt>
                <c:pt idx="33">
                  <c:v>0.11699931817829634</c:v>
                </c:pt>
                <c:pt idx="34">
                  <c:v>0.11699931817829634</c:v>
                </c:pt>
                <c:pt idx="35">
                  <c:v>0.11699931817829634</c:v>
                </c:pt>
                <c:pt idx="36">
                  <c:v>0.11699931817829634</c:v>
                </c:pt>
                <c:pt idx="37">
                  <c:v>0.11699931817829634</c:v>
                </c:pt>
                <c:pt idx="38">
                  <c:v>0.11699931817829634</c:v>
                </c:pt>
                <c:pt idx="39">
                  <c:v>0.11699931817829634</c:v>
                </c:pt>
                <c:pt idx="40">
                  <c:v>0.11699931817829634</c:v>
                </c:pt>
                <c:pt idx="41">
                  <c:v>0.11699931817829634</c:v>
                </c:pt>
                <c:pt idx="42">
                  <c:v>0.11699931817829634</c:v>
                </c:pt>
                <c:pt idx="43">
                  <c:v>0.11699931817829634</c:v>
                </c:pt>
                <c:pt idx="44">
                  <c:v>0.11699931817829634</c:v>
                </c:pt>
                <c:pt idx="45">
                  <c:v>0.11699931817829634</c:v>
                </c:pt>
                <c:pt idx="46">
                  <c:v>0.11699931817829634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2-4C8E-9CF9-A181B3FA491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Lower Control Limit</c:v>
                </c:pt>
              </c:strCache>
            </c:strRef>
          </c:tx>
          <c:spPr>
            <a:ln w="6667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Sheet1!$A$4:$A$50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Sheet1!$E$4:$E$50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2-4C8E-9CF9-A181B3FA491E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Control Line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Sheet1!$A$4:$A$50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Sheet1!$F$4:$F$50</c:f>
              <c:numCache>
                <c:formatCode>General</c:formatCode>
                <c:ptCount val="47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5.0999999999999997E-2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7-4652-A9FA-C07D8641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19071"/>
        <c:axId val="1227752111"/>
      </c:lineChart>
      <c:catAx>
        <c:axId val="7632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52111"/>
        <c:crosses val="autoZero"/>
        <c:auto val="1"/>
        <c:lblAlgn val="ctr"/>
        <c:lblOffset val="100"/>
        <c:noMultiLvlLbl val="0"/>
      </c:catAx>
      <c:valAx>
        <c:axId val="12277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Proportion defective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64661</xdr:colOff>
      <xdr:row>0</xdr:row>
      <xdr:rowOff>38938</xdr:rowOff>
    </xdr:from>
    <xdr:to>
      <xdr:col>22</xdr:col>
      <xdr:colOff>156888</xdr:colOff>
      <xdr:row>36</xdr:row>
      <xdr:rowOff>60104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DE841B-3F4D-FE38-47E4-0658F1C28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8282</xdr:colOff>
      <xdr:row>1</xdr:row>
      <xdr:rowOff>160043</xdr:rowOff>
    </xdr:from>
    <xdr:to>
      <xdr:col>19</xdr:col>
      <xdr:colOff>596900</xdr:colOff>
      <xdr:row>35</xdr:row>
      <xdr:rowOff>139337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37F973-3AF4-AF3B-5697-6592CBED1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1C9AAC-8961-48E4-A4F2-34940EAD37DC}" name="Table5" displayName="Table5" ref="A3:H49" totalsRowShown="0" headerRowDxfId="24" dataDxfId="23">
  <autoFilter ref="A3:H49" xr:uid="{241C9AAC-8961-48E4-A4F2-34940EAD37DC}"/>
  <tableColumns count="8">
    <tableColumn id="1" xr3:uid="{4E5CFCF3-2E76-46E8-B32E-B9B227E25692}" name="S. No." dataDxfId="22"/>
    <tableColumn id="2" xr3:uid="{20F7768C-5747-4328-BA3F-4E92FC742FDB}" name="No. of Samples Inspected" dataDxfId="21"/>
    <tableColumn id="3" xr3:uid="{78AD411D-8970-4301-8733-01E15B4ACD92}" name="No. of Non conforming samples" dataDxfId="20"/>
    <tableColumn id="4" xr3:uid="{715D7B5A-86A9-471B-B2EA-F3F865BEF351}" name="Proportion Non Conforming" dataDxfId="19"/>
    <tableColumn id="5" xr3:uid="{0EF438AC-C9A9-4D2B-A7F7-7004432DB747}" name="Upper Control Limit " dataDxfId="18"/>
    <tableColumn id="6" xr3:uid="{6FF876B3-4EFC-48E8-9D7A-80C806E880B0}" name="Lower Control Limit " dataDxfId="17"/>
    <tableColumn id="7" xr3:uid="{2B80A54E-6A20-48AF-BBFE-ABCED93E833E}" name="Control Limit" dataDxfId="16">
      <calculatedColumnFormula>$K$41</calculatedColumnFormula>
    </tableColumn>
    <tableColumn id="8" xr3:uid="{06FF88FC-07F6-471C-A068-22DF7EB51A13}" name="Inference" dataDxfId="15">
      <calculatedColumnFormula>IF(ISBLANK(B4),"",IF(OR(D4&gt;E4, D4&lt;F4),"Out of Control","In Control"))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C23414-CB36-4FC4-B352-4AA26A8E2C7F}" name="Table4" displayName="Table4" ref="J39:K41" headerRowCount="0" totalsRowShown="0" headerRowDxfId="14" dataDxfId="13">
  <tableColumns count="2">
    <tableColumn id="1" xr3:uid="{3AC18493-BE0F-43EF-B132-43D98C3EB485}" name="g" dataDxfId="12"/>
    <tableColumn id="2" xr3:uid="{A7F21512-F90D-4410-A070-0DD355EA3210}" name="20" headerRowDxfId="11" dataDxfId="10"/>
  </tableColumns>
  <tableStyleInfo name="TableStyleDark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437AE6-DFB8-49F6-A5D8-3F1C5BE76C78}" name="Table2" displayName="Table2" ref="I40:J45" totalsRowShown="0" headerRowCellStyle="Normal" dataCellStyle="Normal">
  <autoFilter ref="I40:J45" xr:uid="{7A437AE6-DFB8-49F6-A5D8-3F1C5BE76C78}"/>
  <tableColumns count="2">
    <tableColumn id="1" xr3:uid="{4702CFD4-44B4-4199-9F67-08F4908D4BCC}" name="Column1" dataCellStyle="Normal"/>
    <tableColumn id="2" xr3:uid="{EF5B2641-ECB8-48BB-83B4-B3BAB80E50DF}" name="Column2" dataCellStyle="Normal"/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1A189-4FD0-4BFE-BFF2-5EAD07CD1E8B}" name="Table3" displayName="Table3" ref="A3:F50" totalsRowShown="0" headerRowDxfId="9" dataDxfId="7" headerRowBorderDxfId="8">
  <autoFilter ref="A3:F50" xr:uid="{F6F1A189-4FD0-4BFE-BFF2-5EAD07CD1E8B}"/>
  <tableColumns count="6">
    <tableColumn id="1" xr3:uid="{0254F790-B6DD-42D1-B2F2-696DCE355D76}" name="Sample Number" dataDxfId="6">
      <calculatedColumnFormula>IF(ISBLANK($B4), "",ROW()-ROW($A$3))</calculatedColumnFormula>
    </tableColumn>
    <tableColumn id="2" xr3:uid="{DAB97087-4695-47D3-A9F8-505E94D9F43B}" name="Values" dataDxfId="5"/>
    <tableColumn id="3" xr3:uid="{A6629DD0-6E51-4865-ADEE-3B2E709DF300}" name="Proportion Defective" dataDxfId="4">
      <calculatedColumnFormula>IF(ISBLANK($B4), "",B4/$J$42)</calculatedColumnFormula>
    </tableColumn>
    <tableColumn id="4" xr3:uid="{0B809C0A-6E53-43F7-9EF8-655A1C5DBD18}" name="Upper Control Limit" dataDxfId="3">
      <calculatedColumnFormula>$J$45+3*SQRT((($J$45)*(1-$J$45)/100))</calculatedColumnFormula>
    </tableColumn>
    <tableColumn id="5" xr3:uid="{53D96F16-DB5E-472B-8C72-1AF1F8FFF5EA}" name="Lower Control Limit" dataDxfId="2">
      <calculatedColumnFormula>MAX($J$45-3*SQRT((($J$45)*(1-$J$45)/100)),0)</calculatedColumnFormula>
    </tableColumn>
    <tableColumn id="6" xr3:uid="{70D93187-2C68-4206-A543-B039248C6118}" name="Control Line " dataDxfId="1">
      <calculatedColumnFormula>$J$45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8EC9-8541-41D8-92A0-B78D4F39C70F}">
  <dimension ref="A1:K50"/>
  <sheetViews>
    <sheetView tabSelected="1" zoomScale="65" zoomScaleNormal="115" workbookViewId="0">
      <selection activeCell="Q44" sqref="Q44"/>
    </sheetView>
  </sheetViews>
  <sheetFormatPr defaultRowHeight="13.8" x14ac:dyDescent="0.25"/>
  <cols>
    <col min="1" max="1" width="10.33203125" style="11" customWidth="1"/>
    <col min="2" max="2" width="26" style="11" customWidth="1"/>
    <col min="3" max="3" width="31.77734375" style="11" customWidth="1"/>
    <col min="4" max="4" width="31.33203125" style="11" bestFit="1" customWidth="1"/>
    <col min="5" max="5" width="21.77734375" style="11" customWidth="1"/>
    <col min="6" max="6" width="22.77734375" style="11" customWidth="1"/>
    <col min="7" max="7" width="18.33203125" style="11" bestFit="1" customWidth="1"/>
    <col min="8" max="8" width="18.33203125" style="11" customWidth="1"/>
    <col min="9" max="9" width="17.77734375" style="11" customWidth="1"/>
    <col min="10" max="10" width="35.88671875" style="11" customWidth="1"/>
    <col min="11" max="11" width="17.6640625" style="11" customWidth="1"/>
    <col min="12" max="16384" width="8.88671875" style="11"/>
  </cols>
  <sheetData>
    <row r="1" spans="1:8" ht="14.4" customHeight="1" x14ac:dyDescent="0.25">
      <c r="A1" s="31" t="s">
        <v>25</v>
      </c>
      <c r="B1" s="31"/>
      <c r="C1" s="31"/>
      <c r="D1" s="31"/>
      <c r="E1" s="31"/>
      <c r="F1" s="31"/>
      <c r="G1" s="31"/>
      <c r="H1" s="31"/>
    </row>
    <row r="2" spans="1:8" ht="28.2" customHeight="1" x14ac:dyDescent="0.25">
      <c r="A2" s="31"/>
      <c r="B2" s="31"/>
      <c r="C2" s="31"/>
      <c r="D2" s="31"/>
      <c r="E2" s="31"/>
      <c r="F2" s="31"/>
      <c r="G2" s="31"/>
      <c r="H2" s="31"/>
    </row>
    <row r="3" spans="1:8" ht="14.4" x14ac:dyDescent="0.3">
      <c r="A3" s="26" t="s">
        <v>23</v>
      </c>
      <c r="B3" s="27" t="s">
        <v>22</v>
      </c>
      <c r="C3" s="27" t="s">
        <v>20</v>
      </c>
      <c r="D3" s="27" t="s">
        <v>17</v>
      </c>
      <c r="E3" s="27" t="s">
        <v>3</v>
      </c>
      <c r="F3" s="28" t="s">
        <v>11</v>
      </c>
      <c r="G3" s="28" t="s">
        <v>16</v>
      </c>
      <c r="H3" s="29" t="s">
        <v>24</v>
      </c>
    </row>
    <row r="4" spans="1:8" x14ac:dyDescent="0.25">
      <c r="A4" s="13">
        <f t="shared" ref="A4:A23" si="0">IF(ISBLANK($B4), "",ROW()-ROW($A$3))</f>
        <v>1</v>
      </c>
      <c r="B4" s="14">
        <v>200</v>
      </c>
      <c r="C4" s="14">
        <v>14</v>
      </c>
      <c r="D4" s="14">
        <f t="shared" ref="D4:D23" si="1">C4/B4</f>
        <v>7.0000000000000007E-2</v>
      </c>
      <c r="E4" s="15">
        <f t="shared" ref="E4:E23" si="2">$K$41+3*SQRT((($K$41)*(1-$K$41))/$B4)</f>
        <v>0.12768929660497275</v>
      </c>
      <c r="F4" s="15">
        <f t="shared" ref="F4:F23" si="3">MAX($K$41-3*SQRT((($K$41)*(1-$K$41))/$B4),0)</f>
        <v>1.7578193106961404E-2</v>
      </c>
      <c r="G4" s="16">
        <f t="shared" ref="G4:G23" si="4">$K$41</f>
        <v>7.2633744855967075E-2</v>
      </c>
      <c r="H4" s="22" t="str">
        <f t="shared" ref="H4:H49" si="5">IF(ISBLANK(B4),"",IF(OR(D4&gt;E4, D4&lt;F4),"Out of Control","In Control"))</f>
        <v>In Control</v>
      </c>
    </row>
    <row r="5" spans="1:8" x14ac:dyDescent="0.25">
      <c r="A5" s="17">
        <f t="shared" si="0"/>
        <v>2</v>
      </c>
      <c r="B5" s="18">
        <v>180</v>
      </c>
      <c r="C5" s="18">
        <v>10</v>
      </c>
      <c r="D5" s="18">
        <f t="shared" si="1"/>
        <v>5.5555555555555552E-2</v>
      </c>
      <c r="E5" s="19">
        <f t="shared" si="2"/>
        <v>0.13066739197734201</v>
      </c>
      <c r="F5" s="19">
        <f t="shared" si="3"/>
        <v>1.4600097734592143E-2</v>
      </c>
      <c r="G5" s="20">
        <f t="shared" si="4"/>
        <v>7.2633744855967075E-2</v>
      </c>
      <c r="H5" s="22" t="str">
        <f t="shared" si="5"/>
        <v>In Control</v>
      </c>
    </row>
    <row r="6" spans="1:8" x14ac:dyDescent="0.25">
      <c r="A6" s="17">
        <f t="shared" si="0"/>
        <v>3</v>
      </c>
      <c r="B6" s="18">
        <v>200</v>
      </c>
      <c r="C6" s="18">
        <v>17</v>
      </c>
      <c r="D6" s="18">
        <f t="shared" si="1"/>
        <v>8.5000000000000006E-2</v>
      </c>
      <c r="E6" s="19">
        <f t="shared" si="2"/>
        <v>0.12768929660497275</v>
      </c>
      <c r="F6" s="19">
        <f t="shared" si="3"/>
        <v>1.7578193106961404E-2</v>
      </c>
      <c r="G6" s="20">
        <f t="shared" si="4"/>
        <v>7.2633744855967075E-2</v>
      </c>
      <c r="H6" s="22" t="str">
        <f t="shared" si="5"/>
        <v>In Control</v>
      </c>
    </row>
    <row r="7" spans="1:8" x14ac:dyDescent="0.25">
      <c r="A7" s="17">
        <f t="shared" si="0"/>
        <v>4</v>
      </c>
      <c r="B7" s="18">
        <v>120</v>
      </c>
      <c r="C7" s="18">
        <v>8</v>
      </c>
      <c r="D7" s="18">
        <f t="shared" si="1"/>
        <v>6.6666666666666666E-2</v>
      </c>
      <c r="E7" s="19">
        <f t="shared" si="2"/>
        <v>0.14371015653602026</v>
      </c>
      <c r="F7" s="19">
        <f t="shared" si="3"/>
        <v>1.5573331759138886E-3</v>
      </c>
      <c r="G7" s="20">
        <f t="shared" si="4"/>
        <v>7.2633744855967075E-2</v>
      </c>
      <c r="H7" s="22" t="str">
        <f t="shared" si="5"/>
        <v>In Control</v>
      </c>
    </row>
    <row r="8" spans="1:8" x14ac:dyDescent="0.25">
      <c r="A8" s="17">
        <f t="shared" si="0"/>
        <v>5</v>
      </c>
      <c r="B8" s="18">
        <v>300</v>
      </c>
      <c r="C8" s="18">
        <v>20</v>
      </c>
      <c r="D8" s="18">
        <f t="shared" si="1"/>
        <v>6.6666666666666666E-2</v>
      </c>
      <c r="E8" s="19">
        <f t="shared" si="2"/>
        <v>0.11758641462011969</v>
      </c>
      <c r="F8" s="19">
        <f t="shared" si="3"/>
        <v>2.7681075091814458E-2</v>
      </c>
      <c r="G8" s="20">
        <f t="shared" si="4"/>
        <v>7.2633744855967075E-2</v>
      </c>
      <c r="H8" s="22" t="str">
        <f t="shared" si="5"/>
        <v>In Control</v>
      </c>
    </row>
    <row r="9" spans="1:8" x14ac:dyDescent="0.25">
      <c r="A9" s="17">
        <f t="shared" si="0"/>
        <v>6</v>
      </c>
      <c r="B9" s="18">
        <v>250</v>
      </c>
      <c r="C9" s="18">
        <v>18</v>
      </c>
      <c r="D9" s="18">
        <f t="shared" si="1"/>
        <v>7.1999999999999995E-2</v>
      </c>
      <c r="E9" s="19">
        <f t="shared" si="2"/>
        <v>0.12187692735578072</v>
      </c>
      <c r="F9" s="19">
        <f t="shared" si="3"/>
        <v>2.339056235615343E-2</v>
      </c>
      <c r="G9" s="20">
        <f t="shared" si="4"/>
        <v>7.2633744855967075E-2</v>
      </c>
      <c r="H9" s="22" t="str">
        <f t="shared" si="5"/>
        <v>In Control</v>
      </c>
    </row>
    <row r="10" spans="1:8" x14ac:dyDescent="0.25">
      <c r="A10" s="17">
        <f t="shared" si="0"/>
        <v>7</v>
      </c>
      <c r="B10" s="18">
        <v>400</v>
      </c>
      <c r="C10" s="18">
        <v>25</v>
      </c>
      <c r="D10" s="18">
        <f t="shared" si="1"/>
        <v>6.25E-2</v>
      </c>
      <c r="E10" s="19">
        <f t="shared" si="2"/>
        <v>0.11156389883965587</v>
      </c>
      <c r="F10" s="19">
        <f t="shared" si="3"/>
        <v>3.3703590872278283E-2</v>
      </c>
      <c r="G10" s="20">
        <f t="shared" si="4"/>
        <v>7.2633744855967075E-2</v>
      </c>
      <c r="H10" s="22" t="str">
        <f t="shared" si="5"/>
        <v>In Control</v>
      </c>
    </row>
    <row r="11" spans="1:8" x14ac:dyDescent="0.25">
      <c r="A11" s="17">
        <f t="shared" si="0"/>
        <v>8</v>
      </c>
      <c r="B11" s="18">
        <v>180</v>
      </c>
      <c r="C11" s="18">
        <v>20</v>
      </c>
      <c r="D11" s="18">
        <f t="shared" si="1"/>
        <v>0.1111111111111111</v>
      </c>
      <c r="E11" s="19">
        <f t="shared" si="2"/>
        <v>0.13066739197734201</v>
      </c>
      <c r="F11" s="19">
        <f t="shared" si="3"/>
        <v>1.4600097734592143E-2</v>
      </c>
      <c r="G11" s="20">
        <f t="shared" si="4"/>
        <v>7.2633744855967075E-2</v>
      </c>
      <c r="H11" s="22" t="str">
        <f t="shared" si="5"/>
        <v>In Control</v>
      </c>
    </row>
    <row r="12" spans="1:8" x14ac:dyDescent="0.25">
      <c r="A12" s="17">
        <f t="shared" si="0"/>
        <v>9</v>
      </c>
      <c r="B12" s="18">
        <v>210</v>
      </c>
      <c r="C12" s="18">
        <v>27</v>
      </c>
      <c r="D12" s="18">
        <f t="shared" si="1"/>
        <v>0.12857142857142856</v>
      </c>
      <c r="E12" s="19">
        <f t="shared" si="2"/>
        <v>0.12636246182404345</v>
      </c>
      <c r="F12" s="19">
        <f t="shared" si="3"/>
        <v>1.8905027887890696E-2</v>
      </c>
      <c r="G12" s="20">
        <f t="shared" si="4"/>
        <v>7.2633744855967075E-2</v>
      </c>
      <c r="H12" s="22" t="str">
        <f t="shared" si="5"/>
        <v>Out of Control</v>
      </c>
    </row>
    <row r="13" spans="1:8" x14ac:dyDescent="0.25">
      <c r="A13" s="17">
        <f t="shared" si="0"/>
        <v>10</v>
      </c>
      <c r="B13" s="18">
        <v>380</v>
      </c>
      <c r="C13" s="18">
        <v>30</v>
      </c>
      <c r="D13" s="18">
        <f t="shared" si="1"/>
        <v>7.8947368421052627E-2</v>
      </c>
      <c r="E13" s="19">
        <f t="shared" si="2"/>
        <v>0.11257524008657341</v>
      </c>
      <c r="F13" s="19">
        <f t="shared" si="3"/>
        <v>3.2692249625360749E-2</v>
      </c>
      <c r="G13" s="20">
        <f t="shared" si="4"/>
        <v>7.2633744855967075E-2</v>
      </c>
      <c r="H13" s="22" t="str">
        <f t="shared" si="5"/>
        <v>In Control</v>
      </c>
    </row>
    <row r="14" spans="1:8" x14ac:dyDescent="0.25">
      <c r="A14" s="17">
        <f t="shared" si="0"/>
        <v>11</v>
      </c>
      <c r="B14" s="18">
        <v>190</v>
      </c>
      <c r="C14" s="18">
        <v>15</v>
      </c>
      <c r="D14" s="18">
        <f t="shared" si="1"/>
        <v>7.8947368421052627E-2</v>
      </c>
      <c r="E14" s="19">
        <f t="shared" si="2"/>
        <v>0.12911954911255083</v>
      </c>
      <c r="F14" s="19">
        <f t="shared" si="3"/>
        <v>1.614794059938332E-2</v>
      </c>
      <c r="G14" s="20">
        <f t="shared" si="4"/>
        <v>7.2633744855967075E-2</v>
      </c>
      <c r="H14" s="22" t="str">
        <f t="shared" si="5"/>
        <v>In Control</v>
      </c>
    </row>
    <row r="15" spans="1:8" x14ac:dyDescent="0.25">
      <c r="A15" s="17">
        <f t="shared" si="0"/>
        <v>12</v>
      </c>
      <c r="B15" s="18">
        <v>380</v>
      </c>
      <c r="C15" s="18">
        <v>26</v>
      </c>
      <c r="D15" s="18">
        <f t="shared" si="1"/>
        <v>6.8421052631578952E-2</v>
      </c>
      <c r="E15" s="19">
        <f t="shared" si="2"/>
        <v>0.11257524008657341</v>
      </c>
      <c r="F15" s="19">
        <f t="shared" si="3"/>
        <v>3.2692249625360749E-2</v>
      </c>
      <c r="G15" s="20">
        <f t="shared" si="4"/>
        <v>7.2633744855967075E-2</v>
      </c>
      <c r="H15" s="22" t="str">
        <f t="shared" si="5"/>
        <v>In Control</v>
      </c>
    </row>
    <row r="16" spans="1:8" x14ac:dyDescent="0.25">
      <c r="A16" s="17">
        <f t="shared" si="0"/>
        <v>13</v>
      </c>
      <c r="B16" s="18">
        <v>200</v>
      </c>
      <c r="C16" s="18">
        <v>10</v>
      </c>
      <c r="D16" s="18">
        <f t="shared" si="1"/>
        <v>0.05</v>
      </c>
      <c r="E16" s="19">
        <f t="shared" si="2"/>
        <v>0.12768929660497275</v>
      </c>
      <c r="F16" s="19">
        <f t="shared" si="3"/>
        <v>1.7578193106961404E-2</v>
      </c>
      <c r="G16" s="20">
        <f t="shared" si="4"/>
        <v>7.2633744855967075E-2</v>
      </c>
      <c r="H16" s="22" t="str">
        <f t="shared" si="5"/>
        <v>In Control</v>
      </c>
    </row>
    <row r="17" spans="1:8" x14ac:dyDescent="0.25">
      <c r="A17" s="17">
        <f t="shared" si="0"/>
        <v>14</v>
      </c>
      <c r="B17" s="18">
        <v>210</v>
      </c>
      <c r="C17" s="18">
        <v>14</v>
      </c>
      <c r="D17" s="18">
        <f t="shared" si="1"/>
        <v>6.6666666666666666E-2</v>
      </c>
      <c r="E17" s="19">
        <f t="shared" si="2"/>
        <v>0.12636246182404345</v>
      </c>
      <c r="F17" s="19">
        <f t="shared" si="3"/>
        <v>1.8905027887890696E-2</v>
      </c>
      <c r="G17" s="20">
        <f t="shared" si="4"/>
        <v>7.2633744855967075E-2</v>
      </c>
      <c r="H17" s="22" t="str">
        <f t="shared" si="5"/>
        <v>In Control</v>
      </c>
    </row>
    <row r="18" spans="1:8" x14ac:dyDescent="0.25">
      <c r="A18" s="17">
        <f t="shared" si="0"/>
        <v>15</v>
      </c>
      <c r="B18" s="18">
        <v>390</v>
      </c>
      <c r="C18" s="18">
        <v>24</v>
      </c>
      <c r="D18" s="18">
        <f t="shared" si="1"/>
        <v>6.1538461538461542E-2</v>
      </c>
      <c r="E18" s="19">
        <f t="shared" si="2"/>
        <v>0.11205984436187774</v>
      </c>
      <c r="F18" s="19">
        <f t="shared" si="3"/>
        <v>3.3207645350056408E-2</v>
      </c>
      <c r="G18" s="20">
        <f t="shared" si="4"/>
        <v>7.2633744855967075E-2</v>
      </c>
      <c r="H18" s="22" t="str">
        <f t="shared" si="5"/>
        <v>In Control</v>
      </c>
    </row>
    <row r="19" spans="1:8" x14ac:dyDescent="0.25">
      <c r="A19" s="17">
        <f t="shared" si="0"/>
        <v>16</v>
      </c>
      <c r="B19" s="18">
        <v>120</v>
      </c>
      <c r="C19" s="18">
        <v>15</v>
      </c>
      <c r="D19" s="18">
        <f t="shared" si="1"/>
        <v>0.125</v>
      </c>
      <c r="E19" s="19">
        <f t="shared" si="2"/>
        <v>0.14371015653602026</v>
      </c>
      <c r="F19" s="19">
        <f t="shared" si="3"/>
        <v>1.5573331759138886E-3</v>
      </c>
      <c r="G19" s="20">
        <f t="shared" si="4"/>
        <v>7.2633744855967075E-2</v>
      </c>
      <c r="H19" s="22" t="str">
        <f t="shared" si="5"/>
        <v>In Control</v>
      </c>
    </row>
    <row r="20" spans="1:8" x14ac:dyDescent="0.25">
      <c r="A20" s="17">
        <f t="shared" si="0"/>
        <v>17</v>
      </c>
      <c r="B20" s="18">
        <v>190</v>
      </c>
      <c r="C20" s="18">
        <v>18</v>
      </c>
      <c r="D20" s="18">
        <f t="shared" si="1"/>
        <v>9.4736842105263161E-2</v>
      </c>
      <c r="E20" s="19">
        <f t="shared" si="2"/>
        <v>0.12911954911255083</v>
      </c>
      <c r="F20" s="19">
        <f t="shared" si="3"/>
        <v>1.614794059938332E-2</v>
      </c>
      <c r="G20" s="20">
        <f t="shared" si="4"/>
        <v>7.2633744855967075E-2</v>
      </c>
      <c r="H20" s="22" t="str">
        <f t="shared" si="5"/>
        <v>In Control</v>
      </c>
    </row>
    <row r="21" spans="1:8" x14ac:dyDescent="0.25">
      <c r="A21" s="17">
        <f t="shared" si="0"/>
        <v>18</v>
      </c>
      <c r="B21" s="18">
        <v>380</v>
      </c>
      <c r="C21" s="18">
        <v>19</v>
      </c>
      <c r="D21" s="18">
        <f t="shared" si="1"/>
        <v>0.05</v>
      </c>
      <c r="E21" s="19">
        <f t="shared" si="2"/>
        <v>0.11257524008657341</v>
      </c>
      <c r="F21" s="19">
        <f t="shared" si="3"/>
        <v>3.2692249625360749E-2</v>
      </c>
      <c r="G21" s="20">
        <f t="shared" si="4"/>
        <v>7.2633744855967075E-2</v>
      </c>
      <c r="H21" s="22" t="str">
        <f t="shared" si="5"/>
        <v>In Control</v>
      </c>
    </row>
    <row r="22" spans="1:8" x14ac:dyDescent="0.25">
      <c r="A22" s="17">
        <f t="shared" si="0"/>
        <v>19</v>
      </c>
      <c r="B22" s="18">
        <v>200</v>
      </c>
      <c r="C22" s="18">
        <v>11</v>
      </c>
      <c r="D22" s="18">
        <f t="shared" si="1"/>
        <v>5.5E-2</v>
      </c>
      <c r="E22" s="19">
        <f t="shared" si="2"/>
        <v>0.12768929660497275</v>
      </c>
      <c r="F22" s="19">
        <f t="shared" si="3"/>
        <v>1.7578193106961404E-2</v>
      </c>
      <c r="G22" s="20">
        <f t="shared" si="4"/>
        <v>7.2633744855967075E-2</v>
      </c>
      <c r="H22" s="22" t="str">
        <f t="shared" si="5"/>
        <v>In Control</v>
      </c>
    </row>
    <row r="23" spans="1:8" x14ac:dyDescent="0.25">
      <c r="A23" s="17">
        <f t="shared" si="0"/>
        <v>20</v>
      </c>
      <c r="B23" s="18">
        <v>180</v>
      </c>
      <c r="C23" s="18">
        <v>12</v>
      </c>
      <c r="D23" s="18">
        <f t="shared" si="1"/>
        <v>6.6666666666666666E-2</v>
      </c>
      <c r="E23" s="19">
        <f t="shared" si="2"/>
        <v>0.13066739197734201</v>
      </c>
      <c r="F23" s="19">
        <f t="shared" si="3"/>
        <v>1.4600097734592143E-2</v>
      </c>
      <c r="G23" s="20">
        <f t="shared" si="4"/>
        <v>7.2633744855967075E-2</v>
      </c>
      <c r="H23" s="22" t="str">
        <f t="shared" si="5"/>
        <v>In Control</v>
      </c>
    </row>
    <row r="24" spans="1:8" x14ac:dyDescent="0.25">
      <c r="A24" s="17"/>
      <c r="B24" s="19"/>
      <c r="C24" s="19"/>
      <c r="D24" s="19"/>
      <c r="E24" s="19"/>
      <c r="F24" s="19"/>
      <c r="G24" s="20"/>
      <c r="H24" s="22" t="str">
        <f t="shared" si="5"/>
        <v/>
      </c>
    </row>
    <row r="25" spans="1:8" x14ac:dyDescent="0.25">
      <c r="A25" s="17"/>
      <c r="B25" s="19"/>
      <c r="C25" s="19"/>
      <c r="D25" s="19"/>
      <c r="E25" s="19"/>
      <c r="F25" s="19"/>
      <c r="G25" s="20"/>
      <c r="H25" s="22" t="str">
        <f t="shared" si="5"/>
        <v/>
      </c>
    </row>
    <row r="26" spans="1:8" x14ac:dyDescent="0.25">
      <c r="A26" s="17"/>
      <c r="B26" s="19"/>
      <c r="C26" s="19"/>
      <c r="D26" s="19"/>
      <c r="E26" s="19"/>
      <c r="F26" s="19"/>
      <c r="G26" s="20"/>
      <c r="H26" s="22" t="str">
        <f t="shared" si="5"/>
        <v/>
      </c>
    </row>
    <row r="27" spans="1:8" x14ac:dyDescent="0.25">
      <c r="A27" s="17"/>
      <c r="B27" s="19"/>
      <c r="C27" s="19"/>
      <c r="D27" s="19"/>
      <c r="E27" s="19"/>
      <c r="F27" s="19"/>
      <c r="G27" s="20"/>
      <c r="H27" s="22" t="str">
        <f t="shared" si="5"/>
        <v/>
      </c>
    </row>
    <row r="28" spans="1:8" x14ac:dyDescent="0.25">
      <c r="A28" s="17"/>
      <c r="B28" s="19"/>
      <c r="C28" s="19"/>
      <c r="D28" s="19"/>
      <c r="E28" s="19"/>
      <c r="F28" s="19"/>
      <c r="G28" s="20"/>
      <c r="H28" s="22" t="str">
        <f t="shared" si="5"/>
        <v/>
      </c>
    </row>
    <row r="29" spans="1:8" x14ac:dyDescent="0.25">
      <c r="A29" s="17"/>
      <c r="B29" s="19"/>
      <c r="C29" s="19"/>
      <c r="D29" s="19"/>
      <c r="E29" s="19"/>
      <c r="F29" s="19"/>
      <c r="G29" s="20"/>
      <c r="H29" s="22" t="str">
        <f t="shared" si="5"/>
        <v/>
      </c>
    </row>
    <row r="30" spans="1:8" x14ac:dyDescent="0.25">
      <c r="A30" s="17"/>
      <c r="B30" s="19"/>
      <c r="C30" s="19"/>
      <c r="D30" s="19"/>
      <c r="E30" s="19"/>
      <c r="F30" s="19"/>
      <c r="G30" s="20"/>
      <c r="H30" s="22" t="str">
        <f t="shared" si="5"/>
        <v/>
      </c>
    </row>
    <row r="31" spans="1:8" x14ac:dyDescent="0.25">
      <c r="A31" s="17"/>
      <c r="B31" s="19"/>
      <c r="C31" s="19"/>
      <c r="D31" s="19"/>
      <c r="E31" s="19"/>
      <c r="F31" s="19"/>
      <c r="G31" s="20"/>
      <c r="H31" s="22" t="str">
        <f t="shared" si="5"/>
        <v/>
      </c>
    </row>
    <row r="32" spans="1:8" x14ac:dyDescent="0.25">
      <c r="A32" s="17"/>
      <c r="B32" s="19"/>
      <c r="C32" s="19"/>
      <c r="D32" s="19"/>
      <c r="E32" s="19"/>
      <c r="F32" s="19"/>
      <c r="G32" s="20"/>
      <c r="H32" s="22" t="str">
        <f t="shared" si="5"/>
        <v/>
      </c>
    </row>
    <row r="33" spans="1:11" x14ac:dyDescent="0.25">
      <c r="A33" s="17"/>
      <c r="B33" s="19"/>
      <c r="C33" s="19"/>
      <c r="D33" s="19"/>
      <c r="E33" s="19"/>
      <c r="F33" s="19"/>
      <c r="G33" s="20"/>
      <c r="H33" s="22" t="str">
        <f t="shared" si="5"/>
        <v/>
      </c>
    </row>
    <row r="34" spans="1:11" x14ac:dyDescent="0.25">
      <c r="A34" s="17"/>
      <c r="B34" s="19"/>
      <c r="C34" s="19"/>
      <c r="D34" s="19"/>
      <c r="E34" s="19"/>
      <c r="F34" s="19"/>
      <c r="G34" s="20"/>
      <c r="H34" s="22" t="str">
        <f t="shared" si="5"/>
        <v/>
      </c>
    </row>
    <row r="35" spans="1:11" x14ac:dyDescent="0.25">
      <c r="A35" s="17"/>
      <c r="B35" s="19"/>
      <c r="C35" s="19"/>
      <c r="D35" s="19"/>
      <c r="E35" s="19"/>
      <c r="F35" s="19"/>
      <c r="G35" s="20"/>
      <c r="H35" s="22" t="str">
        <f t="shared" si="5"/>
        <v/>
      </c>
    </row>
    <row r="36" spans="1:11" x14ac:dyDescent="0.25">
      <c r="A36" s="17"/>
      <c r="B36" s="19"/>
      <c r="C36" s="19"/>
      <c r="D36" s="19"/>
      <c r="E36" s="19"/>
      <c r="F36" s="19"/>
      <c r="G36" s="20"/>
      <c r="H36" s="22" t="str">
        <f t="shared" si="5"/>
        <v/>
      </c>
    </row>
    <row r="37" spans="1:11" x14ac:dyDescent="0.25">
      <c r="A37" s="17"/>
      <c r="B37" s="19"/>
      <c r="C37" s="19"/>
      <c r="D37" s="19"/>
      <c r="E37" s="19"/>
      <c r="F37" s="19"/>
      <c r="G37" s="20"/>
      <c r="H37" s="22" t="str">
        <f t="shared" si="5"/>
        <v/>
      </c>
    </row>
    <row r="38" spans="1:11" ht="15.6" x14ac:dyDescent="0.3">
      <c r="A38" s="17"/>
      <c r="B38" s="19"/>
      <c r="C38" s="19"/>
      <c r="D38" s="19"/>
      <c r="E38" s="19"/>
      <c r="F38" s="19"/>
      <c r="G38" s="20"/>
      <c r="H38" s="22" t="str">
        <f t="shared" si="5"/>
        <v/>
      </c>
      <c r="J38" s="30" t="s">
        <v>18</v>
      </c>
      <c r="K38" s="30">
        <v>20</v>
      </c>
    </row>
    <row r="39" spans="1:11" ht="15.6" x14ac:dyDescent="0.3">
      <c r="A39" s="17"/>
      <c r="B39" s="19"/>
      <c r="C39" s="19"/>
      <c r="D39" s="19"/>
      <c r="E39" s="19"/>
      <c r="F39" s="19"/>
      <c r="G39" s="20"/>
      <c r="H39" s="22" t="str">
        <f t="shared" si="5"/>
        <v/>
      </c>
      <c r="J39" s="30" t="s">
        <v>21</v>
      </c>
      <c r="K39" s="30">
        <f>SUM(range1)</f>
        <v>4860</v>
      </c>
    </row>
    <row r="40" spans="1:11" ht="15.6" x14ac:dyDescent="0.3">
      <c r="A40" s="17"/>
      <c r="B40" s="19"/>
      <c r="C40" s="19"/>
      <c r="D40" s="19"/>
      <c r="E40" s="19"/>
      <c r="F40" s="19"/>
      <c r="G40" s="20"/>
      <c r="H40" s="22" t="str">
        <f t="shared" si="5"/>
        <v/>
      </c>
      <c r="J40" s="30" t="s">
        <v>26</v>
      </c>
      <c r="K40" s="30">
        <f>SUM(range2)</f>
        <v>353</v>
      </c>
    </row>
    <row r="41" spans="1:11" ht="15.6" x14ac:dyDescent="0.3">
      <c r="A41" s="17"/>
      <c r="B41" s="19"/>
      <c r="C41" s="19"/>
      <c r="D41" s="19"/>
      <c r="E41" s="19"/>
      <c r="F41" s="19"/>
      <c r="G41" s="20"/>
      <c r="H41" s="22" t="str">
        <f t="shared" si="5"/>
        <v/>
      </c>
      <c r="J41" s="30" t="s">
        <v>19</v>
      </c>
      <c r="K41" s="30">
        <f>$K$40/$K$39</f>
        <v>7.2633744855967075E-2</v>
      </c>
    </row>
    <row r="42" spans="1:11" x14ac:dyDescent="0.25">
      <c r="A42" s="17"/>
      <c r="B42" s="19"/>
      <c r="C42" s="19"/>
      <c r="D42" s="19"/>
      <c r="E42" s="19"/>
      <c r="F42" s="19"/>
      <c r="G42" s="20"/>
      <c r="H42" s="22" t="str">
        <f t="shared" si="5"/>
        <v/>
      </c>
    </row>
    <row r="43" spans="1:11" x14ac:dyDescent="0.25">
      <c r="A43" s="17"/>
      <c r="B43" s="19"/>
      <c r="C43" s="19"/>
      <c r="D43" s="19"/>
      <c r="E43" s="19"/>
      <c r="F43" s="19"/>
      <c r="G43" s="20"/>
      <c r="H43" s="22" t="str">
        <f t="shared" si="5"/>
        <v/>
      </c>
    </row>
    <row r="44" spans="1:11" x14ac:dyDescent="0.25">
      <c r="A44" s="17"/>
      <c r="B44" s="19"/>
      <c r="C44" s="19"/>
      <c r="D44" s="19"/>
      <c r="E44" s="19"/>
      <c r="F44" s="19"/>
      <c r="G44" s="20"/>
      <c r="H44" s="22" t="str">
        <f t="shared" si="5"/>
        <v/>
      </c>
    </row>
    <row r="45" spans="1:11" x14ac:dyDescent="0.25">
      <c r="A45" s="17"/>
      <c r="B45" s="19"/>
      <c r="C45" s="19"/>
      <c r="D45" s="19"/>
      <c r="E45" s="19"/>
      <c r="F45" s="19"/>
      <c r="G45" s="20"/>
      <c r="H45" s="22" t="str">
        <f t="shared" si="5"/>
        <v/>
      </c>
    </row>
    <row r="46" spans="1:11" x14ac:dyDescent="0.25">
      <c r="A46" s="17"/>
      <c r="B46" s="19"/>
      <c r="C46" s="19"/>
      <c r="D46" s="19"/>
      <c r="E46" s="19"/>
      <c r="F46" s="19"/>
      <c r="G46" s="20"/>
      <c r="H46" s="22" t="str">
        <f t="shared" si="5"/>
        <v/>
      </c>
    </row>
    <row r="47" spans="1:11" x14ac:dyDescent="0.25">
      <c r="A47" s="17"/>
      <c r="B47" s="19"/>
      <c r="C47" s="19"/>
      <c r="D47" s="19"/>
      <c r="E47" s="19"/>
      <c r="F47" s="19"/>
      <c r="G47" s="20"/>
      <c r="H47" s="22" t="str">
        <f t="shared" si="5"/>
        <v/>
      </c>
    </row>
    <row r="48" spans="1:11" x14ac:dyDescent="0.25">
      <c r="A48" s="17"/>
      <c r="B48" s="19"/>
      <c r="C48" s="19"/>
      <c r="D48" s="19"/>
      <c r="E48" s="19"/>
      <c r="F48" s="19"/>
      <c r="G48" s="20"/>
      <c r="H48" s="22" t="str">
        <f t="shared" si="5"/>
        <v/>
      </c>
    </row>
    <row r="49" spans="1:8" x14ac:dyDescent="0.25">
      <c r="A49" s="21"/>
      <c r="B49" s="22"/>
      <c r="C49" s="22"/>
      <c r="D49" s="22"/>
      <c r="E49" s="22"/>
      <c r="F49" s="22"/>
      <c r="G49" s="23"/>
      <c r="H49" s="22" t="str">
        <f t="shared" si="5"/>
        <v/>
      </c>
    </row>
    <row r="50" spans="1:8" x14ac:dyDescent="0.25">
      <c r="A50" s="12"/>
      <c r="B50" s="24"/>
      <c r="C50" s="24"/>
      <c r="D50" s="24"/>
      <c r="E50" s="24"/>
      <c r="F50" s="25"/>
    </row>
  </sheetData>
  <mergeCells count="1">
    <mergeCell ref="A1:H2"/>
  </mergeCells>
  <conditionalFormatting sqref="H1:H1048576">
    <cfRule type="cellIs" dxfId="0" priority="1" operator="equal">
      <formula>"out of control"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EBBA-8F51-410F-BD78-89285DBAAC3F}">
  <dimension ref="A1:J50"/>
  <sheetViews>
    <sheetView zoomScale="59" zoomScaleNormal="115" workbookViewId="0">
      <selection activeCell="F57" sqref="F57"/>
    </sheetView>
  </sheetViews>
  <sheetFormatPr defaultRowHeight="14.4" x14ac:dyDescent="0.3"/>
  <cols>
    <col min="1" max="1" width="17.88671875" customWidth="1"/>
    <col min="2" max="2" width="26.77734375" customWidth="1"/>
    <col min="3" max="3" width="21" customWidth="1"/>
    <col min="4" max="4" width="20" customWidth="1"/>
    <col min="5" max="5" width="19.88671875" customWidth="1"/>
    <col min="6" max="6" width="17.88671875" customWidth="1"/>
    <col min="7" max="7" width="19.109375" customWidth="1"/>
    <col min="9" max="10" width="17.77734375" customWidth="1"/>
  </cols>
  <sheetData>
    <row r="1" spans="1:7" x14ac:dyDescent="0.3">
      <c r="A1" s="32" t="s">
        <v>12</v>
      </c>
      <c r="B1" s="32"/>
      <c r="C1" s="32"/>
      <c r="D1" s="32"/>
      <c r="E1" s="32"/>
      <c r="F1" s="32"/>
      <c r="G1" s="32"/>
    </row>
    <row r="2" spans="1:7" x14ac:dyDescent="0.3">
      <c r="A2" s="32"/>
      <c r="B2" s="32"/>
      <c r="C2" s="32"/>
      <c r="D2" s="32"/>
      <c r="E2" s="32"/>
      <c r="F2" s="32"/>
      <c r="G2" s="32"/>
    </row>
    <row r="3" spans="1:7" x14ac:dyDescent="0.3">
      <c r="A3" s="1" t="s">
        <v>0</v>
      </c>
      <c r="B3" s="8" t="s">
        <v>1</v>
      </c>
      <c r="C3" s="8" t="s">
        <v>2</v>
      </c>
      <c r="D3" s="8" t="s">
        <v>10</v>
      </c>
      <c r="E3" s="9" t="s">
        <v>4</v>
      </c>
      <c r="F3" s="10" t="s">
        <v>15</v>
      </c>
    </row>
    <row r="4" spans="1:7" x14ac:dyDescent="0.3">
      <c r="A4" s="2">
        <f>IF(ISBLANK($B4), "",ROW()-ROW($A$3))</f>
        <v>1</v>
      </c>
      <c r="B4" s="3">
        <v>4</v>
      </c>
      <c r="C4" s="3">
        <f t="shared" ref="C4:C50" si="0">IF(ISBLANK($B4), "",B4/$J$42)</f>
        <v>0.04</v>
      </c>
      <c r="D4" s="3">
        <f t="shared" ref="D4:D50" si="1">$J$45+3*SQRT((($J$45)*(1-$J$45)/100))</f>
        <v>0.11699931817829634</v>
      </c>
      <c r="E4" s="4">
        <f t="shared" ref="E4:E50" si="2">MAX($J$45-3*SQRT((($J$45)*(1-$J$45)/100)),0)</f>
        <v>0</v>
      </c>
      <c r="F4" s="10">
        <f t="shared" ref="F4:F50" si="3">$J$45</f>
        <v>5.0999999999999997E-2</v>
      </c>
    </row>
    <row r="5" spans="1:7" x14ac:dyDescent="0.3">
      <c r="A5" s="2">
        <f t="shared" ref="A5:A50" si="4">IF(ISBLANK($B5), "",ROW()-ROW($A$3))</f>
        <v>2</v>
      </c>
      <c r="B5" s="3">
        <v>3</v>
      </c>
      <c r="C5" s="3">
        <f t="shared" si="0"/>
        <v>0.03</v>
      </c>
      <c r="D5" s="3">
        <f t="shared" si="1"/>
        <v>0.11699931817829634</v>
      </c>
      <c r="E5" s="4">
        <f t="shared" si="2"/>
        <v>0</v>
      </c>
      <c r="F5" s="3">
        <f t="shared" si="3"/>
        <v>5.0999999999999997E-2</v>
      </c>
    </row>
    <row r="6" spans="1:7" x14ac:dyDescent="0.3">
      <c r="A6" s="2">
        <f t="shared" si="4"/>
        <v>3</v>
      </c>
      <c r="B6" s="3">
        <v>3</v>
      </c>
      <c r="C6" s="3">
        <f t="shared" si="0"/>
        <v>0.03</v>
      </c>
      <c r="D6" s="3">
        <f t="shared" si="1"/>
        <v>0.11699931817829634</v>
      </c>
      <c r="E6" s="4">
        <f t="shared" si="2"/>
        <v>0</v>
      </c>
      <c r="F6" s="3">
        <f t="shared" si="3"/>
        <v>5.0999999999999997E-2</v>
      </c>
    </row>
    <row r="7" spans="1:7" x14ac:dyDescent="0.3">
      <c r="A7" s="2">
        <f t="shared" si="4"/>
        <v>4</v>
      </c>
      <c r="B7" s="3">
        <v>5</v>
      </c>
      <c r="C7" s="3">
        <f t="shared" si="0"/>
        <v>0.05</v>
      </c>
      <c r="D7" s="3">
        <f t="shared" si="1"/>
        <v>0.11699931817829634</v>
      </c>
      <c r="E7" s="4">
        <f t="shared" si="2"/>
        <v>0</v>
      </c>
      <c r="F7" s="3">
        <f t="shared" si="3"/>
        <v>5.0999999999999997E-2</v>
      </c>
    </row>
    <row r="8" spans="1:7" x14ac:dyDescent="0.3">
      <c r="A8" s="2">
        <f t="shared" si="4"/>
        <v>5</v>
      </c>
      <c r="B8" s="3">
        <v>6</v>
      </c>
      <c r="C8" s="3">
        <f t="shared" si="0"/>
        <v>0.06</v>
      </c>
      <c r="D8" s="3">
        <f t="shared" si="1"/>
        <v>0.11699931817829634</v>
      </c>
      <c r="E8" s="4">
        <f t="shared" si="2"/>
        <v>0</v>
      </c>
      <c r="F8" s="3">
        <f t="shared" si="3"/>
        <v>5.0999999999999997E-2</v>
      </c>
    </row>
    <row r="9" spans="1:7" x14ac:dyDescent="0.3">
      <c r="A9" s="2">
        <f t="shared" si="4"/>
        <v>6</v>
      </c>
      <c r="B9" s="3">
        <v>5</v>
      </c>
      <c r="C9" s="3">
        <f t="shared" si="0"/>
        <v>0.05</v>
      </c>
      <c r="D9" s="3">
        <f t="shared" si="1"/>
        <v>0.11699931817829634</v>
      </c>
      <c r="E9" s="4">
        <f t="shared" si="2"/>
        <v>0</v>
      </c>
      <c r="F9" s="3">
        <f t="shared" si="3"/>
        <v>5.0999999999999997E-2</v>
      </c>
    </row>
    <row r="10" spans="1:7" x14ac:dyDescent="0.3">
      <c r="A10" s="2">
        <f t="shared" si="4"/>
        <v>7</v>
      </c>
      <c r="B10" s="3">
        <v>2</v>
      </c>
      <c r="C10" s="3">
        <f t="shared" si="0"/>
        <v>0.02</v>
      </c>
      <c r="D10" s="3">
        <f t="shared" si="1"/>
        <v>0.11699931817829634</v>
      </c>
      <c r="E10" s="4">
        <f t="shared" si="2"/>
        <v>0</v>
      </c>
      <c r="F10" s="3">
        <f t="shared" si="3"/>
        <v>5.0999999999999997E-2</v>
      </c>
    </row>
    <row r="11" spans="1:7" x14ac:dyDescent="0.3">
      <c r="A11" s="2">
        <f t="shared" si="4"/>
        <v>8</v>
      </c>
      <c r="B11" s="3">
        <v>3</v>
      </c>
      <c r="C11" s="3">
        <f t="shared" si="0"/>
        <v>0.03</v>
      </c>
      <c r="D11" s="3">
        <f t="shared" si="1"/>
        <v>0.11699931817829634</v>
      </c>
      <c r="E11" s="4">
        <f t="shared" si="2"/>
        <v>0</v>
      </c>
      <c r="F11" s="3">
        <f t="shared" si="3"/>
        <v>5.0999999999999997E-2</v>
      </c>
    </row>
    <row r="12" spans="1:7" x14ac:dyDescent="0.3">
      <c r="A12" s="2">
        <f t="shared" si="4"/>
        <v>9</v>
      </c>
      <c r="B12" s="3">
        <v>5</v>
      </c>
      <c r="C12" s="3">
        <f t="shared" si="0"/>
        <v>0.05</v>
      </c>
      <c r="D12" s="3">
        <f t="shared" si="1"/>
        <v>0.11699931817829634</v>
      </c>
      <c r="E12" s="4">
        <f t="shared" si="2"/>
        <v>0</v>
      </c>
      <c r="F12" s="3">
        <f t="shared" si="3"/>
        <v>5.0999999999999997E-2</v>
      </c>
    </row>
    <row r="13" spans="1:7" x14ac:dyDescent="0.3">
      <c r="A13" s="2">
        <f t="shared" si="4"/>
        <v>10</v>
      </c>
      <c r="B13" s="3">
        <v>6</v>
      </c>
      <c r="C13" s="3">
        <f t="shared" si="0"/>
        <v>0.06</v>
      </c>
      <c r="D13" s="3">
        <f t="shared" si="1"/>
        <v>0.11699931817829634</v>
      </c>
      <c r="E13" s="4">
        <f t="shared" si="2"/>
        <v>0</v>
      </c>
      <c r="F13" s="3">
        <f t="shared" si="3"/>
        <v>5.0999999999999997E-2</v>
      </c>
    </row>
    <row r="14" spans="1:7" x14ac:dyDescent="0.3">
      <c r="A14" s="2">
        <f t="shared" si="4"/>
        <v>11</v>
      </c>
      <c r="B14" s="3">
        <v>6</v>
      </c>
      <c r="C14" s="3">
        <f t="shared" si="0"/>
        <v>0.06</v>
      </c>
      <c r="D14" s="3">
        <f t="shared" si="1"/>
        <v>0.11699931817829634</v>
      </c>
      <c r="E14" s="4">
        <f t="shared" si="2"/>
        <v>0</v>
      </c>
      <c r="F14" s="3">
        <f t="shared" si="3"/>
        <v>5.0999999999999997E-2</v>
      </c>
    </row>
    <row r="15" spans="1:7" x14ac:dyDescent="0.3">
      <c r="A15" s="2">
        <f t="shared" si="4"/>
        <v>12</v>
      </c>
      <c r="B15" s="3">
        <v>5</v>
      </c>
      <c r="C15" s="3">
        <f t="shared" si="0"/>
        <v>0.05</v>
      </c>
      <c r="D15" s="3">
        <f t="shared" si="1"/>
        <v>0.11699931817829634</v>
      </c>
      <c r="E15" s="4">
        <f t="shared" si="2"/>
        <v>0</v>
      </c>
      <c r="F15" s="3">
        <f t="shared" si="3"/>
        <v>5.0999999999999997E-2</v>
      </c>
    </row>
    <row r="16" spans="1:7" x14ac:dyDescent="0.3">
      <c r="A16" s="2">
        <f t="shared" si="4"/>
        <v>13</v>
      </c>
      <c r="B16" s="3">
        <v>4</v>
      </c>
      <c r="C16" s="3">
        <f t="shared" si="0"/>
        <v>0.04</v>
      </c>
      <c r="D16" s="3">
        <f t="shared" si="1"/>
        <v>0.11699931817829634</v>
      </c>
      <c r="E16" s="4">
        <f t="shared" si="2"/>
        <v>0</v>
      </c>
      <c r="F16" s="3">
        <f t="shared" si="3"/>
        <v>5.0999999999999997E-2</v>
      </c>
    </row>
    <row r="17" spans="1:6" x14ac:dyDescent="0.3">
      <c r="A17" s="2">
        <f t="shared" si="4"/>
        <v>14</v>
      </c>
      <c r="B17" s="3">
        <v>5</v>
      </c>
      <c r="C17" s="3">
        <f t="shared" si="0"/>
        <v>0.05</v>
      </c>
      <c r="D17" s="3">
        <f t="shared" si="1"/>
        <v>0.11699931817829634</v>
      </c>
      <c r="E17" s="4">
        <f t="shared" si="2"/>
        <v>0</v>
      </c>
      <c r="F17" s="3">
        <f t="shared" si="3"/>
        <v>5.0999999999999997E-2</v>
      </c>
    </row>
    <row r="18" spans="1:6" x14ac:dyDescent="0.3">
      <c r="A18" s="2">
        <f t="shared" si="4"/>
        <v>15</v>
      </c>
      <c r="B18" s="3">
        <v>4</v>
      </c>
      <c r="C18" s="3">
        <f t="shared" si="0"/>
        <v>0.04</v>
      </c>
      <c r="D18" s="3">
        <f t="shared" si="1"/>
        <v>0.11699931817829634</v>
      </c>
      <c r="E18" s="4">
        <f t="shared" si="2"/>
        <v>0</v>
      </c>
      <c r="F18" s="3">
        <f t="shared" si="3"/>
        <v>5.0999999999999997E-2</v>
      </c>
    </row>
    <row r="19" spans="1:6" x14ac:dyDescent="0.3">
      <c r="A19" s="2">
        <f t="shared" si="4"/>
        <v>16</v>
      </c>
      <c r="B19" s="3">
        <v>7</v>
      </c>
      <c r="C19" s="3">
        <f t="shared" si="0"/>
        <v>7.0000000000000007E-2</v>
      </c>
      <c r="D19" s="3">
        <f t="shared" si="1"/>
        <v>0.11699931817829634</v>
      </c>
      <c r="E19" s="4">
        <f t="shared" si="2"/>
        <v>0</v>
      </c>
      <c r="F19" s="3">
        <f t="shared" si="3"/>
        <v>5.0999999999999997E-2</v>
      </c>
    </row>
    <row r="20" spans="1:6" x14ac:dyDescent="0.3">
      <c r="A20" s="2">
        <f t="shared" si="4"/>
        <v>17</v>
      </c>
      <c r="B20" s="3">
        <v>6</v>
      </c>
      <c r="C20" s="3">
        <f t="shared" si="0"/>
        <v>0.06</v>
      </c>
      <c r="D20" s="3">
        <f t="shared" si="1"/>
        <v>0.11699931817829634</v>
      </c>
      <c r="E20" s="4">
        <f t="shared" si="2"/>
        <v>0</v>
      </c>
      <c r="F20" s="3">
        <f t="shared" si="3"/>
        <v>5.0999999999999997E-2</v>
      </c>
    </row>
    <row r="21" spans="1:6" x14ac:dyDescent="0.3">
      <c r="A21" s="2">
        <f t="shared" si="4"/>
        <v>18</v>
      </c>
      <c r="B21" s="3">
        <v>8</v>
      </c>
      <c r="C21" s="3">
        <f t="shared" si="0"/>
        <v>0.08</v>
      </c>
      <c r="D21" s="3">
        <f t="shared" si="1"/>
        <v>0.11699931817829634</v>
      </c>
      <c r="E21" s="4">
        <f t="shared" si="2"/>
        <v>0</v>
      </c>
      <c r="F21" s="3">
        <f t="shared" si="3"/>
        <v>5.0999999999999997E-2</v>
      </c>
    </row>
    <row r="22" spans="1:6" x14ac:dyDescent="0.3">
      <c r="A22" s="2">
        <f t="shared" si="4"/>
        <v>19</v>
      </c>
      <c r="B22" s="3">
        <v>6</v>
      </c>
      <c r="C22" s="3">
        <f t="shared" si="0"/>
        <v>0.06</v>
      </c>
      <c r="D22" s="3">
        <f t="shared" si="1"/>
        <v>0.11699931817829634</v>
      </c>
      <c r="E22" s="4">
        <f t="shared" si="2"/>
        <v>0</v>
      </c>
      <c r="F22" s="3">
        <f t="shared" si="3"/>
        <v>5.0999999999999997E-2</v>
      </c>
    </row>
    <row r="23" spans="1:6" x14ac:dyDescent="0.3">
      <c r="A23" s="2">
        <f>IF(ISBLANK($B23), "",ROW()-ROW($A$3))</f>
        <v>20</v>
      </c>
      <c r="B23" s="3">
        <v>9</v>
      </c>
      <c r="C23" s="3">
        <f t="shared" si="0"/>
        <v>0.09</v>
      </c>
      <c r="D23" s="3">
        <f t="shared" si="1"/>
        <v>0.11699931817829634</v>
      </c>
      <c r="E23" s="4">
        <f t="shared" si="2"/>
        <v>0</v>
      </c>
      <c r="F23" s="3">
        <f t="shared" si="3"/>
        <v>5.0999999999999997E-2</v>
      </c>
    </row>
    <row r="24" spans="1:6" x14ac:dyDescent="0.3">
      <c r="A24" s="2" t="str">
        <f t="shared" si="4"/>
        <v/>
      </c>
      <c r="B24" s="3"/>
      <c r="C24" s="3" t="str">
        <f t="shared" si="0"/>
        <v/>
      </c>
      <c r="D24" s="3">
        <f t="shared" si="1"/>
        <v>0.11699931817829634</v>
      </c>
      <c r="E24" s="4">
        <f t="shared" si="2"/>
        <v>0</v>
      </c>
      <c r="F24" s="3">
        <f t="shared" si="3"/>
        <v>5.0999999999999997E-2</v>
      </c>
    </row>
    <row r="25" spans="1:6" x14ac:dyDescent="0.3">
      <c r="A25" s="2" t="str">
        <f t="shared" si="4"/>
        <v/>
      </c>
      <c r="B25" s="3"/>
      <c r="C25" s="3" t="str">
        <f t="shared" si="0"/>
        <v/>
      </c>
      <c r="D25" s="3">
        <f t="shared" si="1"/>
        <v>0.11699931817829634</v>
      </c>
      <c r="E25" s="4">
        <f t="shared" si="2"/>
        <v>0</v>
      </c>
      <c r="F25" s="3">
        <f t="shared" si="3"/>
        <v>5.0999999999999997E-2</v>
      </c>
    </row>
    <row r="26" spans="1:6" x14ac:dyDescent="0.3">
      <c r="A26" s="2" t="str">
        <f t="shared" si="4"/>
        <v/>
      </c>
      <c r="B26" s="3"/>
      <c r="C26" s="3" t="str">
        <f t="shared" si="0"/>
        <v/>
      </c>
      <c r="D26" s="3">
        <f t="shared" si="1"/>
        <v>0.11699931817829634</v>
      </c>
      <c r="E26" s="4">
        <f t="shared" si="2"/>
        <v>0</v>
      </c>
      <c r="F26" s="3">
        <f t="shared" si="3"/>
        <v>5.0999999999999997E-2</v>
      </c>
    </row>
    <row r="27" spans="1:6" x14ac:dyDescent="0.3">
      <c r="A27" s="2"/>
      <c r="B27" s="3"/>
      <c r="C27" s="3" t="str">
        <f t="shared" si="0"/>
        <v/>
      </c>
      <c r="D27" s="3">
        <f t="shared" si="1"/>
        <v>0.11699931817829634</v>
      </c>
      <c r="E27" s="4">
        <f t="shared" si="2"/>
        <v>0</v>
      </c>
      <c r="F27" s="3">
        <f t="shared" si="3"/>
        <v>5.0999999999999997E-2</v>
      </c>
    </row>
    <row r="28" spans="1:6" x14ac:dyDescent="0.3">
      <c r="A28" s="2" t="str">
        <f t="shared" si="4"/>
        <v/>
      </c>
      <c r="B28" s="3"/>
      <c r="C28" s="3" t="str">
        <f t="shared" si="0"/>
        <v/>
      </c>
      <c r="D28" s="3">
        <f t="shared" si="1"/>
        <v>0.11699931817829634</v>
      </c>
      <c r="E28" s="4">
        <f t="shared" si="2"/>
        <v>0</v>
      </c>
      <c r="F28" s="3">
        <f t="shared" si="3"/>
        <v>5.0999999999999997E-2</v>
      </c>
    </row>
    <row r="29" spans="1:6" x14ac:dyDescent="0.3">
      <c r="A29" s="2" t="str">
        <f t="shared" si="4"/>
        <v/>
      </c>
      <c r="B29" s="3"/>
      <c r="C29" s="3" t="str">
        <f t="shared" si="0"/>
        <v/>
      </c>
      <c r="D29" s="3">
        <f t="shared" si="1"/>
        <v>0.11699931817829634</v>
      </c>
      <c r="E29" s="4">
        <f t="shared" si="2"/>
        <v>0</v>
      </c>
      <c r="F29" s="3">
        <f t="shared" si="3"/>
        <v>5.0999999999999997E-2</v>
      </c>
    </row>
    <row r="30" spans="1:6" x14ac:dyDescent="0.3">
      <c r="A30" s="2" t="str">
        <f t="shared" si="4"/>
        <v/>
      </c>
      <c r="B30" s="3"/>
      <c r="C30" s="3" t="str">
        <f t="shared" si="0"/>
        <v/>
      </c>
      <c r="D30" s="3">
        <f t="shared" si="1"/>
        <v>0.11699931817829634</v>
      </c>
      <c r="E30" s="4">
        <f t="shared" si="2"/>
        <v>0</v>
      </c>
      <c r="F30" s="3">
        <f t="shared" si="3"/>
        <v>5.0999999999999997E-2</v>
      </c>
    </row>
    <row r="31" spans="1:6" x14ac:dyDescent="0.3">
      <c r="A31" s="2" t="str">
        <f t="shared" si="4"/>
        <v/>
      </c>
      <c r="B31" s="3"/>
      <c r="C31" s="3" t="str">
        <f t="shared" si="0"/>
        <v/>
      </c>
      <c r="D31" s="3">
        <f t="shared" si="1"/>
        <v>0.11699931817829634</v>
      </c>
      <c r="E31" s="4">
        <f t="shared" si="2"/>
        <v>0</v>
      </c>
      <c r="F31" s="3">
        <f t="shared" si="3"/>
        <v>5.0999999999999997E-2</v>
      </c>
    </row>
    <row r="32" spans="1:6" x14ac:dyDescent="0.3">
      <c r="A32" s="2" t="str">
        <f t="shared" si="4"/>
        <v/>
      </c>
      <c r="B32" s="3"/>
      <c r="C32" s="3" t="str">
        <f t="shared" si="0"/>
        <v/>
      </c>
      <c r="D32" s="3">
        <f t="shared" si="1"/>
        <v>0.11699931817829634</v>
      </c>
      <c r="E32" s="4">
        <f t="shared" si="2"/>
        <v>0</v>
      </c>
      <c r="F32" s="3">
        <f t="shared" si="3"/>
        <v>5.0999999999999997E-2</v>
      </c>
    </row>
    <row r="33" spans="1:10" x14ac:dyDescent="0.3">
      <c r="A33" s="2" t="str">
        <f t="shared" si="4"/>
        <v/>
      </c>
      <c r="B33" s="3"/>
      <c r="C33" s="3" t="str">
        <f t="shared" si="0"/>
        <v/>
      </c>
      <c r="D33" s="3">
        <f t="shared" si="1"/>
        <v>0.11699931817829634</v>
      </c>
      <c r="E33" s="4">
        <f t="shared" si="2"/>
        <v>0</v>
      </c>
      <c r="F33" s="3">
        <f t="shared" si="3"/>
        <v>5.0999999999999997E-2</v>
      </c>
    </row>
    <row r="34" spans="1:10" x14ac:dyDescent="0.3">
      <c r="A34" s="2" t="str">
        <f t="shared" si="4"/>
        <v/>
      </c>
      <c r="B34" s="3"/>
      <c r="C34" s="3" t="str">
        <f t="shared" si="0"/>
        <v/>
      </c>
      <c r="D34" s="3">
        <f t="shared" si="1"/>
        <v>0.11699931817829634</v>
      </c>
      <c r="E34" s="4">
        <f t="shared" si="2"/>
        <v>0</v>
      </c>
      <c r="F34" s="3">
        <f t="shared" si="3"/>
        <v>5.0999999999999997E-2</v>
      </c>
    </row>
    <row r="35" spans="1:10" x14ac:dyDescent="0.3">
      <c r="A35" s="2" t="str">
        <f t="shared" si="4"/>
        <v/>
      </c>
      <c r="B35" s="3"/>
      <c r="C35" s="3" t="str">
        <f t="shared" si="0"/>
        <v/>
      </c>
      <c r="D35" s="3">
        <f t="shared" si="1"/>
        <v>0.11699931817829634</v>
      </c>
      <c r="E35" s="4">
        <f t="shared" si="2"/>
        <v>0</v>
      </c>
      <c r="F35" s="3">
        <f t="shared" si="3"/>
        <v>5.0999999999999997E-2</v>
      </c>
    </row>
    <row r="36" spans="1:10" x14ac:dyDescent="0.3">
      <c r="A36" s="2" t="str">
        <f t="shared" si="4"/>
        <v/>
      </c>
      <c r="B36" s="3"/>
      <c r="C36" s="3" t="str">
        <f t="shared" si="0"/>
        <v/>
      </c>
      <c r="D36" s="3">
        <f t="shared" si="1"/>
        <v>0.11699931817829634</v>
      </c>
      <c r="E36" s="4">
        <f t="shared" si="2"/>
        <v>0</v>
      </c>
      <c r="F36" s="3">
        <f t="shared" si="3"/>
        <v>5.0999999999999997E-2</v>
      </c>
    </row>
    <row r="37" spans="1:10" x14ac:dyDescent="0.3">
      <c r="A37" s="2" t="str">
        <f t="shared" si="4"/>
        <v/>
      </c>
      <c r="B37" s="3"/>
      <c r="C37" s="3" t="str">
        <f t="shared" si="0"/>
        <v/>
      </c>
      <c r="D37" s="3">
        <f t="shared" si="1"/>
        <v>0.11699931817829634</v>
      </c>
      <c r="E37" s="4">
        <f t="shared" si="2"/>
        <v>0</v>
      </c>
      <c r="F37" s="3">
        <f t="shared" si="3"/>
        <v>5.0999999999999997E-2</v>
      </c>
    </row>
    <row r="38" spans="1:10" x14ac:dyDescent="0.3">
      <c r="A38" s="2" t="str">
        <f t="shared" si="4"/>
        <v/>
      </c>
      <c r="B38" s="3"/>
      <c r="C38" s="3" t="str">
        <f t="shared" si="0"/>
        <v/>
      </c>
      <c r="D38" s="3">
        <f t="shared" si="1"/>
        <v>0.11699931817829634</v>
      </c>
      <c r="E38" s="4">
        <f t="shared" si="2"/>
        <v>0</v>
      </c>
      <c r="F38" s="3">
        <f t="shared" si="3"/>
        <v>5.0999999999999997E-2</v>
      </c>
    </row>
    <row r="39" spans="1:10" x14ac:dyDescent="0.3">
      <c r="A39" s="2" t="str">
        <f t="shared" si="4"/>
        <v/>
      </c>
      <c r="B39" s="3"/>
      <c r="C39" s="3" t="str">
        <f t="shared" si="0"/>
        <v/>
      </c>
      <c r="D39" s="3">
        <f t="shared" si="1"/>
        <v>0.11699931817829634</v>
      </c>
      <c r="E39" s="4">
        <f t="shared" si="2"/>
        <v>0</v>
      </c>
      <c r="F39" s="3">
        <f t="shared" si="3"/>
        <v>5.0999999999999997E-2</v>
      </c>
    </row>
    <row r="40" spans="1:10" x14ac:dyDescent="0.3">
      <c r="A40" s="2" t="str">
        <f t="shared" si="4"/>
        <v/>
      </c>
      <c r="B40" s="3"/>
      <c r="C40" s="3" t="str">
        <f t="shared" si="0"/>
        <v/>
      </c>
      <c r="D40" s="3">
        <f t="shared" si="1"/>
        <v>0.11699931817829634</v>
      </c>
      <c r="E40" s="4">
        <f t="shared" si="2"/>
        <v>0</v>
      </c>
      <c r="F40" s="3">
        <f t="shared" si="3"/>
        <v>5.0999999999999997E-2</v>
      </c>
      <c r="I40" t="s">
        <v>13</v>
      </c>
      <c r="J40" t="s">
        <v>14</v>
      </c>
    </row>
    <row r="41" spans="1:10" x14ac:dyDescent="0.3">
      <c r="A41" s="2" t="str">
        <f t="shared" si="4"/>
        <v/>
      </c>
      <c r="B41" s="3"/>
      <c r="C41" s="3" t="str">
        <f t="shared" si="0"/>
        <v/>
      </c>
      <c r="D41" s="3">
        <f t="shared" si="1"/>
        <v>0.11699931817829634</v>
      </c>
      <c r="E41" s="4">
        <f t="shared" si="2"/>
        <v>0</v>
      </c>
      <c r="F41" s="3">
        <f t="shared" si="3"/>
        <v>5.0999999999999997E-2</v>
      </c>
      <c r="I41" t="s">
        <v>7</v>
      </c>
      <c r="J41">
        <v>20</v>
      </c>
    </row>
    <row r="42" spans="1:10" x14ac:dyDescent="0.3">
      <c r="A42" s="2" t="str">
        <f t="shared" si="4"/>
        <v/>
      </c>
      <c r="B42" s="3"/>
      <c r="C42" s="3" t="str">
        <f t="shared" si="0"/>
        <v/>
      </c>
      <c r="D42" s="3">
        <f t="shared" si="1"/>
        <v>0.11699931817829634</v>
      </c>
      <c r="E42" s="4">
        <f t="shared" si="2"/>
        <v>0</v>
      </c>
      <c r="F42" s="3">
        <f t="shared" si="3"/>
        <v>5.0999999999999997E-2</v>
      </c>
      <c r="I42" t="s">
        <v>5</v>
      </c>
      <c r="J42">
        <v>100</v>
      </c>
    </row>
    <row r="43" spans="1:10" x14ac:dyDescent="0.3">
      <c r="A43" s="2" t="str">
        <f t="shared" si="4"/>
        <v/>
      </c>
      <c r="B43" s="3"/>
      <c r="C43" s="3" t="str">
        <f t="shared" si="0"/>
        <v/>
      </c>
      <c r="D43" s="3">
        <f t="shared" si="1"/>
        <v>0.11699931817829634</v>
      </c>
      <c r="E43" s="4">
        <f t="shared" si="2"/>
        <v>0</v>
      </c>
      <c r="F43" s="3">
        <f t="shared" si="3"/>
        <v>5.0999999999999997E-2</v>
      </c>
      <c r="I43" t="s">
        <v>6</v>
      </c>
      <c r="J43">
        <f>SUM(Rang)</f>
        <v>102</v>
      </c>
    </row>
    <row r="44" spans="1:10" x14ac:dyDescent="0.3">
      <c r="A44" s="2" t="str">
        <f t="shared" si="4"/>
        <v/>
      </c>
      <c r="B44" s="3"/>
      <c r="C44" s="3" t="str">
        <f t="shared" si="0"/>
        <v/>
      </c>
      <c r="D44" s="3">
        <f t="shared" si="1"/>
        <v>0.11699931817829634</v>
      </c>
      <c r="E44" s="4">
        <f t="shared" si="2"/>
        <v>0</v>
      </c>
      <c r="F44" s="3">
        <f t="shared" si="3"/>
        <v>5.0999999999999997E-2</v>
      </c>
      <c r="I44" t="s">
        <v>8</v>
      </c>
      <c r="J44">
        <f>STDEV(Rang)</f>
        <v>1.7441631985447612</v>
      </c>
    </row>
    <row r="45" spans="1:10" x14ac:dyDescent="0.3">
      <c r="A45" s="2" t="str">
        <f t="shared" si="4"/>
        <v/>
      </c>
      <c r="B45" s="3"/>
      <c r="C45" s="3" t="str">
        <f t="shared" si="0"/>
        <v/>
      </c>
      <c r="D45" s="3">
        <f t="shared" si="1"/>
        <v>0.11699931817829634</v>
      </c>
      <c r="E45" s="4">
        <f t="shared" si="2"/>
        <v>0</v>
      </c>
      <c r="F45" s="3">
        <f t="shared" si="3"/>
        <v>5.0999999999999997E-2</v>
      </c>
      <c r="I45" t="s">
        <v>9</v>
      </c>
      <c r="J45">
        <f>$J$43/(($J$41)*($J$42))</f>
        <v>5.0999999999999997E-2</v>
      </c>
    </row>
    <row r="46" spans="1:10" x14ac:dyDescent="0.3">
      <c r="A46" s="2" t="str">
        <f t="shared" si="4"/>
        <v/>
      </c>
      <c r="B46" s="3"/>
      <c r="C46" s="3" t="str">
        <f t="shared" si="0"/>
        <v/>
      </c>
      <c r="D46" s="3">
        <f t="shared" si="1"/>
        <v>0.11699931817829634</v>
      </c>
      <c r="E46" s="4">
        <f t="shared" si="2"/>
        <v>0</v>
      </c>
      <c r="F46" s="3">
        <f t="shared" si="3"/>
        <v>5.0999999999999997E-2</v>
      </c>
    </row>
    <row r="47" spans="1:10" x14ac:dyDescent="0.3">
      <c r="A47" s="2" t="str">
        <f t="shared" si="4"/>
        <v/>
      </c>
      <c r="B47" s="3"/>
      <c r="C47" s="3" t="str">
        <f t="shared" si="0"/>
        <v/>
      </c>
      <c r="D47" s="3">
        <f t="shared" si="1"/>
        <v>0.11699931817829634</v>
      </c>
      <c r="E47" s="4">
        <f t="shared" si="2"/>
        <v>0</v>
      </c>
      <c r="F47" s="3">
        <f t="shared" si="3"/>
        <v>5.0999999999999997E-2</v>
      </c>
    </row>
    <row r="48" spans="1:10" x14ac:dyDescent="0.3">
      <c r="A48" s="2" t="str">
        <f t="shared" si="4"/>
        <v/>
      </c>
      <c r="B48" s="3"/>
      <c r="C48" s="3" t="str">
        <f t="shared" si="0"/>
        <v/>
      </c>
      <c r="D48" s="3">
        <f t="shared" si="1"/>
        <v>0.11699931817829634</v>
      </c>
      <c r="E48" s="4">
        <f t="shared" si="2"/>
        <v>0</v>
      </c>
      <c r="F48" s="3">
        <f t="shared" si="3"/>
        <v>5.0999999999999997E-2</v>
      </c>
    </row>
    <row r="49" spans="1:6" x14ac:dyDescent="0.3">
      <c r="A49" s="2" t="str">
        <f t="shared" si="4"/>
        <v/>
      </c>
      <c r="B49" s="3"/>
      <c r="C49" s="3" t="str">
        <f t="shared" si="0"/>
        <v/>
      </c>
      <c r="D49" s="3">
        <f t="shared" si="1"/>
        <v>0.11699931817829634</v>
      </c>
      <c r="E49" s="4">
        <f t="shared" si="2"/>
        <v>0</v>
      </c>
      <c r="F49" s="3">
        <f t="shared" si="3"/>
        <v>5.0999999999999997E-2</v>
      </c>
    </row>
    <row r="50" spans="1:6" x14ac:dyDescent="0.3">
      <c r="A50" s="5" t="str">
        <f t="shared" si="4"/>
        <v/>
      </c>
      <c r="B50" s="6"/>
      <c r="C50" s="6" t="str">
        <f t="shared" si="0"/>
        <v/>
      </c>
      <c r="D50" s="6">
        <f t="shared" si="1"/>
        <v>0.11699931817829634</v>
      </c>
      <c r="E50" s="7">
        <f t="shared" si="2"/>
        <v>0</v>
      </c>
      <c r="F50" s="6">
        <f t="shared" si="3"/>
        <v>5.0999999999999997E-2</v>
      </c>
    </row>
  </sheetData>
  <mergeCells count="1">
    <mergeCell ref="A1:G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Sheet2</vt:lpstr>
      <vt:lpstr>Sheet1</vt:lpstr>
      <vt:lpstr>Hello</vt:lpstr>
      <vt:lpstr>MyRange</vt:lpstr>
      <vt:lpstr>Rang</vt:lpstr>
      <vt:lpstr>range1</vt:lpstr>
      <vt:lpstr>range2</vt:lpstr>
      <vt:lpstr>range3</vt:lpstr>
      <vt:lpstr>range4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Roy</dc:creator>
  <cp:lastModifiedBy>Yash Vijay</cp:lastModifiedBy>
  <dcterms:created xsi:type="dcterms:W3CDTF">2023-10-17T13:53:47Z</dcterms:created>
  <dcterms:modified xsi:type="dcterms:W3CDTF">2023-11-05T17:45:26Z</dcterms:modified>
</cp:coreProperties>
</file>