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fa\Documents\"/>
    </mc:Choice>
  </mc:AlternateContent>
  <xr:revisionPtr revIDLastSave="0" documentId="13_ncr:1_{1B78697D-EE1F-4D3D-B7F7-FC65A1C83D20}" xr6:coauthVersionLast="47" xr6:coauthVersionMax="47" xr10:uidLastSave="{00000000-0000-0000-0000-000000000000}"/>
  <bookViews>
    <workbookView xWindow="810" yWindow="-120" windowWidth="19800" windowHeight="11760" xr2:uid="{7BAAFA3A-D6EC-4EE9-8AF9-0265726F0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13" i="1"/>
  <c r="V12" i="1"/>
  <c r="V11" i="1"/>
  <c r="V10" i="1"/>
  <c r="V9" i="1"/>
  <c r="V8" i="1"/>
  <c r="V7" i="1"/>
  <c r="V6" i="1"/>
  <c r="V5" i="1"/>
  <c r="V4" i="1"/>
  <c r="U14" i="1"/>
  <c r="U13" i="1"/>
  <c r="U12" i="1"/>
  <c r="U11" i="1"/>
  <c r="U10" i="1"/>
  <c r="U9" i="1"/>
  <c r="U8" i="1"/>
  <c r="U7" i="1"/>
  <c r="U6" i="1"/>
  <c r="U5" i="1"/>
  <c r="U4" i="1"/>
  <c r="T14" i="1"/>
  <c r="T13" i="1"/>
  <c r="T12" i="1"/>
  <c r="T11" i="1"/>
  <c r="T10" i="1"/>
  <c r="T9" i="1"/>
  <c r="T8" i="1"/>
  <c r="T7" i="1"/>
  <c r="T6" i="1"/>
  <c r="T5" i="1"/>
  <c r="T4" i="1"/>
  <c r="R14" i="1"/>
  <c r="R13" i="1"/>
  <c r="R12" i="1"/>
  <c r="R11" i="1"/>
  <c r="R10" i="1"/>
  <c r="R9" i="1"/>
  <c r="R8" i="1"/>
  <c r="R7" i="1"/>
  <c r="R6" i="1"/>
  <c r="R5" i="1"/>
  <c r="R4" i="1"/>
  <c r="Q14" i="1"/>
  <c r="Q13" i="1"/>
  <c r="Q12" i="1"/>
  <c r="Q11" i="1"/>
  <c r="Q10" i="1"/>
  <c r="Q9" i="1"/>
  <c r="Q8" i="1"/>
  <c r="Q7" i="1"/>
  <c r="Q6" i="1"/>
  <c r="Q5" i="1"/>
  <c r="Q4" i="1"/>
  <c r="I3" i="1"/>
  <c r="J14" i="1"/>
  <c r="J13" i="1"/>
  <c r="J12" i="1"/>
  <c r="J11" i="1"/>
  <c r="J10" i="1"/>
  <c r="J9" i="1"/>
  <c r="J8" i="1"/>
  <c r="J7" i="1"/>
  <c r="J6" i="1"/>
  <c r="G14" i="1"/>
  <c r="G13" i="1"/>
  <c r="G12" i="1"/>
  <c r="G11" i="1"/>
  <c r="G10" i="1"/>
  <c r="G9" i="1"/>
  <c r="G8" i="1"/>
  <c r="G7" i="1"/>
  <c r="G6" i="1"/>
  <c r="G5" i="1"/>
  <c r="J5" i="1"/>
  <c r="H3" i="1"/>
  <c r="J3" i="1" l="1"/>
  <c r="J4" i="1"/>
  <c r="G4" i="1"/>
</calcChain>
</file>

<file path=xl/sharedStrings.xml><?xml version="1.0" encoding="utf-8"?>
<sst xmlns="http://schemas.openxmlformats.org/spreadsheetml/2006/main" count="43" uniqueCount="39">
  <si>
    <t>DCX</t>
    <phoneticPr fontId="1"/>
  </si>
  <si>
    <t>6M</t>
    <phoneticPr fontId="1"/>
  </si>
  <si>
    <t>公称電圧</t>
    <rPh sb="0" eb="4">
      <t>コウショウデンアツ</t>
    </rPh>
    <phoneticPr fontId="1"/>
  </si>
  <si>
    <t>シリーズ</t>
    <phoneticPr fontId="1"/>
  </si>
  <si>
    <t>メーカ</t>
    <phoneticPr fontId="1"/>
  </si>
  <si>
    <t>識別</t>
    <rPh sb="0" eb="2">
      <t>シキベツ</t>
    </rPh>
    <phoneticPr fontId="1"/>
  </si>
  <si>
    <t>無負荷回転数</t>
    <rPh sb="0" eb="6">
      <t>ムフカカイテンスウ</t>
    </rPh>
    <phoneticPr fontId="1"/>
  </si>
  <si>
    <t>無負荷電流</t>
    <rPh sb="0" eb="5">
      <t>ムフカデンリュウ</t>
    </rPh>
    <phoneticPr fontId="1"/>
  </si>
  <si>
    <t>トルク定数</t>
    <rPh sb="3" eb="5">
      <t>テイスウ</t>
    </rPh>
    <phoneticPr fontId="1"/>
  </si>
  <si>
    <t>回転数定数</t>
    <rPh sb="0" eb="5">
      <t>カイテンスウテイスウ</t>
    </rPh>
    <phoneticPr fontId="1"/>
  </si>
  <si>
    <t>最大トルク</t>
    <rPh sb="0" eb="2">
      <t>サイダイ</t>
    </rPh>
    <phoneticPr fontId="1"/>
  </si>
  <si>
    <t>定格トルク</t>
    <rPh sb="0" eb="2">
      <t>テイカク</t>
    </rPh>
    <phoneticPr fontId="1"/>
  </si>
  <si>
    <t>定格回転数</t>
    <rPh sb="0" eb="5">
      <t>テイカクカイテンスウ</t>
    </rPh>
    <phoneticPr fontId="1"/>
  </si>
  <si>
    <t>(rpm)</t>
    <phoneticPr fontId="1"/>
  </si>
  <si>
    <t>(rpm/mNm)</t>
    <phoneticPr fontId="1"/>
  </si>
  <si>
    <t>理想</t>
    <rPh sb="0" eb="2">
      <t>リソウ</t>
    </rPh>
    <phoneticPr fontId="1"/>
  </si>
  <si>
    <t>10L</t>
    <phoneticPr fontId="1"/>
  </si>
  <si>
    <t>質量</t>
    <rPh sb="0" eb="2">
      <t>シツリョウ</t>
    </rPh>
    <phoneticPr fontId="1"/>
  </si>
  <si>
    <t>ECX SPEED</t>
    <phoneticPr fontId="1"/>
  </si>
  <si>
    <t>EC</t>
    <phoneticPr fontId="1"/>
  </si>
  <si>
    <t>4 0.5W</t>
    <phoneticPr fontId="1"/>
  </si>
  <si>
    <t>4 1.0W</t>
    <phoneticPr fontId="1"/>
  </si>
  <si>
    <t>6M High Power</t>
    <phoneticPr fontId="1"/>
  </si>
  <si>
    <t>maxon</t>
    <phoneticPr fontId="1"/>
  </si>
  <si>
    <t>(V)</t>
    <phoneticPr fontId="1"/>
  </si>
  <si>
    <t>(mA)</t>
    <phoneticPr fontId="1"/>
  </si>
  <si>
    <t>(mNm)</t>
    <phoneticPr fontId="1"/>
  </si>
  <si>
    <t>(W)</t>
    <phoneticPr fontId="1"/>
  </si>
  <si>
    <t>定格出力</t>
    <rPh sb="0" eb="2">
      <t>テイカク</t>
    </rPh>
    <rPh sb="2" eb="4">
      <t>シュツリョク</t>
    </rPh>
    <phoneticPr fontId="1"/>
  </si>
  <si>
    <t>(rpm/V)</t>
    <phoneticPr fontId="1"/>
  </si>
  <si>
    <t>(mNm/A)</t>
    <phoneticPr fontId="1"/>
  </si>
  <si>
    <t>勾配</t>
    <rPh sb="0" eb="2">
      <t>コウバイ</t>
    </rPh>
    <phoneticPr fontId="1"/>
  </si>
  <si>
    <t>許容回転数</t>
    <rPh sb="0" eb="2">
      <t>キョヨウ</t>
    </rPh>
    <rPh sb="2" eb="5">
      <t>カイテンスウ</t>
    </rPh>
    <phoneticPr fontId="1"/>
  </si>
  <si>
    <t>(g)</t>
    <phoneticPr fontId="1"/>
  </si>
  <si>
    <t>減速比</t>
    <rPh sb="0" eb="3">
      <t>ゲンソクヒ</t>
    </rPh>
    <phoneticPr fontId="1"/>
  </si>
  <si>
    <t>トルク比</t>
    <rPh sb="3" eb="4">
      <t>ヒ</t>
    </rPh>
    <phoneticPr fontId="1"/>
  </si>
  <si>
    <t>ギヤ比</t>
    <rPh sb="2" eb="3">
      <t>ヒ</t>
    </rPh>
    <phoneticPr fontId="1"/>
  </si>
  <si>
    <t>回転数</t>
    <rPh sb="0" eb="3">
      <t>カイテンスウ</t>
    </rPh>
    <phoneticPr fontId="1"/>
  </si>
  <si>
    <t>トルク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</si>
</sst>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CA5F-E276-45C9-9172-0233F394B97F}">
  <dimension ref="A1:V14"/>
  <sheetViews>
    <sheetView tabSelected="1" workbookViewId="0">
      <selection activeCell="G13" sqref="G13"/>
    </sheetView>
  </sheetViews>
  <sheetFormatPr defaultRowHeight="18.75" x14ac:dyDescent="0.4"/>
  <cols>
    <col min="1" max="1" width="7.125" style="1" bestFit="1" customWidth="1"/>
    <col min="2" max="2" width="11.75" style="1" bestFit="1" customWidth="1"/>
    <col min="3" max="3" width="15.125" style="1" bestFit="1" customWidth="1"/>
    <col min="4" max="4" width="9" style="1" bestFit="1" customWidth="1"/>
    <col min="5" max="5" width="13" style="1" bestFit="1" customWidth="1"/>
    <col min="6" max="7" width="11" style="1" bestFit="1" customWidth="1"/>
    <col min="8" max="8" width="12.75" style="1" bestFit="1" customWidth="1"/>
    <col min="9" max="9" width="10.625" style="1" customWidth="1"/>
    <col min="10" max="10" width="15.5" style="1" bestFit="1" customWidth="1"/>
    <col min="11" max="12" width="11" style="1" bestFit="1" customWidth="1"/>
    <col min="13" max="13" width="12.125" style="1" bestFit="1" customWidth="1"/>
    <col min="14" max="14" width="11" style="1" bestFit="1" customWidth="1"/>
    <col min="15" max="15" width="5.25" style="1" bestFit="1" customWidth="1"/>
    <col min="16" max="16" width="1.25" style="1" customWidth="1"/>
    <col min="17" max="18" width="9" style="1"/>
    <col min="19" max="19" width="1.375" style="1" customWidth="1"/>
    <col min="20" max="16384" width="9" style="1"/>
  </cols>
  <sheetData>
    <row r="1" spans="1:22" x14ac:dyDescent="0.4">
      <c r="A1" s="4" t="s">
        <v>4</v>
      </c>
      <c r="B1" s="4" t="s">
        <v>3</v>
      </c>
      <c r="C1" s="4" t="s">
        <v>5</v>
      </c>
      <c r="D1" s="1" t="s">
        <v>2</v>
      </c>
      <c r="E1" s="1" t="s">
        <v>6</v>
      </c>
      <c r="F1" s="1" t="s">
        <v>7</v>
      </c>
      <c r="G1" s="1" t="s">
        <v>10</v>
      </c>
      <c r="H1" s="1" t="s">
        <v>12</v>
      </c>
      <c r="I1" s="1" t="s">
        <v>11</v>
      </c>
      <c r="J1" s="1" t="s">
        <v>28</v>
      </c>
      <c r="K1" s="1" t="s">
        <v>9</v>
      </c>
      <c r="L1" s="1" t="s">
        <v>8</v>
      </c>
      <c r="M1" s="1" t="s">
        <v>31</v>
      </c>
      <c r="N1" s="1" t="s">
        <v>32</v>
      </c>
      <c r="O1" s="1" t="s">
        <v>17</v>
      </c>
      <c r="Q1" s="4" t="s">
        <v>34</v>
      </c>
      <c r="R1" s="4" t="s">
        <v>35</v>
      </c>
      <c r="T1" s="4" t="s">
        <v>36</v>
      </c>
      <c r="U1" s="4"/>
    </row>
    <row r="2" spans="1:22" x14ac:dyDescent="0.4">
      <c r="A2" s="4"/>
      <c r="B2" s="4"/>
      <c r="C2" s="4"/>
      <c r="D2" s="1" t="s">
        <v>24</v>
      </c>
      <c r="E2" s="1" t="s">
        <v>13</v>
      </c>
      <c r="F2" s="1" t="s">
        <v>25</v>
      </c>
      <c r="G2" s="1" t="s">
        <v>26</v>
      </c>
      <c r="H2" s="1" t="s">
        <v>13</v>
      </c>
      <c r="I2" s="1" t="s">
        <v>26</v>
      </c>
      <c r="J2" s="1" t="s">
        <v>27</v>
      </c>
      <c r="K2" s="1" t="s">
        <v>29</v>
      </c>
      <c r="L2" s="1" t="s">
        <v>30</v>
      </c>
      <c r="M2" s="1" t="s">
        <v>14</v>
      </c>
      <c r="N2" s="1" t="s">
        <v>13</v>
      </c>
      <c r="O2" s="1" t="s">
        <v>33</v>
      </c>
      <c r="Q2" s="4"/>
      <c r="R2" s="4"/>
      <c r="T2" s="1" t="s">
        <v>37</v>
      </c>
      <c r="U2" s="1" t="s">
        <v>38</v>
      </c>
    </row>
    <row r="3" spans="1:22" x14ac:dyDescent="0.4">
      <c r="A3" s="4" t="s">
        <v>15</v>
      </c>
      <c r="B3" s="4"/>
      <c r="C3" s="4"/>
      <c r="D3" s="2"/>
      <c r="H3" s="1">
        <f>25500/PI()</f>
        <v>8116.9020976866623</v>
      </c>
      <c r="I3" s="1">
        <f xml:space="preserve"> POWER(10, -3)*1732*9.80665/2</f>
        <v>8.4925588999999988</v>
      </c>
      <c r="J3" s="1">
        <f t="shared" ref="J3:J14" si="0">H3*I3*1000*PI()/30</f>
        <v>7218675.0649999995</v>
      </c>
    </row>
    <row r="4" spans="1:22" x14ac:dyDescent="0.4">
      <c r="A4" s="4" t="s">
        <v>23</v>
      </c>
      <c r="B4" s="4" t="s">
        <v>0</v>
      </c>
      <c r="C4" s="1" t="s">
        <v>1</v>
      </c>
      <c r="D4" s="1">
        <v>1.5</v>
      </c>
      <c r="E4" s="1">
        <v>17300</v>
      </c>
      <c r="F4" s="1">
        <v>34.1</v>
      </c>
      <c r="G4" s="1">
        <f t="shared" ref="G4:G14" si="1">F4*L4</f>
        <v>26.5639</v>
      </c>
      <c r="H4" s="1">
        <v>4950</v>
      </c>
      <c r="I4" s="1">
        <v>0.309</v>
      </c>
      <c r="J4" s="3">
        <f t="shared" si="0"/>
        <v>160174.10144327561</v>
      </c>
      <c r="K4" s="1">
        <v>12300</v>
      </c>
      <c r="L4" s="1">
        <v>0.77900000000000003</v>
      </c>
      <c r="M4" s="1">
        <v>40600</v>
      </c>
      <c r="N4" s="1">
        <v>17300</v>
      </c>
      <c r="Q4" s="1">
        <f t="shared" ref="Q4:Q14" si="2">$H$3/H4</f>
        <v>1.639778201552861</v>
      </c>
      <c r="R4" s="1">
        <f t="shared" ref="R4:R14" si="3">$I$3/I4</f>
        <v>27.484009385113264</v>
      </c>
      <c r="T4" s="1">
        <f t="shared" ref="T4:T14" si="4">Q4</f>
        <v>1.639778201552861</v>
      </c>
      <c r="U4" s="1">
        <f t="shared" ref="U4:U14" si="5">1/R4</f>
        <v>3.6384793280621233E-2</v>
      </c>
      <c r="V4" s="1">
        <f t="shared" ref="V4:V14" si="6">T4-U4</f>
        <v>1.6033934082722399</v>
      </c>
    </row>
    <row r="5" spans="1:22" x14ac:dyDescent="0.4">
      <c r="A5" s="4"/>
      <c r="B5" s="4"/>
      <c r="C5" s="1" t="s">
        <v>16</v>
      </c>
      <c r="D5" s="1">
        <v>1.5</v>
      </c>
      <c r="E5" s="1">
        <v>11600</v>
      </c>
      <c r="F5" s="1">
        <v>72.099999999999994</v>
      </c>
      <c r="G5" s="1">
        <f t="shared" si="1"/>
        <v>87.240999999999985</v>
      </c>
      <c r="H5" s="1">
        <v>9230</v>
      </c>
      <c r="I5" s="1">
        <v>1.04</v>
      </c>
      <c r="J5" s="3">
        <f t="shared" si="0"/>
        <v>1005225.873344638</v>
      </c>
      <c r="K5" s="1">
        <v>7870</v>
      </c>
      <c r="L5" s="1">
        <v>1.21</v>
      </c>
      <c r="M5" s="1">
        <v>2300</v>
      </c>
      <c r="N5" s="1">
        <v>14300</v>
      </c>
      <c r="O5" s="1">
        <v>11</v>
      </c>
      <c r="Q5" s="1">
        <f t="shared" si="2"/>
        <v>0.87940434427807823</v>
      </c>
      <c r="R5" s="1">
        <f t="shared" si="3"/>
        <v>8.1659220192307682</v>
      </c>
      <c r="T5" s="1">
        <f t="shared" si="4"/>
        <v>0.87940434427807823</v>
      </c>
      <c r="U5" s="1">
        <f t="shared" si="5"/>
        <v>0.12246014566940479</v>
      </c>
      <c r="V5" s="1">
        <f t="shared" si="6"/>
        <v>0.75694419860867346</v>
      </c>
    </row>
    <row r="6" spans="1:22" x14ac:dyDescent="0.4">
      <c r="A6" s="4"/>
      <c r="B6" s="4" t="s">
        <v>18</v>
      </c>
      <c r="C6" s="4" t="s">
        <v>1</v>
      </c>
      <c r="D6" s="1">
        <v>6</v>
      </c>
      <c r="E6" s="1">
        <v>44200</v>
      </c>
      <c r="F6" s="1">
        <v>46.5</v>
      </c>
      <c r="G6" s="1">
        <f t="shared" si="1"/>
        <v>56.265000000000001</v>
      </c>
      <c r="H6" s="1">
        <v>25500</v>
      </c>
      <c r="I6" s="1">
        <v>0.33400000000000002</v>
      </c>
      <c r="J6" s="3">
        <f t="shared" si="0"/>
        <v>891898.15435414226</v>
      </c>
      <c r="K6" s="1">
        <v>7900</v>
      </c>
      <c r="L6" s="1">
        <v>1.21</v>
      </c>
      <c r="M6" s="1">
        <v>57000</v>
      </c>
      <c r="N6" s="1">
        <v>100000</v>
      </c>
      <c r="O6" s="1">
        <v>3</v>
      </c>
      <c r="Q6" s="1">
        <f t="shared" si="2"/>
        <v>0.31830988618379069</v>
      </c>
      <c r="R6" s="1">
        <f t="shared" si="3"/>
        <v>25.42682305389221</v>
      </c>
      <c r="T6" s="1">
        <f t="shared" si="4"/>
        <v>0.31830988618379069</v>
      </c>
      <c r="U6" s="1">
        <f t="shared" si="5"/>
        <v>3.9328546782289621E-2</v>
      </c>
      <c r="V6" s="1">
        <f t="shared" si="6"/>
        <v>0.27898133940150105</v>
      </c>
    </row>
    <row r="7" spans="1:22" x14ac:dyDescent="0.4">
      <c r="A7" s="4"/>
      <c r="B7" s="4"/>
      <c r="C7" s="4"/>
      <c r="D7" s="1">
        <v>12</v>
      </c>
      <c r="E7" s="1">
        <v>33300</v>
      </c>
      <c r="F7" s="1">
        <v>16.2</v>
      </c>
      <c r="G7" s="1">
        <f t="shared" si="1"/>
        <v>50.868000000000002</v>
      </c>
      <c r="H7" s="1">
        <v>13900</v>
      </c>
      <c r="I7" s="1">
        <v>0.32200000000000001</v>
      </c>
      <c r="J7" s="3">
        <f t="shared" si="0"/>
        <v>468704.67996457318</v>
      </c>
      <c r="K7" s="1">
        <v>3040</v>
      </c>
      <c r="L7" s="1">
        <v>3.14</v>
      </c>
      <c r="M7" s="1">
        <v>61800</v>
      </c>
      <c r="N7" s="1">
        <v>100000</v>
      </c>
      <c r="O7" s="1">
        <v>3</v>
      </c>
      <c r="Q7" s="1">
        <f t="shared" si="2"/>
        <v>0.5839497912004793</v>
      </c>
      <c r="R7" s="1">
        <f t="shared" si="3"/>
        <v>26.374406521739125</v>
      </c>
      <c r="T7" s="1">
        <f t="shared" si="4"/>
        <v>0.5839497912004793</v>
      </c>
      <c r="U7" s="1">
        <f t="shared" si="5"/>
        <v>3.7915545101488791E-2</v>
      </c>
      <c r="V7" s="1">
        <f t="shared" si="6"/>
        <v>0.54603424609899054</v>
      </c>
    </row>
    <row r="8" spans="1:22" x14ac:dyDescent="0.4">
      <c r="A8" s="4"/>
      <c r="B8" s="4"/>
      <c r="C8" s="4" t="s">
        <v>22</v>
      </c>
      <c r="D8" s="1">
        <v>3</v>
      </c>
      <c r="E8" s="1">
        <v>74400</v>
      </c>
      <c r="F8" s="1">
        <v>149</v>
      </c>
      <c r="G8" s="1">
        <f t="shared" si="1"/>
        <v>55.13</v>
      </c>
      <c r="H8" s="1">
        <v>52300</v>
      </c>
      <c r="I8" s="1">
        <v>0.41299999999999998</v>
      </c>
      <c r="J8" s="3">
        <f t="shared" si="0"/>
        <v>2261936.2386091384</v>
      </c>
      <c r="K8" s="1">
        <v>15800</v>
      </c>
      <c r="L8" s="1">
        <v>0.37</v>
      </c>
      <c r="M8" s="1">
        <v>53400</v>
      </c>
      <c r="N8" s="1">
        <v>100000</v>
      </c>
      <c r="O8" s="1">
        <v>3</v>
      </c>
      <c r="Q8" s="1">
        <f t="shared" si="2"/>
        <v>0.15519889288119812</v>
      </c>
      <c r="R8" s="1">
        <f t="shared" si="3"/>
        <v>20.563096610169488</v>
      </c>
      <c r="T8" s="1">
        <f t="shared" si="4"/>
        <v>0.15519889288119812</v>
      </c>
      <c r="U8" s="1">
        <f t="shared" si="5"/>
        <v>4.8630807847561713E-2</v>
      </c>
      <c r="V8" s="1">
        <f t="shared" si="6"/>
        <v>0.10656808503363641</v>
      </c>
    </row>
    <row r="9" spans="1:22" x14ac:dyDescent="0.4">
      <c r="A9" s="4"/>
      <c r="B9" s="4"/>
      <c r="C9" s="4"/>
      <c r="D9" s="1">
        <v>6</v>
      </c>
      <c r="E9" s="1">
        <v>62700</v>
      </c>
      <c r="F9" s="1">
        <v>58.8</v>
      </c>
      <c r="G9" s="1">
        <f t="shared" si="1"/>
        <v>51.861599999999996</v>
      </c>
      <c r="H9" s="1">
        <v>44900</v>
      </c>
      <c r="I9" s="1">
        <v>0.41199999999999998</v>
      </c>
      <c r="J9" s="3">
        <f t="shared" si="0"/>
        <v>1937189.806007562</v>
      </c>
      <c r="K9" s="1">
        <v>10800</v>
      </c>
      <c r="L9" s="1">
        <v>0.88200000000000001</v>
      </c>
      <c r="M9" s="1">
        <v>42800</v>
      </c>
      <c r="N9" s="1">
        <v>100000</v>
      </c>
      <c r="O9" s="1">
        <v>3</v>
      </c>
      <c r="Q9" s="1">
        <f t="shared" si="2"/>
        <v>0.18077732956985884</v>
      </c>
      <c r="R9" s="1">
        <f t="shared" si="3"/>
        <v>20.613007038834951</v>
      </c>
      <c r="T9" s="1">
        <f t="shared" si="4"/>
        <v>0.18077732956985884</v>
      </c>
      <c r="U9" s="1">
        <f t="shared" si="5"/>
        <v>4.8513057707494971E-2</v>
      </c>
      <c r="V9" s="1">
        <f t="shared" si="6"/>
        <v>0.13226427186236386</v>
      </c>
    </row>
    <row r="10" spans="1:22" x14ac:dyDescent="0.4">
      <c r="A10" s="4"/>
      <c r="B10" s="4"/>
      <c r="C10" s="4"/>
      <c r="D10" s="1">
        <v>12</v>
      </c>
      <c r="E10" s="1">
        <v>63400</v>
      </c>
      <c r="F10" s="1">
        <v>29.8</v>
      </c>
      <c r="G10" s="1">
        <f t="shared" si="1"/>
        <v>52.15</v>
      </c>
      <c r="H10" s="1">
        <v>46800</v>
      </c>
      <c r="I10" s="1">
        <v>0.42499999999999999</v>
      </c>
      <c r="J10" s="3">
        <f t="shared" si="0"/>
        <v>2082875.9293300328</v>
      </c>
      <c r="K10" s="1">
        <v>5460</v>
      </c>
      <c r="L10" s="1">
        <v>1.75</v>
      </c>
      <c r="M10" s="1">
        <v>38500</v>
      </c>
      <c r="N10" s="1">
        <v>100000</v>
      </c>
      <c r="O10" s="1">
        <v>3</v>
      </c>
      <c r="Q10" s="1">
        <f t="shared" si="2"/>
        <v>0.17343807901039876</v>
      </c>
      <c r="R10" s="1">
        <f t="shared" si="3"/>
        <v>19.982491529411764</v>
      </c>
      <c r="T10" s="1">
        <f t="shared" si="4"/>
        <v>0.17343807901039876</v>
      </c>
      <c r="U10" s="1">
        <f t="shared" si="5"/>
        <v>5.0043809528362529E-2</v>
      </c>
      <c r="V10" s="1">
        <f t="shared" si="6"/>
        <v>0.12339426948203623</v>
      </c>
    </row>
    <row r="11" spans="1:22" x14ac:dyDescent="0.4">
      <c r="A11" s="4"/>
      <c r="B11" s="4" t="s">
        <v>19</v>
      </c>
      <c r="C11" s="4" t="s">
        <v>20</v>
      </c>
      <c r="D11" s="1">
        <v>3</v>
      </c>
      <c r="E11" s="1">
        <v>35200</v>
      </c>
      <c r="F11" s="1">
        <v>28.8</v>
      </c>
      <c r="G11" s="1">
        <f t="shared" si="1"/>
        <v>21.974399999999999</v>
      </c>
      <c r="H11" s="1">
        <v>11700</v>
      </c>
      <c r="I11" s="1">
        <v>0.22500000000000001</v>
      </c>
      <c r="J11" s="3">
        <f t="shared" si="0"/>
        <v>275674.75535250432</v>
      </c>
      <c r="K11" s="1">
        <v>12500</v>
      </c>
      <c r="L11" s="1">
        <v>0.76300000000000001</v>
      </c>
      <c r="M11" s="1">
        <v>106000</v>
      </c>
      <c r="N11" s="1">
        <v>50000</v>
      </c>
      <c r="O11" s="1">
        <v>1.8</v>
      </c>
      <c r="Q11" s="1">
        <f t="shared" si="2"/>
        <v>0.69375231604159504</v>
      </c>
      <c r="R11" s="1">
        <f t="shared" si="3"/>
        <v>37.744706222222213</v>
      </c>
      <c r="T11" s="1">
        <f t="shared" si="4"/>
        <v>0.69375231604159504</v>
      </c>
      <c r="U11" s="1">
        <f t="shared" si="5"/>
        <v>2.6493781515015462E-2</v>
      </c>
      <c r="V11" s="1">
        <f t="shared" si="6"/>
        <v>0.66725853452657957</v>
      </c>
    </row>
    <row r="12" spans="1:22" x14ac:dyDescent="0.4">
      <c r="A12" s="4"/>
      <c r="B12" s="4"/>
      <c r="C12" s="4"/>
      <c r="D12" s="1">
        <v>6</v>
      </c>
      <c r="E12" s="1">
        <v>35400</v>
      </c>
      <c r="F12" s="1">
        <v>14.4</v>
      </c>
      <c r="G12" s="1">
        <f t="shared" si="1"/>
        <v>22.032</v>
      </c>
      <c r="H12" s="1">
        <v>13400</v>
      </c>
      <c r="I12" s="1">
        <v>0.23899999999999999</v>
      </c>
      <c r="J12" s="3">
        <f t="shared" si="0"/>
        <v>335375.48774622235</v>
      </c>
      <c r="K12" s="1">
        <v>6240</v>
      </c>
      <c r="L12" s="1">
        <v>1.53</v>
      </c>
      <c r="M12" s="1">
        <v>92900</v>
      </c>
      <c r="N12" s="1">
        <v>50000</v>
      </c>
      <c r="O12" s="1">
        <v>1.8</v>
      </c>
      <c r="Q12" s="1">
        <f t="shared" si="2"/>
        <v>0.60573896251393</v>
      </c>
      <c r="R12" s="1">
        <f t="shared" si="3"/>
        <v>35.533719246861921</v>
      </c>
      <c r="T12" s="1">
        <f t="shared" si="4"/>
        <v>0.60573896251393</v>
      </c>
      <c r="U12" s="1">
        <f t="shared" si="5"/>
        <v>2.8142283475949756E-2</v>
      </c>
      <c r="V12" s="1">
        <f t="shared" si="6"/>
        <v>0.57759667903798029</v>
      </c>
    </row>
    <row r="13" spans="1:22" x14ac:dyDescent="0.4">
      <c r="A13" s="4"/>
      <c r="B13" s="4"/>
      <c r="C13" s="4" t="s">
        <v>21</v>
      </c>
      <c r="D13" s="1">
        <v>3</v>
      </c>
      <c r="E13" s="1">
        <v>40700</v>
      </c>
      <c r="F13" s="1">
        <v>55.6</v>
      </c>
      <c r="G13" s="1">
        <f t="shared" si="1"/>
        <v>37.252000000000002</v>
      </c>
      <c r="H13" s="1">
        <v>23000</v>
      </c>
      <c r="I13" s="1">
        <v>0.33800000000000002</v>
      </c>
      <c r="J13" s="3">
        <f t="shared" si="0"/>
        <v>814091.37630023505</v>
      </c>
      <c r="K13" s="1">
        <v>14300</v>
      </c>
      <c r="L13" s="1">
        <v>0.67</v>
      </c>
      <c r="M13" s="1">
        <v>52300</v>
      </c>
      <c r="N13" s="1">
        <v>50000</v>
      </c>
      <c r="O13" s="1">
        <v>1.8</v>
      </c>
      <c r="Q13" s="1">
        <f t="shared" si="2"/>
        <v>0.35290878685594185</v>
      </c>
      <c r="R13" s="1">
        <f t="shared" si="3"/>
        <v>25.12591390532544</v>
      </c>
      <c r="T13" s="1">
        <f t="shared" si="4"/>
        <v>0.35290878685594185</v>
      </c>
      <c r="U13" s="1">
        <f t="shared" si="5"/>
        <v>3.9799547342556557E-2</v>
      </c>
      <c r="V13" s="1">
        <f t="shared" si="6"/>
        <v>0.31310923951338532</v>
      </c>
    </row>
    <row r="14" spans="1:22" x14ac:dyDescent="0.4">
      <c r="A14" s="4"/>
      <c r="B14" s="4"/>
      <c r="C14" s="4"/>
      <c r="D14" s="1">
        <v>6</v>
      </c>
      <c r="E14" s="1">
        <v>30500</v>
      </c>
      <c r="F14" s="1">
        <v>18.899999999999999</v>
      </c>
      <c r="G14" s="1">
        <f t="shared" si="1"/>
        <v>33.641999999999996</v>
      </c>
      <c r="H14" s="1">
        <v>13400</v>
      </c>
      <c r="I14" s="1">
        <v>0.34100000000000003</v>
      </c>
      <c r="J14" s="3">
        <f t="shared" si="0"/>
        <v>478506.44904377341</v>
      </c>
      <c r="K14" s="1">
        <v>5360</v>
      </c>
      <c r="L14" s="1">
        <v>1.78</v>
      </c>
      <c r="M14" s="1">
        <v>50200</v>
      </c>
      <c r="N14" s="1">
        <v>50000</v>
      </c>
      <c r="O14" s="1">
        <v>1.8</v>
      </c>
      <c r="Q14" s="1">
        <f t="shared" si="2"/>
        <v>0.60573896251393</v>
      </c>
      <c r="R14" s="1">
        <f t="shared" si="3"/>
        <v>24.904864809384158</v>
      </c>
      <c r="T14" s="1">
        <f t="shared" si="4"/>
        <v>0.60573896251393</v>
      </c>
      <c r="U14" s="1">
        <f t="shared" si="5"/>
        <v>4.0152797762756771E-2</v>
      </c>
      <c r="V14" s="1">
        <f t="shared" si="6"/>
        <v>0.56558616475117318</v>
      </c>
    </row>
  </sheetData>
  <mergeCells count="15">
    <mergeCell ref="T1:U1"/>
    <mergeCell ref="Q1:Q2"/>
    <mergeCell ref="R1:R2"/>
    <mergeCell ref="B11:B14"/>
    <mergeCell ref="A4:A14"/>
    <mergeCell ref="C1:C2"/>
    <mergeCell ref="B1:B2"/>
    <mergeCell ref="A1:A2"/>
    <mergeCell ref="A3:C3"/>
    <mergeCell ref="C13:C14"/>
    <mergeCell ref="C11:C12"/>
    <mergeCell ref="C8:C10"/>
    <mergeCell ref="C6:C7"/>
    <mergeCell ref="B4:B5"/>
    <mergeCell ref="B6:B10"/>
  </mergeCells>
  <phoneticPr fontId="1"/>
  <conditionalFormatting sqref="H4:H14">
    <cfRule type="cellIs" dxfId="1" priority="2" operator="greaterThan">
      <formula>$H$3</formula>
    </cfRule>
  </conditionalFormatting>
  <conditionalFormatting sqref="I4:I14">
    <cfRule type="cellIs" dxfId="0" priority="1" operator="lessThan">
      <formula>$I$3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2021-09-01T06:49:43Z</dcterms:created>
  <dcterms:modified xsi:type="dcterms:W3CDTF">2021-09-07T04:44:58Z</dcterms:modified>
</cp:coreProperties>
</file>