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fa\Documents\GitHub\Murakumo\excel\"/>
    </mc:Choice>
  </mc:AlternateContent>
  <xr:revisionPtr revIDLastSave="0" documentId="13_ncr:1_{EBFD5F48-7B3D-4054-9E6E-2FCDEFFB1200}" xr6:coauthVersionLast="47" xr6:coauthVersionMax="47" xr10:uidLastSave="{00000000-0000-0000-0000-000000000000}"/>
  <bookViews>
    <workbookView xWindow="810" yWindow="-120" windowWidth="19800" windowHeight="11760" xr2:uid="{95E48323-3A81-4A2A-BF1E-57FE044824C4}"/>
  </bookViews>
  <sheets>
    <sheet name="モータ選定 Ver.3" sheetId="4" r:id="rId1"/>
    <sheet name="モータ選定 Ver.2" sheetId="3" r:id="rId2"/>
    <sheet name="モータ選定 Ver.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4" l="1"/>
  <c r="A52" i="3"/>
  <c r="Q52" i="3" s="1"/>
  <c r="R52" i="3"/>
  <c r="S52" i="3"/>
  <c r="T52" i="3"/>
  <c r="U52" i="3" s="1"/>
  <c r="Z52" i="3"/>
  <c r="AA52" i="3"/>
  <c r="AB52" i="3"/>
  <c r="AC52" i="3"/>
  <c r="R51" i="3"/>
  <c r="S51" i="3"/>
  <c r="T51" i="3"/>
  <c r="U51" i="3" s="1"/>
  <c r="Z51" i="3"/>
  <c r="AA51" i="3"/>
  <c r="AB51" i="3"/>
  <c r="R50" i="3"/>
  <c r="S50" i="3"/>
  <c r="T50" i="3"/>
  <c r="U50" i="3" s="1"/>
  <c r="Z50" i="3"/>
  <c r="AA50" i="3"/>
  <c r="AB50" i="3"/>
  <c r="R49" i="3"/>
  <c r="S49" i="3"/>
  <c r="T49" i="3"/>
  <c r="U49" i="3" s="1"/>
  <c r="Z49" i="3"/>
  <c r="AA49" i="3"/>
  <c r="AB49" i="3"/>
  <c r="R48" i="3"/>
  <c r="A48" i="3" s="1"/>
  <c r="S48" i="3"/>
  <c r="T48" i="3"/>
  <c r="U48" i="3" s="1"/>
  <c r="Z48" i="3"/>
  <c r="AA48" i="3"/>
  <c r="AB48" i="3"/>
  <c r="P51" i="3"/>
  <c r="P50" i="3"/>
  <c r="P49" i="3"/>
  <c r="P48" i="3"/>
  <c r="O51" i="3"/>
  <c r="O50" i="3"/>
  <c r="O49" i="3"/>
  <c r="O48" i="3"/>
  <c r="K49" i="3"/>
  <c r="K50" i="3" s="1"/>
  <c r="K51" i="3" s="1"/>
  <c r="I49" i="3"/>
  <c r="I50" i="3" s="1"/>
  <c r="I51" i="3" s="1"/>
  <c r="W50" i="4"/>
  <c r="X50" i="4" s="1"/>
  <c r="W48" i="4"/>
  <c r="X48" i="4" s="1"/>
  <c r="R51" i="4"/>
  <c r="S51" i="4"/>
  <c r="S50" i="4"/>
  <c r="R50" i="4"/>
  <c r="S49" i="4"/>
  <c r="R49" i="4"/>
  <c r="R48" i="4"/>
  <c r="S48" i="4"/>
  <c r="V48" i="4"/>
  <c r="K51" i="4"/>
  <c r="K50" i="4"/>
  <c r="K49" i="4"/>
  <c r="I51" i="4"/>
  <c r="I50" i="4"/>
  <c r="I49" i="4"/>
  <c r="U48" i="4"/>
  <c r="Z48" i="4"/>
  <c r="AF48" i="4"/>
  <c r="AG48" i="4"/>
  <c r="AH48" i="4"/>
  <c r="U49" i="4"/>
  <c r="V49" i="4"/>
  <c r="W49" i="4"/>
  <c r="X49" i="4" s="1"/>
  <c r="Y49" i="4"/>
  <c r="Z49" i="4"/>
  <c r="AF49" i="4"/>
  <c r="AG49" i="4"/>
  <c r="AH49" i="4"/>
  <c r="U50" i="4"/>
  <c r="V50" i="4"/>
  <c r="Y50" i="4"/>
  <c r="Z50" i="4"/>
  <c r="AF50" i="4"/>
  <c r="AG50" i="4"/>
  <c r="AH50" i="4"/>
  <c r="U51" i="4"/>
  <c r="V51" i="4"/>
  <c r="W51" i="4"/>
  <c r="X51" i="4" s="1"/>
  <c r="Y51" i="4"/>
  <c r="Z51" i="4"/>
  <c r="AF51" i="4"/>
  <c r="AG51" i="4"/>
  <c r="AH51" i="4"/>
  <c r="P5" i="4"/>
  <c r="P6" i="4" s="1"/>
  <c r="P7" i="4" s="1"/>
  <c r="P8" i="4" s="1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Y4" i="4"/>
  <c r="Z4" i="4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AH47" i="4"/>
  <c r="AG47" i="4"/>
  <c r="AF47" i="4"/>
  <c r="V47" i="4"/>
  <c r="U47" i="4"/>
  <c r="R47" i="4"/>
  <c r="AH46" i="4"/>
  <c r="AG46" i="4"/>
  <c r="AF46" i="4"/>
  <c r="V46" i="4"/>
  <c r="U46" i="4"/>
  <c r="R46" i="4"/>
  <c r="AH45" i="4"/>
  <c r="AG45" i="4"/>
  <c r="AF45" i="4"/>
  <c r="V45" i="4"/>
  <c r="U45" i="4"/>
  <c r="R45" i="4"/>
  <c r="AH44" i="4"/>
  <c r="AG44" i="4"/>
  <c r="AF44" i="4"/>
  <c r="V44" i="4"/>
  <c r="U44" i="4"/>
  <c r="R44" i="4"/>
  <c r="AH43" i="4"/>
  <c r="AG43" i="4"/>
  <c r="AF43" i="4"/>
  <c r="V43" i="4"/>
  <c r="U43" i="4"/>
  <c r="R43" i="4"/>
  <c r="AH42" i="4"/>
  <c r="AG42" i="4"/>
  <c r="AF42" i="4"/>
  <c r="V42" i="4"/>
  <c r="U42" i="4"/>
  <c r="R42" i="4"/>
  <c r="AH41" i="4"/>
  <c r="AG41" i="4"/>
  <c r="AF41" i="4"/>
  <c r="V41" i="4"/>
  <c r="U41" i="4"/>
  <c r="R41" i="4"/>
  <c r="AH40" i="4"/>
  <c r="AG40" i="4"/>
  <c r="AF40" i="4"/>
  <c r="V40" i="4"/>
  <c r="U40" i="4"/>
  <c r="R40" i="4"/>
  <c r="AH39" i="4"/>
  <c r="AG39" i="4"/>
  <c r="AF39" i="4"/>
  <c r="V39" i="4"/>
  <c r="U39" i="4"/>
  <c r="R39" i="4"/>
  <c r="I39" i="4"/>
  <c r="I40" i="4" s="1"/>
  <c r="AH38" i="4"/>
  <c r="AG38" i="4"/>
  <c r="AF38" i="4"/>
  <c r="V38" i="4"/>
  <c r="U38" i="4"/>
  <c r="R38" i="4"/>
  <c r="AH37" i="4"/>
  <c r="AG37" i="4"/>
  <c r="AF37" i="4"/>
  <c r="V37" i="4"/>
  <c r="U37" i="4"/>
  <c r="R37" i="4"/>
  <c r="AH36" i="4"/>
  <c r="AG36" i="4"/>
  <c r="AF36" i="4"/>
  <c r="V36" i="4"/>
  <c r="U36" i="4"/>
  <c r="R36" i="4"/>
  <c r="AH35" i="4"/>
  <c r="AG35" i="4"/>
  <c r="AF35" i="4"/>
  <c r="V35" i="4"/>
  <c r="U35" i="4"/>
  <c r="R35" i="4"/>
  <c r="AH34" i="4"/>
  <c r="AG34" i="4"/>
  <c r="AF34" i="4"/>
  <c r="V34" i="4"/>
  <c r="U34" i="4"/>
  <c r="R34" i="4"/>
  <c r="AH33" i="4"/>
  <c r="AG33" i="4"/>
  <c r="AF33" i="4"/>
  <c r="V33" i="4"/>
  <c r="U33" i="4"/>
  <c r="R33" i="4"/>
  <c r="I33" i="4"/>
  <c r="I34" i="4" s="1"/>
  <c r="AH32" i="4"/>
  <c r="AG32" i="4"/>
  <c r="AF32" i="4"/>
  <c r="V32" i="4"/>
  <c r="U32" i="4"/>
  <c r="R32" i="4"/>
  <c r="AH31" i="4"/>
  <c r="AG31" i="4"/>
  <c r="AF31" i="4"/>
  <c r="V31" i="4"/>
  <c r="U31" i="4"/>
  <c r="R31" i="4"/>
  <c r="AH30" i="4"/>
  <c r="AG30" i="4"/>
  <c r="AF30" i="4"/>
  <c r="V30" i="4"/>
  <c r="U30" i="4"/>
  <c r="R30" i="4"/>
  <c r="AH29" i="4"/>
  <c r="AG29" i="4"/>
  <c r="AF29" i="4"/>
  <c r="V29" i="4"/>
  <c r="U29" i="4"/>
  <c r="R29" i="4"/>
  <c r="AH28" i="4"/>
  <c r="AG28" i="4"/>
  <c r="AF28" i="4"/>
  <c r="V28" i="4"/>
  <c r="U28" i="4"/>
  <c r="R28" i="4"/>
  <c r="AH27" i="4"/>
  <c r="AG27" i="4"/>
  <c r="AF27" i="4"/>
  <c r="V27" i="4"/>
  <c r="U27" i="4"/>
  <c r="R27" i="4"/>
  <c r="N27" i="4"/>
  <c r="N28" i="4" s="1"/>
  <c r="Z28" i="4" s="1"/>
  <c r="M27" i="4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Y47" i="4" s="1"/>
  <c r="L27" i="4"/>
  <c r="L28" i="4" s="1"/>
  <c r="I27" i="4"/>
  <c r="I28" i="4" s="1"/>
  <c r="AH26" i="4"/>
  <c r="AG26" i="4"/>
  <c r="AF26" i="4"/>
  <c r="W26" i="4"/>
  <c r="X26" i="4" s="1"/>
  <c r="V26" i="4"/>
  <c r="U26" i="4"/>
  <c r="S26" i="4"/>
  <c r="R26" i="4"/>
  <c r="AH25" i="4"/>
  <c r="AG25" i="4"/>
  <c r="AF25" i="4"/>
  <c r="V25" i="4"/>
  <c r="U25" i="4"/>
  <c r="R25" i="4"/>
  <c r="N25" i="4"/>
  <c r="AH24" i="4"/>
  <c r="AG24" i="4"/>
  <c r="AF24" i="4"/>
  <c r="V24" i="4"/>
  <c r="U24" i="4"/>
  <c r="R24" i="4"/>
  <c r="N24" i="4"/>
  <c r="AH23" i="4"/>
  <c r="AG23" i="4"/>
  <c r="AF23" i="4"/>
  <c r="V23" i="4"/>
  <c r="U23" i="4"/>
  <c r="R23" i="4"/>
  <c r="N23" i="4"/>
  <c r="AH22" i="4"/>
  <c r="AG22" i="4"/>
  <c r="AF22" i="4"/>
  <c r="V22" i="4"/>
  <c r="U22" i="4"/>
  <c r="R22" i="4"/>
  <c r="N22" i="4"/>
  <c r="AH21" i="4"/>
  <c r="AG21" i="4"/>
  <c r="AF21" i="4"/>
  <c r="V21" i="4"/>
  <c r="U21" i="4"/>
  <c r="R21" i="4"/>
  <c r="N21" i="4"/>
  <c r="AH20" i="4"/>
  <c r="AG20" i="4"/>
  <c r="AF20" i="4"/>
  <c r="V20" i="4"/>
  <c r="U20" i="4"/>
  <c r="R20" i="4"/>
  <c r="N20" i="4"/>
  <c r="AH19" i="4"/>
  <c r="AG19" i="4"/>
  <c r="AF19" i="4"/>
  <c r="V19" i="4"/>
  <c r="U19" i="4"/>
  <c r="R19" i="4"/>
  <c r="N19" i="4"/>
  <c r="AH18" i="4"/>
  <c r="AG18" i="4"/>
  <c r="AF18" i="4"/>
  <c r="V18" i="4"/>
  <c r="U18" i="4"/>
  <c r="R18" i="4"/>
  <c r="N18" i="4"/>
  <c r="AH17" i="4"/>
  <c r="AG17" i="4"/>
  <c r="AF17" i="4"/>
  <c r="V17" i="4"/>
  <c r="U17" i="4"/>
  <c r="R17" i="4"/>
  <c r="N17" i="4"/>
  <c r="I17" i="4"/>
  <c r="I18" i="4" s="1"/>
  <c r="AH16" i="4"/>
  <c r="AG16" i="4"/>
  <c r="AF16" i="4"/>
  <c r="V16" i="4"/>
  <c r="U16" i="4"/>
  <c r="R16" i="4"/>
  <c r="N16" i="4"/>
  <c r="AH15" i="4"/>
  <c r="AG15" i="4"/>
  <c r="AF15" i="4"/>
  <c r="V15" i="4"/>
  <c r="U15" i="4"/>
  <c r="R15" i="4"/>
  <c r="N15" i="4"/>
  <c r="AH14" i="4"/>
  <c r="AG14" i="4"/>
  <c r="AF14" i="4"/>
  <c r="V14" i="4"/>
  <c r="U14" i="4"/>
  <c r="R14" i="4"/>
  <c r="N14" i="4"/>
  <c r="AH13" i="4"/>
  <c r="AG13" i="4"/>
  <c r="AF13" i="4"/>
  <c r="V13" i="4"/>
  <c r="U13" i="4"/>
  <c r="R13" i="4"/>
  <c r="N13" i="4"/>
  <c r="AH12" i="4"/>
  <c r="AG12" i="4"/>
  <c r="AF12" i="4"/>
  <c r="V12" i="4"/>
  <c r="U12" i="4"/>
  <c r="R12" i="4"/>
  <c r="N12" i="4"/>
  <c r="AH11" i="4"/>
  <c r="AG11" i="4"/>
  <c r="AF11" i="4"/>
  <c r="V11" i="4"/>
  <c r="U11" i="4"/>
  <c r="R11" i="4"/>
  <c r="N11" i="4"/>
  <c r="I11" i="4"/>
  <c r="I12" i="4" s="1"/>
  <c r="AH10" i="4"/>
  <c r="AG10" i="4"/>
  <c r="AF10" i="4"/>
  <c r="V10" i="4"/>
  <c r="U10" i="4"/>
  <c r="R10" i="4"/>
  <c r="N10" i="4"/>
  <c r="AH9" i="4"/>
  <c r="AG9" i="4"/>
  <c r="AF9" i="4"/>
  <c r="V9" i="4"/>
  <c r="U9" i="4"/>
  <c r="R9" i="4"/>
  <c r="N9" i="4"/>
  <c r="AH8" i="4"/>
  <c r="AG8" i="4"/>
  <c r="AF8" i="4"/>
  <c r="V8" i="4"/>
  <c r="U8" i="4"/>
  <c r="R8" i="4"/>
  <c r="N8" i="4"/>
  <c r="AH7" i="4"/>
  <c r="AG7" i="4"/>
  <c r="AF7" i="4"/>
  <c r="V7" i="4"/>
  <c r="U7" i="4"/>
  <c r="R7" i="4"/>
  <c r="N7" i="4"/>
  <c r="AH6" i="4"/>
  <c r="AG6" i="4"/>
  <c r="AF6" i="4"/>
  <c r="V6" i="4"/>
  <c r="U6" i="4"/>
  <c r="R6" i="4"/>
  <c r="AH5" i="4"/>
  <c r="AG5" i="4"/>
  <c r="AF5" i="4"/>
  <c r="V5" i="4"/>
  <c r="U5" i="4"/>
  <c r="R5" i="4"/>
  <c r="N5" i="4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L5" i="4"/>
  <c r="L6" i="4" s="1"/>
  <c r="I5" i="4"/>
  <c r="AH4" i="4"/>
  <c r="AG4" i="4"/>
  <c r="AF4" i="4"/>
  <c r="W4" i="4"/>
  <c r="X4" i="4" s="1"/>
  <c r="V4" i="4"/>
  <c r="U4" i="4"/>
  <c r="S4" i="4"/>
  <c r="R4" i="4"/>
  <c r="M27" i="3"/>
  <c r="M28" i="3" s="1"/>
  <c r="M29" i="3" s="1"/>
  <c r="M30" i="3" s="1"/>
  <c r="M31" i="3" s="1"/>
  <c r="N27" i="3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AB47" i="3"/>
  <c r="AA47" i="3"/>
  <c r="Z47" i="3"/>
  <c r="S47" i="3"/>
  <c r="R47" i="3"/>
  <c r="O47" i="3"/>
  <c r="AB46" i="3"/>
  <c r="AA46" i="3"/>
  <c r="Z46" i="3"/>
  <c r="S46" i="3"/>
  <c r="R46" i="3"/>
  <c r="O46" i="3"/>
  <c r="AB45" i="3"/>
  <c r="AA45" i="3"/>
  <c r="Z45" i="3"/>
  <c r="S45" i="3"/>
  <c r="R45" i="3"/>
  <c r="O45" i="3"/>
  <c r="AB44" i="3"/>
  <c r="AA44" i="3"/>
  <c r="Z44" i="3"/>
  <c r="S44" i="3"/>
  <c r="R44" i="3"/>
  <c r="A44" i="3" s="1"/>
  <c r="AC44" i="3" s="1"/>
  <c r="O44" i="3"/>
  <c r="AB43" i="3"/>
  <c r="AA43" i="3"/>
  <c r="Z43" i="3"/>
  <c r="S43" i="3"/>
  <c r="R43" i="3"/>
  <c r="O43" i="3"/>
  <c r="AB42" i="3"/>
  <c r="AA42" i="3"/>
  <c r="Z42" i="3"/>
  <c r="S42" i="3"/>
  <c r="R42" i="3"/>
  <c r="O42" i="3"/>
  <c r="AB41" i="3"/>
  <c r="AA41" i="3"/>
  <c r="Z41" i="3"/>
  <c r="S41" i="3"/>
  <c r="R41" i="3"/>
  <c r="O41" i="3"/>
  <c r="AB40" i="3"/>
  <c r="AA40" i="3"/>
  <c r="Z40" i="3"/>
  <c r="S40" i="3"/>
  <c r="R40" i="3"/>
  <c r="O40" i="3"/>
  <c r="AB39" i="3"/>
  <c r="AA39" i="3"/>
  <c r="Z39" i="3"/>
  <c r="S39" i="3"/>
  <c r="R39" i="3"/>
  <c r="O39" i="3"/>
  <c r="I39" i="3"/>
  <c r="I40" i="3" s="1"/>
  <c r="AB38" i="3"/>
  <c r="AA38" i="3"/>
  <c r="Z38" i="3"/>
  <c r="S38" i="3"/>
  <c r="R38" i="3"/>
  <c r="O38" i="3"/>
  <c r="AB37" i="3"/>
  <c r="AA37" i="3"/>
  <c r="Z37" i="3"/>
  <c r="S37" i="3"/>
  <c r="R37" i="3"/>
  <c r="O37" i="3"/>
  <c r="AB36" i="3"/>
  <c r="AA36" i="3"/>
  <c r="Z36" i="3"/>
  <c r="S36" i="3"/>
  <c r="R36" i="3"/>
  <c r="O36" i="3"/>
  <c r="AB35" i="3"/>
  <c r="AA35" i="3"/>
  <c r="Z35" i="3"/>
  <c r="S35" i="3"/>
  <c r="R35" i="3"/>
  <c r="O35" i="3"/>
  <c r="AB34" i="3"/>
  <c r="AA34" i="3"/>
  <c r="Z34" i="3"/>
  <c r="S34" i="3"/>
  <c r="R34" i="3"/>
  <c r="O34" i="3"/>
  <c r="AB33" i="3"/>
  <c r="AA33" i="3"/>
  <c r="Z33" i="3"/>
  <c r="S33" i="3"/>
  <c r="R33" i="3"/>
  <c r="O33" i="3"/>
  <c r="I33" i="3"/>
  <c r="I34" i="3" s="1"/>
  <c r="AB32" i="3"/>
  <c r="AA32" i="3"/>
  <c r="Z32" i="3"/>
  <c r="S32" i="3"/>
  <c r="R32" i="3"/>
  <c r="A32" i="3" s="1"/>
  <c r="AC32" i="3" s="1"/>
  <c r="O32" i="3"/>
  <c r="AB31" i="3"/>
  <c r="AA31" i="3"/>
  <c r="Z31" i="3"/>
  <c r="S31" i="3"/>
  <c r="R31" i="3"/>
  <c r="O31" i="3"/>
  <c r="AB30" i="3"/>
  <c r="AA30" i="3"/>
  <c r="Z30" i="3"/>
  <c r="S30" i="3"/>
  <c r="R30" i="3"/>
  <c r="O30" i="3"/>
  <c r="AB29" i="3"/>
  <c r="AA29" i="3"/>
  <c r="Z29" i="3"/>
  <c r="S29" i="3"/>
  <c r="R29" i="3"/>
  <c r="O29" i="3"/>
  <c r="AB28" i="3"/>
  <c r="AA28" i="3"/>
  <c r="Z28" i="3"/>
  <c r="S28" i="3"/>
  <c r="R28" i="3"/>
  <c r="O28" i="3"/>
  <c r="AB27" i="3"/>
  <c r="AA27" i="3"/>
  <c r="Z27" i="3"/>
  <c r="S27" i="3"/>
  <c r="R27" i="3"/>
  <c r="O27" i="3"/>
  <c r="L27" i="3"/>
  <c r="L28" i="3" s="1"/>
  <c r="I27" i="3"/>
  <c r="I28" i="3" s="1"/>
  <c r="AB26" i="3"/>
  <c r="AA26" i="3"/>
  <c r="Z26" i="3"/>
  <c r="T26" i="3"/>
  <c r="U26" i="3" s="1"/>
  <c r="S26" i="3"/>
  <c r="R26" i="3"/>
  <c r="P26" i="3"/>
  <c r="O26" i="3"/>
  <c r="N24" i="3"/>
  <c r="O24" i="3"/>
  <c r="R24" i="3"/>
  <c r="S24" i="3"/>
  <c r="Z24" i="3"/>
  <c r="AA24" i="3"/>
  <c r="AB24" i="3"/>
  <c r="N25" i="3"/>
  <c r="O25" i="3"/>
  <c r="R25" i="3"/>
  <c r="S25" i="3"/>
  <c r="Z25" i="3"/>
  <c r="AA25" i="3"/>
  <c r="AB25" i="3"/>
  <c r="N23" i="3"/>
  <c r="O23" i="3"/>
  <c r="R23" i="3"/>
  <c r="S23" i="3"/>
  <c r="Z23" i="3"/>
  <c r="AA23" i="3"/>
  <c r="AB23" i="3"/>
  <c r="AB22" i="3"/>
  <c r="AA22" i="3"/>
  <c r="Z22" i="3"/>
  <c r="S22" i="3"/>
  <c r="R22" i="3"/>
  <c r="A22" i="3" s="1"/>
  <c r="O22" i="3"/>
  <c r="N22" i="3"/>
  <c r="I11" i="3"/>
  <c r="I12" i="3" s="1"/>
  <c r="I13" i="3" s="1"/>
  <c r="I14" i="3" s="1"/>
  <c r="I15" i="3" s="1"/>
  <c r="I6" i="3"/>
  <c r="I7" i="3" s="1"/>
  <c r="I8" i="3" s="1"/>
  <c r="I9" i="3" s="1"/>
  <c r="I5" i="3"/>
  <c r="I18" i="3"/>
  <c r="I19" i="3" s="1"/>
  <c r="I20" i="3" s="1"/>
  <c r="I21" i="3" s="1"/>
  <c r="I17" i="3"/>
  <c r="L5" i="3"/>
  <c r="L6" i="3" s="1"/>
  <c r="M5" i="3"/>
  <c r="M6" i="3" s="1"/>
  <c r="M7" i="3" s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5" i="3"/>
  <c r="A10" i="3"/>
  <c r="R10" i="3"/>
  <c r="S10" i="3"/>
  <c r="Z10" i="3"/>
  <c r="AA10" i="3"/>
  <c r="AB10" i="3"/>
  <c r="R11" i="3"/>
  <c r="S11" i="3"/>
  <c r="Z11" i="3"/>
  <c r="AA11" i="3"/>
  <c r="AB11" i="3"/>
  <c r="R12" i="3"/>
  <c r="S12" i="3"/>
  <c r="Z12" i="3"/>
  <c r="AA12" i="3"/>
  <c r="AB12" i="3"/>
  <c r="R13" i="3"/>
  <c r="S13" i="3"/>
  <c r="Z13" i="3"/>
  <c r="AA13" i="3"/>
  <c r="AB13" i="3"/>
  <c r="R14" i="3"/>
  <c r="S14" i="3"/>
  <c r="Z14" i="3"/>
  <c r="AA14" i="3"/>
  <c r="AB14" i="3"/>
  <c r="R15" i="3"/>
  <c r="S15" i="3"/>
  <c r="Z15" i="3"/>
  <c r="AA15" i="3"/>
  <c r="AB15" i="3"/>
  <c r="R16" i="3"/>
  <c r="S16" i="3"/>
  <c r="Z16" i="3"/>
  <c r="AA16" i="3"/>
  <c r="AB16" i="3"/>
  <c r="R17" i="3"/>
  <c r="S17" i="3"/>
  <c r="Z17" i="3"/>
  <c r="AA17" i="3"/>
  <c r="AB17" i="3"/>
  <c r="R18" i="3"/>
  <c r="S18" i="3"/>
  <c r="Z18" i="3"/>
  <c r="AA18" i="3"/>
  <c r="AB18" i="3"/>
  <c r="R19" i="3"/>
  <c r="S19" i="3"/>
  <c r="Z19" i="3"/>
  <c r="AA19" i="3"/>
  <c r="AB19" i="3"/>
  <c r="R20" i="3"/>
  <c r="S20" i="3"/>
  <c r="Z20" i="3"/>
  <c r="AA20" i="3"/>
  <c r="AB20" i="3"/>
  <c r="R21" i="3"/>
  <c r="S21" i="3"/>
  <c r="Z21" i="3"/>
  <c r="AA21" i="3"/>
  <c r="AB21" i="3"/>
  <c r="O20" i="3"/>
  <c r="O21" i="3"/>
  <c r="O19" i="3"/>
  <c r="R5" i="3"/>
  <c r="R6" i="3"/>
  <c r="R7" i="3"/>
  <c r="R8" i="3"/>
  <c r="R9" i="3"/>
  <c r="O18" i="3"/>
  <c r="O17" i="3"/>
  <c r="O16" i="3"/>
  <c r="O15" i="3"/>
  <c r="O14" i="3"/>
  <c r="O13" i="3"/>
  <c r="O12" i="3"/>
  <c r="O11" i="3"/>
  <c r="O10" i="3"/>
  <c r="AB9" i="3"/>
  <c r="AA9" i="3"/>
  <c r="Z9" i="3"/>
  <c r="S9" i="3"/>
  <c r="O9" i="3"/>
  <c r="AB8" i="3"/>
  <c r="AA8" i="3"/>
  <c r="Z8" i="3"/>
  <c r="S8" i="3"/>
  <c r="O8" i="3"/>
  <c r="AB7" i="3"/>
  <c r="AA7" i="3"/>
  <c r="Z7" i="3"/>
  <c r="S7" i="3"/>
  <c r="O7" i="3"/>
  <c r="AB5" i="3"/>
  <c r="AA5" i="3"/>
  <c r="Z5" i="3"/>
  <c r="S5" i="3"/>
  <c r="O5" i="3"/>
  <c r="AB4" i="3"/>
  <c r="AA4" i="3"/>
  <c r="Z4" i="3"/>
  <c r="T4" i="3"/>
  <c r="U4" i="3" s="1"/>
  <c r="S4" i="3"/>
  <c r="R4" i="3"/>
  <c r="A4" i="3" s="1"/>
  <c r="P4" i="3"/>
  <c r="O4" i="3"/>
  <c r="AB6" i="3"/>
  <c r="AA6" i="3"/>
  <c r="Z6" i="3"/>
  <c r="S6" i="3"/>
  <c r="O6" i="3"/>
  <c r="M18" i="2"/>
  <c r="M5" i="2"/>
  <c r="M8" i="2"/>
  <c r="M9" i="2"/>
  <c r="M10" i="2"/>
  <c r="M11" i="2"/>
  <c r="M12" i="2"/>
  <c r="M13" i="2"/>
  <c r="M14" i="2"/>
  <c r="M15" i="2"/>
  <c r="M16" i="2"/>
  <c r="M17" i="2"/>
  <c r="M4" i="2"/>
  <c r="N6" i="2"/>
  <c r="O6" i="2"/>
  <c r="P6" i="2"/>
  <c r="Q6" i="2"/>
  <c r="R6" i="2"/>
  <c r="S6" i="2" s="1"/>
  <c r="X6" i="2"/>
  <c r="Y6" i="2"/>
  <c r="Z6" i="2"/>
  <c r="N7" i="2"/>
  <c r="O7" i="2"/>
  <c r="P7" i="2"/>
  <c r="Q7" i="2"/>
  <c r="R7" i="2"/>
  <c r="S7" i="2" s="1"/>
  <c r="X7" i="2"/>
  <c r="Y7" i="2"/>
  <c r="Z7" i="2"/>
  <c r="N8" i="2"/>
  <c r="O8" i="2"/>
  <c r="P8" i="2"/>
  <c r="Q8" i="2"/>
  <c r="R8" i="2"/>
  <c r="S8" i="2" s="1"/>
  <c r="X8" i="2"/>
  <c r="Y8" i="2"/>
  <c r="Z8" i="2"/>
  <c r="N9" i="2"/>
  <c r="O9" i="2"/>
  <c r="P9" i="2"/>
  <c r="Q9" i="2"/>
  <c r="R9" i="2"/>
  <c r="S9" i="2" s="1"/>
  <c r="X9" i="2"/>
  <c r="Y9" i="2"/>
  <c r="Z9" i="2"/>
  <c r="N10" i="2"/>
  <c r="O10" i="2"/>
  <c r="P10" i="2"/>
  <c r="Q10" i="2"/>
  <c r="R10" i="2"/>
  <c r="S10" i="2" s="1"/>
  <c r="X10" i="2"/>
  <c r="Y10" i="2"/>
  <c r="Z10" i="2"/>
  <c r="N11" i="2"/>
  <c r="O11" i="2"/>
  <c r="P11" i="2"/>
  <c r="Q11" i="2"/>
  <c r="R11" i="2"/>
  <c r="S11" i="2" s="1"/>
  <c r="X11" i="2"/>
  <c r="Y11" i="2"/>
  <c r="Z11" i="2"/>
  <c r="N12" i="2"/>
  <c r="O12" i="2"/>
  <c r="P12" i="2"/>
  <c r="Q12" i="2"/>
  <c r="R12" i="2"/>
  <c r="S12" i="2" s="1"/>
  <c r="X12" i="2"/>
  <c r="Y12" i="2"/>
  <c r="Z12" i="2"/>
  <c r="N13" i="2"/>
  <c r="O13" i="2"/>
  <c r="P13" i="2"/>
  <c r="Q13" i="2"/>
  <c r="R13" i="2"/>
  <c r="S13" i="2" s="1"/>
  <c r="X13" i="2"/>
  <c r="Y13" i="2"/>
  <c r="Z13" i="2"/>
  <c r="N14" i="2"/>
  <c r="O14" i="2"/>
  <c r="P14" i="2"/>
  <c r="Q14" i="2"/>
  <c r="R14" i="2"/>
  <c r="S14" i="2" s="1"/>
  <c r="X14" i="2"/>
  <c r="Y14" i="2"/>
  <c r="Z14" i="2"/>
  <c r="N15" i="2"/>
  <c r="O15" i="2"/>
  <c r="P15" i="2"/>
  <c r="Q15" i="2"/>
  <c r="R15" i="2"/>
  <c r="S15" i="2" s="1"/>
  <c r="X15" i="2"/>
  <c r="Y15" i="2"/>
  <c r="Z15" i="2"/>
  <c r="N16" i="2"/>
  <c r="O16" i="2"/>
  <c r="P16" i="2"/>
  <c r="Q16" i="2"/>
  <c r="R16" i="2"/>
  <c r="S16" i="2" s="1"/>
  <c r="X16" i="2"/>
  <c r="Y16" i="2"/>
  <c r="Z16" i="2"/>
  <c r="N17" i="2"/>
  <c r="O17" i="2"/>
  <c r="P17" i="2"/>
  <c r="Q17" i="2"/>
  <c r="R17" i="2"/>
  <c r="S17" i="2" s="1"/>
  <c r="X17" i="2"/>
  <c r="Y17" i="2"/>
  <c r="Z17" i="2"/>
  <c r="N18" i="2"/>
  <c r="O18" i="2"/>
  <c r="P18" i="2"/>
  <c r="Q18" i="2"/>
  <c r="R18" i="2"/>
  <c r="S18" i="2" s="1"/>
  <c r="X18" i="2"/>
  <c r="Y18" i="2"/>
  <c r="Z18" i="2"/>
  <c r="Y5" i="2"/>
  <c r="Z5" i="2"/>
  <c r="Z4" i="2"/>
  <c r="Y4" i="2"/>
  <c r="X5" i="2"/>
  <c r="X4" i="2"/>
  <c r="R5" i="2"/>
  <c r="S5" i="2" s="1"/>
  <c r="Q5" i="2"/>
  <c r="U5" i="2" s="1"/>
  <c r="P5" i="2"/>
  <c r="T5" i="2" s="1"/>
  <c r="O5" i="2"/>
  <c r="N5" i="2"/>
  <c r="P4" i="2"/>
  <c r="Q4" i="2"/>
  <c r="R4" i="2"/>
  <c r="U4" i="2" s="1"/>
  <c r="W4" i="2" s="1"/>
  <c r="O4" i="2"/>
  <c r="N4" i="2"/>
  <c r="W52" i="3" l="1"/>
  <c r="Y52" i="3" s="1"/>
  <c r="V52" i="3"/>
  <c r="X52" i="3" s="1"/>
  <c r="W51" i="3"/>
  <c r="Y51" i="3" s="1"/>
  <c r="V51" i="3"/>
  <c r="W50" i="3"/>
  <c r="Y50" i="3" s="1"/>
  <c r="V50" i="3"/>
  <c r="X50" i="3" s="1"/>
  <c r="W49" i="3"/>
  <c r="Y49" i="3" s="1"/>
  <c r="V49" i="3"/>
  <c r="Q48" i="3"/>
  <c r="AC48" i="3"/>
  <c r="W48" i="3"/>
  <c r="Y48" i="3" s="1"/>
  <c r="V48" i="3"/>
  <c r="X48" i="3" s="1"/>
  <c r="A27" i="3"/>
  <c r="AC27" i="3" s="1"/>
  <c r="T5" i="3"/>
  <c r="U5" i="3" s="1"/>
  <c r="T6" i="3"/>
  <c r="U6" i="3" s="1"/>
  <c r="AB51" i="4"/>
  <c r="AB49" i="4"/>
  <c r="AD49" i="4" s="1"/>
  <c r="Y48" i="4"/>
  <c r="AA48" i="4" s="1"/>
  <c r="A48" i="4" s="1"/>
  <c r="AD51" i="4"/>
  <c r="AA51" i="4"/>
  <c r="A51" i="4" s="1"/>
  <c r="AA50" i="4"/>
  <c r="A50" i="4" s="1"/>
  <c r="AA49" i="4"/>
  <c r="A49" i="4" s="1"/>
  <c r="AC51" i="4"/>
  <c r="AE51" i="4" s="1"/>
  <c r="AC50" i="4"/>
  <c r="AE50" i="4" s="1"/>
  <c r="AB50" i="4"/>
  <c r="AD50" i="4" s="1"/>
  <c r="AC49" i="4"/>
  <c r="AE49" i="4" s="1"/>
  <c r="AC48" i="4"/>
  <c r="AE48" i="4" s="1"/>
  <c r="AB48" i="4"/>
  <c r="AD48" i="4" s="1"/>
  <c r="AA4" i="4"/>
  <c r="Y11" i="4"/>
  <c r="Y28" i="4"/>
  <c r="Y9" i="4"/>
  <c r="A4" i="4"/>
  <c r="Y15" i="4"/>
  <c r="Y7" i="4"/>
  <c r="Y36" i="4"/>
  <c r="Y44" i="4"/>
  <c r="Y13" i="4"/>
  <c r="Y5" i="4"/>
  <c r="AA7" i="4"/>
  <c r="Y42" i="4"/>
  <c r="Y34" i="4"/>
  <c r="Z26" i="4"/>
  <c r="Z24" i="4"/>
  <c r="Z22" i="4"/>
  <c r="Z20" i="4"/>
  <c r="Z18" i="4"/>
  <c r="Z16" i="4"/>
  <c r="Z14" i="4"/>
  <c r="Z12" i="4"/>
  <c r="Z10" i="4"/>
  <c r="Z8" i="4"/>
  <c r="Z6" i="4"/>
  <c r="Y40" i="4"/>
  <c r="Y32" i="4"/>
  <c r="Y26" i="4"/>
  <c r="Y16" i="4"/>
  <c r="Y14" i="4"/>
  <c r="Y12" i="4"/>
  <c r="Y10" i="4"/>
  <c r="Y8" i="4"/>
  <c r="Y6" i="4"/>
  <c r="Y46" i="4"/>
  <c r="Y38" i="4"/>
  <c r="Y30" i="4"/>
  <c r="Z25" i="4"/>
  <c r="Z23" i="4"/>
  <c r="Z21" i="4"/>
  <c r="Z19" i="4"/>
  <c r="Z17" i="4"/>
  <c r="Z15" i="4"/>
  <c r="Z13" i="4"/>
  <c r="Z11" i="4"/>
  <c r="Z9" i="4"/>
  <c r="Z7" i="4"/>
  <c r="Z5" i="4"/>
  <c r="AA5" i="4" s="1"/>
  <c r="Y43" i="4"/>
  <c r="Y39" i="4"/>
  <c r="Y35" i="4"/>
  <c r="Y31" i="4"/>
  <c r="Y27" i="4"/>
  <c r="Y45" i="4"/>
  <c r="Y41" i="4"/>
  <c r="Y37" i="4"/>
  <c r="Y33" i="4"/>
  <c r="Y29" i="4"/>
  <c r="Z27" i="4"/>
  <c r="P9" i="4"/>
  <c r="AB4" i="4"/>
  <c r="AD4" i="4" s="1"/>
  <c r="AC4" i="4"/>
  <c r="AC26" i="4"/>
  <c r="AE26" i="4" s="1"/>
  <c r="AE4" i="4"/>
  <c r="W8" i="4"/>
  <c r="X8" i="4" s="1"/>
  <c r="AB26" i="4"/>
  <c r="AD26" i="4" s="1"/>
  <c r="M17" i="4"/>
  <c r="Y17" i="4" s="1"/>
  <c r="W16" i="4"/>
  <c r="X16" i="4" s="1"/>
  <c r="W6" i="4"/>
  <c r="X6" i="4" s="1"/>
  <c r="W10" i="4"/>
  <c r="X10" i="4" s="1"/>
  <c r="W11" i="4"/>
  <c r="X11" i="4" s="1"/>
  <c r="W15" i="4"/>
  <c r="X15" i="4" s="1"/>
  <c r="W5" i="4"/>
  <c r="X5" i="4" s="1"/>
  <c r="W9" i="4"/>
  <c r="X9" i="4" s="1"/>
  <c r="W14" i="4"/>
  <c r="I6" i="4"/>
  <c r="W13" i="4"/>
  <c r="X13" i="4" s="1"/>
  <c r="I19" i="4"/>
  <c r="L7" i="4"/>
  <c r="S6" i="4"/>
  <c r="W7" i="4"/>
  <c r="X7" i="4" s="1"/>
  <c r="I13" i="4"/>
  <c r="W12" i="4"/>
  <c r="X12" i="4" s="1"/>
  <c r="S5" i="4"/>
  <c r="N29" i="4"/>
  <c r="Z29" i="4" s="1"/>
  <c r="W28" i="4"/>
  <c r="X28" i="4" s="1"/>
  <c r="I35" i="4"/>
  <c r="I29" i="4"/>
  <c r="I41" i="4"/>
  <c r="L29" i="4"/>
  <c r="S28" i="4"/>
  <c r="S27" i="4"/>
  <c r="W27" i="4"/>
  <c r="X27" i="4" s="1"/>
  <c r="T27" i="3"/>
  <c r="U27" i="3" s="1"/>
  <c r="Q32" i="3"/>
  <c r="T31" i="3"/>
  <c r="U31" i="3" s="1"/>
  <c r="L29" i="3"/>
  <c r="P28" i="3"/>
  <c r="T29" i="3"/>
  <c r="U29" i="3" s="1"/>
  <c r="M32" i="3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T28" i="3"/>
  <c r="U28" i="3" s="1"/>
  <c r="V26" i="3"/>
  <c r="X26" i="3" s="1"/>
  <c r="I29" i="3"/>
  <c r="V31" i="3"/>
  <c r="X31" i="3" s="1"/>
  <c r="I35" i="3"/>
  <c r="W26" i="3"/>
  <c r="Y26" i="3" s="1"/>
  <c r="P27" i="3"/>
  <c r="T30" i="3"/>
  <c r="U30" i="3" s="1"/>
  <c r="I41" i="3"/>
  <c r="Q27" i="3"/>
  <c r="A26" i="3"/>
  <c r="Q44" i="3"/>
  <c r="L7" i="3"/>
  <c r="P6" i="3"/>
  <c r="P5" i="3"/>
  <c r="AC22" i="3"/>
  <c r="Q22" i="3"/>
  <c r="P7" i="3"/>
  <c r="L8" i="3"/>
  <c r="M8" i="3"/>
  <c r="T7" i="3"/>
  <c r="U7" i="3" s="1"/>
  <c r="V7" i="3"/>
  <c r="W6" i="3"/>
  <c r="Y6" i="3" s="1"/>
  <c r="V5" i="3"/>
  <c r="W5" i="3"/>
  <c r="W4" i="3"/>
  <c r="Y4" i="3" s="1"/>
  <c r="V4" i="3"/>
  <c r="X4" i="3" s="1"/>
  <c r="A5" i="3"/>
  <c r="V5" i="2"/>
  <c r="W5" i="2"/>
  <c r="T4" i="2"/>
  <c r="A5" i="2"/>
  <c r="AA5" i="2" s="1"/>
  <c r="U18" i="2"/>
  <c r="U17" i="2"/>
  <c r="W17" i="2" s="1"/>
  <c r="U16" i="2"/>
  <c r="W16" i="2" s="1"/>
  <c r="U15" i="2"/>
  <c r="W15" i="2" s="1"/>
  <c r="U14" i="2"/>
  <c r="U13" i="2"/>
  <c r="U12" i="2"/>
  <c r="W12" i="2" s="1"/>
  <c r="U11" i="2"/>
  <c r="W11" i="2" s="1"/>
  <c r="U10" i="2"/>
  <c r="W10" i="2" s="1"/>
  <c r="U9" i="2"/>
  <c r="W9" i="2" s="1"/>
  <c r="U8" i="2"/>
  <c r="W8" i="2" s="1"/>
  <c r="U7" i="2"/>
  <c r="W7" i="2" s="1"/>
  <c r="U6" i="2"/>
  <c r="W6" i="2" s="1"/>
  <c r="S4" i="2"/>
  <c r="T11" i="2"/>
  <c r="T10" i="2"/>
  <c r="T9" i="2"/>
  <c r="T8" i="2"/>
  <c r="T7" i="2"/>
  <c r="W18" i="2"/>
  <c r="W14" i="2"/>
  <c r="W13" i="2"/>
  <c r="T12" i="2"/>
  <c r="T18" i="2"/>
  <c r="T17" i="2"/>
  <c r="T16" i="2"/>
  <c r="T15" i="2"/>
  <c r="T14" i="2"/>
  <c r="T13" i="2"/>
  <c r="T6" i="2"/>
  <c r="X51" i="3" l="1"/>
  <c r="A51" i="3"/>
  <c r="A50" i="3"/>
  <c r="A49" i="3"/>
  <c r="X49" i="3"/>
  <c r="V6" i="3"/>
  <c r="Y5" i="3"/>
  <c r="T51" i="4"/>
  <c r="AI51" i="4"/>
  <c r="AI50" i="4"/>
  <c r="T50" i="4"/>
  <c r="T49" i="4"/>
  <c r="AI49" i="4"/>
  <c r="T48" i="4"/>
  <c r="AI48" i="4"/>
  <c r="AA8" i="4"/>
  <c r="AA6" i="4"/>
  <c r="A5" i="4"/>
  <c r="AI5" i="4" s="1"/>
  <c r="AA9" i="4"/>
  <c r="AC11" i="4"/>
  <c r="P10" i="4"/>
  <c r="AA10" i="4" s="1"/>
  <c r="AC8" i="4"/>
  <c r="AB16" i="4"/>
  <c r="AD16" i="4" s="1"/>
  <c r="AC28" i="4"/>
  <c r="AE28" i="4" s="1"/>
  <c r="AB8" i="4"/>
  <c r="AD8" i="4" s="1"/>
  <c r="AB27" i="4"/>
  <c r="AD27" i="4" s="1"/>
  <c r="AC16" i="4"/>
  <c r="AB5" i="4"/>
  <c r="AD5" i="4" s="1"/>
  <c r="AC6" i="4"/>
  <c r="AE6" i="4" s="1"/>
  <c r="AC27" i="4"/>
  <c r="AE27" i="4" s="1"/>
  <c r="AB6" i="4"/>
  <c r="AD6" i="4" s="1"/>
  <c r="AC5" i="4"/>
  <c r="AE5" i="4" s="1"/>
  <c r="AC15" i="4"/>
  <c r="AB9" i="4"/>
  <c r="AD9" i="4" s="1"/>
  <c r="AB11" i="4"/>
  <c r="AD11" i="4" s="1"/>
  <c r="AB12" i="4"/>
  <c r="AD12" i="4" s="1"/>
  <c r="T4" i="4"/>
  <c r="AI4" i="4"/>
  <c r="L8" i="4"/>
  <c r="S7" i="4"/>
  <c r="AB13" i="4"/>
  <c r="AD13" i="4" s="1"/>
  <c r="L30" i="4"/>
  <c r="S29" i="4"/>
  <c r="I30" i="4"/>
  <c r="I36" i="4"/>
  <c r="AB15" i="4"/>
  <c r="AD15" i="4" s="1"/>
  <c r="I7" i="4"/>
  <c r="N30" i="4"/>
  <c r="Z30" i="4" s="1"/>
  <c r="W29" i="4"/>
  <c r="I42" i="4"/>
  <c r="I14" i="4"/>
  <c r="AB14" i="4"/>
  <c r="AD14" i="4" s="1"/>
  <c r="X14" i="4"/>
  <c r="AB28" i="4"/>
  <c r="AB10" i="4"/>
  <c r="AD10" i="4" s="1"/>
  <c r="AC10" i="4"/>
  <c r="I20" i="4"/>
  <c r="AC12" i="4"/>
  <c r="AC7" i="4"/>
  <c r="AC13" i="4"/>
  <c r="AB7" i="4"/>
  <c r="AD7" i="4" s="1"/>
  <c r="AC14" i="4"/>
  <c r="AC9" i="4"/>
  <c r="M18" i="4"/>
  <c r="Y18" i="4" s="1"/>
  <c r="W17" i="4"/>
  <c r="W31" i="3"/>
  <c r="W28" i="3"/>
  <c r="Y28" i="3" s="1"/>
  <c r="W29" i="3"/>
  <c r="V27" i="3"/>
  <c r="X27" i="3" s="1"/>
  <c r="W27" i="3"/>
  <c r="V29" i="3"/>
  <c r="X29" i="3" s="1"/>
  <c r="T42" i="3"/>
  <c r="U42" i="3" s="1"/>
  <c r="T38" i="3"/>
  <c r="W38" i="3" s="1"/>
  <c r="W30" i="3"/>
  <c r="M45" i="3"/>
  <c r="T44" i="3"/>
  <c r="I42" i="3"/>
  <c r="T41" i="3"/>
  <c r="T36" i="3"/>
  <c r="T34" i="3"/>
  <c r="T32" i="3"/>
  <c r="Y27" i="3"/>
  <c r="T40" i="3"/>
  <c r="I36" i="3"/>
  <c r="T43" i="3"/>
  <c r="AC26" i="3"/>
  <c r="Q26" i="3"/>
  <c r="V28" i="3"/>
  <c r="T35" i="3"/>
  <c r="T33" i="3"/>
  <c r="I30" i="3"/>
  <c r="T37" i="3"/>
  <c r="V30" i="3"/>
  <c r="X30" i="3" s="1"/>
  <c r="T39" i="3"/>
  <c r="L30" i="3"/>
  <c r="P29" i="3"/>
  <c r="Y29" i="3" s="1"/>
  <c r="W7" i="3"/>
  <c r="Y7" i="3" s="1"/>
  <c r="P8" i="3"/>
  <c r="L9" i="3"/>
  <c r="M9" i="3"/>
  <c r="T8" i="3"/>
  <c r="A6" i="3"/>
  <c r="Q6" i="3" s="1"/>
  <c r="A7" i="3"/>
  <c r="AC7" i="3" s="1"/>
  <c r="X6" i="3"/>
  <c r="X5" i="3"/>
  <c r="X7" i="3"/>
  <c r="AC4" i="3"/>
  <c r="Q4" i="3"/>
  <c r="AC5" i="3"/>
  <c r="Q5" i="3"/>
  <c r="V15" i="2"/>
  <c r="A15" i="2"/>
  <c r="AA15" i="2" s="1"/>
  <c r="V12" i="2"/>
  <c r="A12" i="2"/>
  <c r="AA12" i="2" s="1"/>
  <c r="V10" i="2"/>
  <c r="A10" i="2"/>
  <c r="AA10" i="2" s="1"/>
  <c r="V6" i="2"/>
  <c r="A6" i="2"/>
  <c r="V16" i="2"/>
  <c r="A16" i="2"/>
  <c r="AA16" i="2" s="1"/>
  <c r="V7" i="2"/>
  <c r="A7" i="2"/>
  <c r="V11" i="2"/>
  <c r="A11" i="2"/>
  <c r="AA11" i="2" s="1"/>
  <c r="V4" i="2"/>
  <c r="A4" i="2"/>
  <c r="AA4" i="2" s="1"/>
  <c r="V13" i="2"/>
  <c r="A13" i="2"/>
  <c r="AA13" i="2" s="1"/>
  <c r="V17" i="2"/>
  <c r="A17" i="2"/>
  <c r="AA17" i="2" s="1"/>
  <c r="V8" i="2"/>
  <c r="A8" i="2"/>
  <c r="AA8" i="2" s="1"/>
  <c r="V14" i="2"/>
  <c r="A14" i="2"/>
  <c r="AA14" i="2" s="1"/>
  <c r="V18" i="2"/>
  <c r="A18" i="2"/>
  <c r="AA18" i="2" s="1"/>
  <c r="V9" i="2"/>
  <c r="A9" i="2"/>
  <c r="AA9" i="2" s="1"/>
  <c r="Q51" i="3" l="1"/>
  <c r="AC51" i="3"/>
  <c r="Q50" i="3"/>
  <c r="AC50" i="3"/>
  <c r="Q49" i="3"/>
  <c r="AC49" i="3"/>
  <c r="A6" i="4"/>
  <c r="AI6" i="4" s="1"/>
  <c r="A7" i="4"/>
  <c r="T5" i="4"/>
  <c r="A10" i="4"/>
  <c r="P11" i="4"/>
  <c r="AA11" i="4" s="1"/>
  <c r="I21" i="4"/>
  <c r="I15" i="4"/>
  <c r="AE7" i="4"/>
  <c r="I31" i="4"/>
  <c r="L9" i="4"/>
  <c r="S8" i="4"/>
  <c r="AE8" i="4" s="1"/>
  <c r="X17" i="4"/>
  <c r="AC17" i="4"/>
  <c r="AB17" i="4"/>
  <c r="X29" i="4"/>
  <c r="AB29" i="4"/>
  <c r="AC29" i="4"/>
  <c r="AE29" i="4" s="1"/>
  <c r="I8" i="4"/>
  <c r="A8" i="4" s="1"/>
  <c r="M19" i="4"/>
  <c r="Y19" i="4" s="1"/>
  <c r="W18" i="4"/>
  <c r="AD28" i="4"/>
  <c r="I43" i="4"/>
  <c r="N31" i="4"/>
  <c r="Z31" i="4" s="1"/>
  <c r="W30" i="4"/>
  <c r="I37" i="4"/>
  <c r="L31" i="4"/>
  <c r="S30" i="4"/>
  <c r="A29" i="3"/>
  <c r="AC29" i="3" s="1"/>
  <c r="W42" i="3"/>
  <c r="V42" i="3"/>
  <c r="X42" i="3" s="1"/>
  <c r="U38" i="3"/>
  <c r="V38" i="3"/>
  <c r="X38" i="3" s="1"/>
  <c r="U37" i="3"/>
  <c r="V37" i="3"/>
  <c r="X37" i="3" s="1"/>
  <c r="W37" i="3"/>
  <c r="U41" i="3"/>
  <c r="V41" i="3"/>
  <c r="W41" i="3"/>
  <c r="L31" i="3"/>
  <c r="P30" i="3"/>
  <c r="I37" i="3"/>
  <c r="U32" i="3"/>
  <c r="V32" i="3"/>
  <c r="X32" i="3" s="1"/>
  <c r="W32" i="3"/>
  <c r="U44" i="3"/>
  <c r="W44" i="3"/>
  <c r="V44" i="3"/>
  <c r="X44" i="3" s="1"/>
  <c r="U35" i="3"/>
  <c r="W35" i="3"/>
  <c r="V35" i="3"/>
  <c r="I31" i="3"/>
  <c r="A31" i="3" s="1"/>
  <c r="A30" i="3"/>
  <c r="X28" i="3"/>
  <c r="A28" i="3"/>
  <c r="U43" i="3"/>
  <c r="W43" i="3"/>
  <c r="V43" i="3"/>
  <c r="X43" i="3" s="1"/>
  <c r="U40" i="3"/>
  <c r="V40" i="3"/>
  <c r="W40" i="3"/>
  <c r="U34" i="3"/>
  <c r="V34" i="3"/>
  <c r="W34" i="3"/>
  <c r="I43" i="3"/>
  <c r="M46" i="3"/>
  <c r="T45" i="3"/>
  <c r="U39" i="3"/>
  <c r="V39" i="3"/>
  <c r="W39" i="3"/>
  <c r="U33" i="3"/>
  <c r="V33" i="3"/>
  <c r="W33" i="3"/>
  <c r="U36" i="3"/>
  <c r="V36" i="3"/>
  <c r="X36" i="3" s="1"/>
  <c r="W36" i="3"/>
  <c r="Y30" i="3"/>
  <c r="AC6" i="3"/>
  <c r="L10" i="3"/>
  <c r="P9" i="3"/>
  <c r="U8" i="3"/>
  <c r="V8" i="3"/>
  <c r="W8" i="3"/>
  <c r="Y8" i="3" s="1"/>
  <c r="M10" i="3"/>
  <c r="T9" i="3"/>
  <c r="Q10" i="3"/>
  <c r="AC10" i="3"/>
  <c r="Q7" i="3"/>
  <c r="AA7" i="2"/>
  <c r="M7" i="2"/>
  <c r="AA6" i="2"/>
  <c r="M6" i="2"/>
  <c r="T6" i="4" l="1"/>
  <c r="AI10" i="4"/>
  <c r="T10" i="4"/>
  <c r="P12" i="4"/>
  <c r="AA12" i="4" s="1"/>
  <c r="X30" i="4"/>
  <c r="AC30" i="4"/>
  <c r="AE30" i="4" s="1"/>
  <c r="AB30" i="4"/>
  <c r="AD29" i="4"/>
  <c r="S9" i="4"/>
  <c r="AE9" i="4" s="1"/>
  <c r="L10" i="4"/>
  <c r="N32" i="4"/>
  <c r="Z32" i="4" s="1"/>
  <c r="W31" i="4"/>
  <c r="T7" i="4"/>
  <c r="AI7" i="4"/>
  <c r="I9" i="4"/>
  <c r="A9" i="4" s="1"/>
  <c r="L32" i="4"/>
  <c r="S31" i="4"/>
  <c r="X18" i="4"/>
  <c r="AC18" i="4"/>
  <c r="AB18" i="4"/>
  <c r="M20" i="4"/>
  <c r="Y20" i="4" s="1"/>
  <c r="W19" i="4"/>
  <c r="AD17" i="4"/>
  <c r="A42" i="3"/>
  <c r="AC42" i="3" s="1"/>
  <c r="Q29" i="3"/>
  <c r="A43" i="3"/>
  <c r="AC43" i="3" s="1"/>
  <c r="A36" i="3"/>
  <c r="X33" i="3"/>
  <c r="AC30" i="3"/>
  <c r="Q30" i="3"/>
  <c r="A37" i="3"/>
  <c r="L32" i="3"/>
  <c r="P31" i="3"/>
  <c r="Y31" i="3" s="1"/>
  <c r="A39" i="3"/>
  <c r="X39" i="3"/>
  <c r="U45" i="3"/>
  <c r="W45" i="3"/>
  <c r="V45" i="3"/>
  <c r="X40" i="3"/>
  <c r="A40" i="3"/>
  <c r="AC31" i="3"/>
  <c r="Q31" i="3"/>
  <c r="M47" i="3"/>
  <c r="T47" i="3" s="1"/>
  <c r="T46" i="3"/>
  <c r="X34" i="3"/>
  <c r="A34" i="3"/>
  <c r="AC28" i="3"/>
  <c r="Q28" i="3"/>
  <c r="X35" i="3"/>
  <c r="A35" i="3"/>
  <c r="X41" i="3"/>
  <c r="A41" i="3"/>
  <c r="L11" i="3"/>
  <c r="P10" i="3"/>
  <c r="M11" i="3"/>
  <c r="T10" i="3"/>
  <c r="X8" i="3"/>
  <c r="A8" i="3"/>
  <c r="U9" i="3"/>
  <c r="W9" i="3"/>
  <c r="Y9" i="3" s="1"/>
  <c r="V9" i="3"/>
  <c r="A12" i="4" l="1"/>
  <c r="P13" i="4"/>
  <c r="AA13" i="4" s="1"/>
  <c r="L33" i="4"/>
  <c r="S32" i="4"/>
  <c r="W32" i="4"/>
  <c r="N33" i="4"/>
  <c r="Z33" i="4" s="1"/>
  <c r="X19" i="4"/>
  <c r="AB19" i="4"/>
  <c r="AC19" i="4"/>
  <c r="L11" i="4"/>
  <c r="S10" i="4"/>
  <c r="AE10" i="4" s="1"/>
  <c r="AD30" i="4"/>
  <c r="AI9" i="4"/>
  <c r="T9" i="4"/>
  <c r="M21" i="4"/>
  <c r="Y21" i="4" s="1"/>
  <c r="W20" i="4"/>
  <c r="AD18" i="4"/>
  <c r="T8" i="4"/>
  <c r="AI8" i="4"/>
  <c r="X31" i="4"/>
  <c r="AB31" i="4"/>
  <c r="AC31" i="4"/>
  <c r="AE31" i="4" s="1"/>
  <c r="Q42" i="3"/>
  <c r="Q43" i="3"/>
  <c r="AC39" i="3"/>
  <c r="Q39" i="3"/>
  <c r="AC35" i="3"/>
  <c r="Q35" i="3"/>
  <c r="AC34" i="3"/>
  <c r="Q34" i="3"/>
  <c r="AC36" i="3"/>
  <c r="Q36" i="3"/>
  <c r="AC40" i="3"/>
  <c r="Q40" i="3"/>
  <c r="L33" i="3"/>
  <c r="P32" i="3"/>
  <c r="Y32" i="3" s="1"/>
  <c r="U47" i="3"/>
  <c r="V47" i="3"/>
  <c r="W47" i="3"/>
  <c r="X45" i="3"/>
  <c r="AC41" i="3"/>
  <c r="Q41" i="3"/>
  <c r="U46" i="3"/>
  <c r="V46" i="3"/>
  <c r="W46" i="3"/>
  <c r="Q37" i="3"/>
  <c r="AC37" i="3"/>
  <c r="P11" i="3"/>
  <c r="L12" i="3"/>
  <c r="AC8" i="3"/>
  <c r="Q8" i="3"/>
  <c r="A9" i="3"/>
  <c r="X9" i="3"/>
  <c r="U10" i="3"/>
  <c r="V10" i="3"/>
  <c r="X10" i="3" s="1"/>
  <c r="W10" i="3"/>
  <c r="Y10" i="3" s="1"/>
  <c r="T11" i="3"/>
  <c r="M12" i="3"/>
  <c r="A13" i="4" l="1"/>
  <c r="T12" i="4"/>
  <c r="AI12" i="4"/>
  <c r="P14" i="4"/>
  <c r="AA14" i="4" s="1"/>
  <c r="M22" i="4"/>
  <c r="Y22" i="4" s="1"/>
  <c r="W21" i="4"/>
  <c r="AD19" i="4"/>
  <c r="AD31" i="4"/>
  <c r="L34" i="4"/>
  <c r="S33" i="4"/>
  <c r="L12" i="4"/>
  <c r="S11" i="4"/>
  <c r="A11" i="4" s="1"/>
  <c r="W33" i="4"/>
  <c r="N34" i="4"/>
  <c r="Z34" i="4" s="1"/>
  <c r="X20" i="4"/>
  <c r="AB20" i="4"/>
  <c r="AC20" i="4"/>
  <c r="X32" i="4"/>
  <c r="AB32" i="4"/>
  <c r="AD32" i="4" s="1"/>
  <c r="AC32" i="4"/>
  <c r="AE32" i="4" s="1"/>
  <c r="L34" i="3"/>
  <c r="P33" i="3"/>
  <c r="X47" i="3"/>
  <c r="A47" i="3"/>
  <c r="X46" i="3"/>
  <c r="A46" i="3"/>
  <c r="P12" i="3"/>
  <c r="L13" i="3"/>
  <c r="U11" i="3"/>
  <c r="W11" i="3"/>
  <c r="Y11" i="3" s="1"/>
  <c r="V11" i="3"/>
  <c r="Q9" i="3"/>
  <c r="AC9" i="3"/>
  <c r="T12" i="3"/>
  <c r="M13" i="3"/>
  <c r="T13" i="4" l="1"/>
  <c r="AI13" i="4"/>
  <c r="A14" i="4"/>
  <c r="P15" i="4"/>
  <c r="AA15" i="4" s="1"/>
  <c r="X33" i="4"/>
  <c r="AB33" i="4"/>
  <c r="AC33" i="4"/>
  <c r="AE33" i="4" s="1"/>
  <c r="L35" i="4"/>
  <c r="S34" i="4"/>
  <c r="M23" i="4"/>
  <c r="Y23" i="4" s="1"/>
  <c r="W22" i="4"/>
  <c r="AD20" i="4"/>
  <c r="AE11" i="4"/>
  <c r="S12" i="4"/>
  <c r="AE12" i="4" s="1"/>
  <c r="L13" i="4"/>
  <c r="W34" i="4"/>
  <c r="N35" i="4"/>
  <c r="Z35" i="4" s="1"/>
  <c r="X21" i="4"/>
  <c r="AC21" i="4"/>
  <c r="AB21" i="4"/>
  <c r="Y33" i="3"/>
  <c r="A33" i="3"/>
  <c r="AC46" i="3"/>
  <c r="Q46" i="3"/>
  <c r="AC47" i="3"/>
  <c r="Q47" i="3"/>
  <c r="L35" i="3"/>
  <c r="P34" i="3"/>
  <c r="Y34" i="3" s="1"/>
  <c r="L14" i="3"/>
  <c r="P13" i="3"/>
  <c r="M14" i="3"/>
  <c r="T13" i="3"/>
  <c r="X11" i="3"/>
  <c r="A11" i="3"/>
  <c r="W12" i="3"/>
  <c r="Y12" i="3" s="1"/>
  <c r="U12" i="3"/>
  <c r="V12" i="3"/>
  <c r="T14" i="4" l="1"/>
  <c r="AI14" i="4"/>
  <c r="A15" i="4"/>
  <c r="P16" i="4"/>
  <c r="AA16" i="4" s="1"/>
  <c r="X34" i="4"/>
  <c r="AB34" i="4"/>
  <c r="AC34" i="4"/>
  <c r="AE34" i="4" s="1"/>
  <c r="L36" i="4"/>
  <c r="S35" i="4"/>
  <c r="L14" i="4"/>
  <c r="S13" i="4"/>
  <c r="AE13" i="4" s="1"/>
  <c r="AI11" i="4"/>
  <c r="T11" i="4"/>
  <c r="X22" i="4"/>
  <c r="AB22" i="4"/>
  <c r="AD22" i="4" s="1"/>
  <c r="AC22" i="4"/>
  <c r="AD21" i="4"/>
  <c r="M24" i="4"/>
  <c r="Y24" i="4" s="1"/>
  <c r="W23" i="4"/>
  <c r="AD33" i="4"/>
  <c r="W35" i="4"/>
  <c r="N36" i="4"/>
  <c r="Z36" i="4" s="1"/>
  <c r="L36" i="3"/>
  <c r="P35" i="3"/>
  <c r="Y35" i="3" s="1"/>
  <c r="AC33" i="3"/>
  <c r="Q33" i="3"/>
  <c r="L15" i="3"/>
  <c r="P14" i="3"/>
  <c r="Q11" i="3"/>
  <c r="AC11" i="3"/>
  <c r="A12" i="3"/>
  <c r="X12" i="3"/>
  <c r="U13" i="3"/>
  <c r="W13" i="3"/>
  <c r="Y13" i="3" s="1"/>
  <c r="V13" i="3"/>
  <c r="M15" i="3"/>
  <c r="T14" i="3"/>
  <c r="T15" i="4" l="1"/>
  <c r="AI15" i="4"/>
  <c r="P17" i="4"/>
  <c r="AA17" i="4" s="1"/>
  <c r="W36" i="4"/>
  <c r="N37" i="4"/>
  <c r="Z37" i="4" s="1"/>
  <c r="X35" i="4"/>
  <c r="AB35" i="4"/>
  <c r="AC35" i="4"/>
  <c r="AE35" i="4" s="1"/>
  <c r="X23" i="4"/>
  <c r="AB23" i="4"/>
  <c r="AC23" i="4"/>
  <c r="L37" i="4"/>
  <c r="S36" i="4"/>
  <c r="W24" i="4"/>
  <c r="M25" i="4"/>
  <c r="L15" i="4"/>
  <c r="S14" i="4"/>
  <c r="AE14" i="4" s="1"/>
  <c r="AD34" i="4"/>
  <c r="L37" i="3"/>
  <c r="P36" i="3"/>
  <c r="Y36" i="3" s="1"/>
  <c r="L16" i="3"/>
  <c r="P15" i="3"/>
  <c r="T15" i="3"/>
  <c r="M16" i="3"/>
  <c r="X13" i="3"/>
  <c r="A13" i="3"/>
  <c r="Q12" i="3"/>
  <c r="AC12" i="3"/>
  <c r="U14" i="3"/>
  <c r="W14" i="3"/>
  <c r="Y14" i="3" s="1"/>
  <c r="V14" i="3"/>
  <c r="A17" i="4" l="1"/>
  <c r="W25" i="4"/>
  <c r="X25" i="4" s="1"/>
  <c r="Y25" i="4"/>
  <c r="P18" i="4"/>
  <c r="AA18" i="4" s="1"/>
  <c r="X36" i="4"/>
  <c r="AB36" i="4"/>
  <c r="AC36" i="4"/>
  <c r="AE36" i="4" s="1"/>
  <c r="X24" i="4"/>
  <c r="AB24" i="4"/>
  <c r="AC24" i="4"/>
  <c r="AD35" i="4"/>
  <c r="AD23" i="4"/>
  <c r="S15" i="4"/>
  <c r="AE15" i="4" s="1"/>
  <c r="L16" i="4"/>
  <c r="S37" i="4"/>
  <c r="L38" i="4"/>
  <c r="W37" i="4"/>
  <c r="N38" i="4"/>
  <c r="Z38" i="4" s="1"/>
  <c r="P37" i="3"/>
  <c r="Y37" i="3" s="1"/>
  <c r="L38" i="3"/>
  <c r="P16" i="3"/>
  <c r="L17" i="3"/>
  <c r="Q13" i="3"/>
  <c r="AC13" i="3"/>
  <c r="T16" i="3"/>
  <c r="M17" i="3"/>
  <c r="X14" i="3"/>
  <c r="A14" i="3"/>
  <c r="U15" i="3"/>
  <c r="W15" i="3"/>
  <c r="Y15" i="3" s="1"/>
  <c r="V15" i="3"/>
  <c r="AC25" i="4" l="1"/>
  <c r="T17" i="4"/>
  <c r="AI17" i="4"/>
  <c r="A18" i="4"/>
  <c r="AB25" i="4"/>
  <c r="AD25" i="4" s="1"/>
  <c r="P19" i="4"/>
  <c r="AA19" i="4" s="1"/>
  <c r="L17" i="4"/>
  <c r="S16" i="4"/>
  <c r="A16" i="4" s="1"/>
  <c r="L39" i="4"/>
  <c r="S38" i="4"/>
  <c r="AD36" i="4"/>
  <c r="W38" i="4"/>
  <c r="N39" i="4"/>
  <c r="Z39" i="4" s="1"/>
  <c r="AD24" i="4"/>
  <c r="X37" i="4"/>
  <c r="AB37" i="4"/>
  <c r="AC37" i="4"/>
  <c r="AE37" i="4" s="1"/>
  <c r="L39" i="3"/>
  <c r="P38" i="3"/>
  <c r="L18" i="3"/>
  <c r="P17" i="3"/>
  <c r="Q14" i="3"/>
  <c r="AC14" i="3"/>
  <c r="A15" i="3"/>
  <c r="X15" i="3"/>
  <c r="M18" i="3"/>
  <c r="T17" i="3"/>
  <c r="W16" i="3"/>
  <c r="Y16" i="3" s="1"/>
  <c r="V16" i="3"/>
  <c r="U16" i="3"/>
  <c r="T18" i="4" l="1"/>
  <c r="AI18" i="4"/>
  <c r="A19" i="4"/>
  <c r="P20" i="4"/>
  <c r="AA20" i="4" s="1"/>
  <c r="W39" i="4"/>
  <c r="N40" i="4"/>
  <c r="Z40" i="4" s="1"/>
  <c r="L40" i="4"/>
  <c r="S39" i="4"/>
  <c r="X38" i="4"/>
  <c r="AC38" i="4"/>
  <c r="AE38" i="4" s="1"/>
  <c r="AB38" i="4"/>
  <c r="AE16" i="4"/>
  <c r="AD37" i="4"/>
  <c r="L18" i="4"/>
  <c r="S17" i="4"/>
  <c r="AE17" i="4" s="1"/>
  <c r="A38" i="3"/>
  <c r="Y38" i="3"/>
  <c r="L40" i="3"/>
  <c r="P39" i="3"/>
  <c r="Y39" i="3" s="1"/>
  <c r="X16" i="3"/>
  <c r="A16" i="3"/>
  <c r="L19" i="3"/>
  <c r="P18" i="3"/>
  <c r="AC15" i="3"/>
  <c r="Q15" i="3"/>
  <c r="U17" i="3"/>
  <c r="V17" i="3"/>
  <c r="W17" i="3"/>
  <c r="Y17" i="3" s="1"/>
  <c r="T18" i="3"/>
  <c r="M19" i="3"/>
  <c r="T19" i="4" l="1"/>
  <c r="AI19" i="4"/>
  <c r="A20" i="4"/>
  <c r="P21" i="4"/>
  <c r="AA21" i="4" s="1"/>
  <c r="W40" i="4"/>
  <c r="N41" i="4"/>
  <c r="Z41" i="4" s="1"/>
  <c r="X39" i="4"/>
  <c r="AB39" i="4"/>
  <c r="AC39" i="4"/>
  <c r="AE39" i="4" s="1"/>
  <c r="L19" i="4"/>
  <c r="S18" i="4"/>
  <c r="AE18" i="4" s="1"/>
  <c r="AI16" i="4"/>
  <c r="T16" i="4"/>
  <c r="AD38" i="4"/>
  <c r="L41" i="4"/>
  <c r="S40" i="4"/>
  <c r="L41" i="3"/>
  <c r="P40" i="3"/>
  <c r="Y40" i="3" s="1"/>
  <c r="AC38" i="3"/>
  <c r="Q38" i="3"/>
  <c r="Q16" i="3"/>
  <c r="AC16" i="3"/>
  <c r="P19" i="3"/>
  <c r="L20" i="3"/>
  <c r="M20" i="3"/>
  <c r="T19" i="3"/>
  <c r="U18" i="3"/>
  <c r="W18" i="3"/>
  <c r="Y18" i="3" s="1"/>
  <c r="V18" i="3"/>
  <c r="X17" i="3"/>
  <c r="A17" i="3"/>
  <c r="T20" i="4" l="1"/>
  <c r="AI20" i="4"/>
  <c r="A21" i="4"/>
  <c r="P22" i="4"/>
  <c r="AA22" i="4" s="1"/>
  <c r="L20" i="4"/>
  <c r="S19" i="4"/>
  <c r="AE19" i="4" s="1"/>
  <c r="W41" i="4"/>
  <c r="N42" i="4"/>
  <c r="Z42" i="4" s="1"/>
  <c r="X40" i="4"/>
  <c r="AC40" i="4"/>
  <c r="AE40" i="4" s="1"/>
  <c r="AB40" i="4"/>
  <c r="L42" i="4"/>
  <c r="S41" i="4"/>
  <c r="AD39" i="4"/>
  <c r="L42" i="3"/>
  <c r="P41" i="3"/>
  <c r="Y41" i="3" s="1"/>
  <c r="L21" i="3"/>
  <c r="P20" i="3"/>
  <c r="X18" i="3"/>
  <c r="A18" i="3"/>
  <c r="T20" i="3"/>
  <c r="M21" i="3"/>
  <c r="AC17" i="3"/>
  <c r="Q17" i="3"/>
  <c r="V19" i="3"/>
  <c r="W19" i="3"/>
  <c r="Y19" i="3" s="1"/>
  <c r="U19" i="3"/>
  <c r="T21" i="4" l="1"/>
  <c r="AI21" i="4"/>
  <c r="A22" i="4"/>
  <c r="P23" i="4"/>
  <c r="AA23" i="4" s="1"/>
  <c r="L21" i="4"/>
  <c r="S20" i="4"/>
  <c r="AE20" i="4" s="1"/>
  <c r="W42" i="4"/>
  <c r="N43" i="4"/>
  <c r="Z43" i="4" s="1"/>
  <c r="L43" i="4"/>
  <c r="S42" i="4"/>
  <c r="AD40" i="4"/>
  <c r="X41" i="4"/>
  <c r="AB41" i="4"/>
  <c r="AC41" i="4"/>
  <c r="AE41" i="4" s="1"/>
  <c r="L43" i="3"/>
  <c r="P42" i="3"/>
  <c r="Y42" i="3" s="1"/>
  <c r="T21" i="3"/>
  <c r="M22" i="3"/>
  <c r="P21" i="3"/>
  <c r="L22" i="3"/>
  <c r="X19" i="3"/>
  <c r="A19" i="3"/>
  <c r="W20" i="3"/>
  <c r="Y20" i="3" s="1"/>
  <c r="U20" i="3"/>
  <c r="V20" i="3"/>
  <c r="V21" i="3"/>
  <c r="U21" i="3"/>
  <c r="W21" i="3"/>
  <c r="Y21" i="3" s="1"/>
  <c r="Q18" i="3"/>
  <c r="AC18" i="3"/>
  <c r="AI22" i="4" l="1"/>
  <c r="T22" i="4"/>
  <c r="P24" i="4"/>
  <c r="AA24" i="4" s="1"/>
  <c r="AD41" i="4"/>
  <c r="N44" i="4"/>
  <c r="Z44" i="4" s="1"/>
  <c r="W43" i="4"/>
  <c r="X42" i="4"/>
  <c r="AB42" i="4"/>
  <c r="AC42" i="4"/>
  <c r="AE42" i="4" s="1"/>
  <c r="S43" i="4"/>
  <c r="L44" i="4"/>
  <c r="S21" i="4"/>
  <c r="AE21" i="4" s="1"/>
  <c r="L22" i="4"/>
  <c r="P43" i="3"/>
  <c r="Y43" i="3" s="1"/>
  <c r="L44" i="3"/>
  <c r="P22" i="3"/>
  <c r="L23" i="3"/>
  <c r="M23" i="3"/>
  <c r="T22" i="3"/>
  <c r="A21" i="3"/>
  <c r="X21" i="3"/>
  <c r="X20" i="3"/>
  <c r="A20" i="3"/>
  <c r="Q19" i="3"/>
  <c r="AC19" i="3"/>
  <c r="A24" i="4" l="1"/>
  <c r="P25" i="4"/>
  <c r="AA25" i="4" s="1"/>
  <c r="AD42" i="4"/>
  <c r="X43" i="4"/>
  <c r="AB43" i="4"/>
  <c r="AC43" i="4"/>
  <c r="AE43" i="4" s="1"/>
  <c r="S44" i="4"/>
  <c r="L45" i="4"/>
  <c r="N45" i="4"/>
  <c r="Z45" i="4" s="1"/>
  <c r="W44" i="4"/>
  <c r="S22" i="4"/>
  <c r="AE22" i="4" s="1"/>
  <c r="L23" i="4"/>
  <c r="P44" i="3"/>
  <c r="Y44" i="3" s="1"/>
  <c r="L45" i="3"/>
  <c r="W22" i="3"/>
  <c r="Y22" i="3" s="1"/>
  <c r="U22" i="3"/>
  <c r="V22" i="3"/>
  <c r="X22" i="3" s="1"/>
  <c r="M24" i="3"/>
  <c r="T23" i="3"/>
  <c r="L24" i="3"/>
  <c r="P23" i="3"/>
  <c r="Q21" i="3"/>
  <c r="AC21" i="3"/>
  <c r="AC20" i="3"/>
  <c r="Q20" i="3"/>
  <c r="AI24" i="4" l="1"/>
  <c r="T24" i="4"/>
  <c r="A25" i="4"/>
  <c r="P26" i="4"/>
  <c r="AA26" i="4" s="1"/>
  <c r="L24" i="4"/>
  <c r="S23" i="4"/>
  <c r="A23" i="4" s="1"/>
  <c r="X44" i="4"/>
  <c r="AC44" i="4"/>
  <c r="AE44" i="4" s="1"/>
  <c r="AB44" i="4"/>
  <c r="AD44" i="4" s="1"/>
  <c r="N46" i="4"/>
  <c r="Z46" i="4" s="1"/>
  <c r="W45" i="4"/>
  <c r="AD43" i="4"/>
  <c r="L46" i="4"/>
  <c r="S45" i="4"/>
  <c r="L46" i="3"/>
  <c r="P45" i="3"/>
  <c r="T24" i="3"/>
  <c r="M25" i="3"/>
  <c r="T25" i="3" s="1"/>
  <c r="L25" i="3"/>
  <c r="P25" i="3" s="1"/>
  <c r="P24" i="3"/>
  <c r="U23" i="3"/>
  <c r="W23" i="3"/>
  <c r="Y23" i="3" s="1"/>
  <c r="V23" i="3"/>
  <c r="AI25" i="4" l="1"/>
  <c r="T25" i="4"/>
  <c r="A26" i="4"/>
  <c r="P27" i="4"/>
  <c r="AA27" i="4" s="1"/>
  <c r="L25" i="4"/>
  <c r="S25" i="4" s="1"/>
  <c r="AE25" i="4" s="1"/>
  <c r="S24" i="4"/>
  <c r="AE24" i="4" s="1"/>
  <c r="X45" i="4"/>
  <c r="AB45" i="4"/>
  <c r="AC45" i="4"/>
  <c r="AE45" i="4" s="1"/>
  <c r="S46" i="4"/>
  <c r="L47" i="4"/>
  <c r="S47" i="4" s="1"/>
  <c r="W46" i="4"/>
  <c r="N47" i="4"/>
  <c r="AE23" i="4"/>
  <c r="A45" i="3"/>
  <c r="Y45" i="3"/>
  <c r="P46" i="3"/>
  <c r="Y46" i="3" s="1"/>
  <c r="L47" i="3"/>
  <c r="P47" i="3" s="1"/>
  <c r="Y47" i="3" s="1"/>
  <c r="X23" i="3"/>
  <c r="A23" i="3"/>
  <c r="U25" i="3"/>
  <c r="W25" i="3"/>
  <c r="Y25" i="3" s="1"/>
  <c r="V25" i="3"/>
  <c r="V24" i="3"/>
  <c r="W24" i="3"/>
  <c r="Y24" i="3" s="1"/>
  <c r="U24" i="3"/>
  <c r="AI26" i="4" l="1"/>
  <c r="T26" i="4"/>
  <c r="A27" i="4"/>
  <c r="W47" i="4"/>
  <c r="AB47" i="4" s="1"/>
  <c r="Z47" i="4"/>
  <c r="P28" i="4"/>
  <c r="AA28" i="4" s="1"/>
  <c r="AI23" i="4"/>
  <c r="T23" i="4"/>
  <c r="X46" i="4"/>
  <c r="AB46" i="4"/>
  <c r="AC46" i="4"/>
  <c r="AE46" i="4" s="1"/>
  <c r="AD45" i="4"/>
  <c r="AC45" i="3"/>
  <c r="Q45" i="3"/>
  <c r="X24" i="3"/>
  <c r="A24" i="3"/>
  <c r="Q23" i="3"/>
  <c r="AC23" i="3"/>
  <c r="A25" i="3"/>
  <c r="X25" i="3"/>
  <c r="AC47" i="4" l="1"/>
  <c r="AE47" i="4" s="1"/>
  <c r="X47" i="4"/>
  <c r="A28" i="4"/>
  <c r="AI27" i="4"/>
  <c r="T27" i="4"/>
  <c r="P29" i="4"/>
  <c r="AA29" i="4" s="1"/>
  <c r="AD47" i="4"/>
  <c r="AD46" i="4"/>
  <c r="Q24" i="3"/>
  <c r="AC24" i="3"/>
  <c r="Q25" i="3"/>
  <c r="AC25" i="3"/>
  <c r="T28" i="4" l="1"/>
  <c r="AI28" i="4"/>
  <c r="A29" i="4"/>
  <c r="P30" i="4"/>
  <c r="AA30" i="4" s="1"/>
  <c r="AI29" i="4" l="1"/>
  <c r="T29" i="4"/>
  <c r="A30" i="4"/>
  <c r="P31" i="4"/>
  <c r="AA31" i="4" s="1"/>
  <c r="AI30" i="4" l="1"/>
  <c r="T30" i="4"/>
  <c r="A31" i="4"/>
  <c r="P32" i="4"/>
  <c r="AA32" i="4" s="1"/>
  <c r="A32" i="4" l="1"/>
  <c r="AI31" i="4"/>
  <c r="T31" i="4"/>
  <c r="P33" i="4"/>
  <c r="AA33" i="4" s="1"/>
  <c r="AI32" i="4" l="1"/>
  <c r="T32" i="4"/>
  <c r="A33" i="4"/>
  <c r="P34" i="4"/>
  <c r="AA34" i="4" s="1"/>
  <c r="AI33" i="4" l="1"/>
  <c r="T33" i="4"/>
  <c r="A34" i="4"/>
  <c r="P35" i="4"/>
  <c r="AA35" i="4" s="1"/>
  <c r="AI34" i="4" l="1"/>
  <c r="T34" i="4"/>
  <c r="A35" i="4"/>
  <c r="P36" i="4"/>
  <c r="AA36" i="4" s="1"/>
  <c r="T35" i="4" l="1"/>
  <c r="AI35" i="4"/>
  <c r="A36" i="4"/>
  <c r="P37" i="4"/>
  <c r="AA37" i="4" s="1"/>
  <c r="A37" i="4" l="1"/>
  <c r="T36" i="4"/>
  <c r="AI36" i="4"/>
  <c r="P38" i="4"/>
  <c r="AA38" i="4" s="1"/>
  <c r="AI37" i="4" l="1"/>
  <c r="T37" i="4"/>
  <c r="A38" i="4"/>
  <c r="P39" i="4"/>
  <c r="AA39" i="4" s="1"/>
  <c r="AI38" i="4" l="1"/>
  <c r="T38" i="4"/>
  <c r="A39" i="4"/>
  <c r="P40" i="4"/>
  <c r="AA40" i="4" s="1"/>
  <c r="T39" i="4" l="1"/>
  <c r="AI39" i="4"/>
  <c r="A40" i="4"/>
  <c r="P41" i="4"/>
  <c r="AA41" i="4" s="1"/>
  <c r="AI40" i="4" l="1"/>
  <c r="T40" i="4"/>
  <c r="A41" i="4"/>
  <c r="P42" i="4"/>
  <c r="AA42" i="4" s="1"/>
  <c r="T41" i="4" l="1"/>
  <c r="AI41" i="4"/>
  <c r="A42" i="4"/>
  <c r="P43" i="4"/>
  <c r="AA43" i="4" s="1"/>
  <c r="T42" i="4" l="1"/>
  <c r="AI42" i="4"/>
  <c r="A43" i="4"/>
  <c r="P44" i="4"/>
  <c r="AA44" i="4" s="1"/>
  <c r="T43" i="4" l="1"/>
  <c r="AI43" i="4"/>
  <c r="A44" i="4"/>
  <c r="P45" i="4"/>
  <c r="AA45" i="4" s="1"/>
  <c r="AI44" i="4" l="1"/>
  <c r="T44" i="4"/>
  <c r="A45" i="4"/>
  <c r="P46" i="4"/>
  <c r="AA46" i="4" s="1"/>
  <c r="AI45" i="4" l="1"/>
  <c r="T45" i="4"/>
  <c r="A46" i="4"/>
  <c r="P47" i="4"/>
  <c r="AA47" i="4" s="1"/>
  <c r="T46" i="4" l="1"/>
  <c r="AI46" i="4"/>
  <c r="A47" i="4"/>
  <c r="AI47" i="4" l="1"/>
  <c r="T47" i="4"/>
</calcChain>
</file>

<file path=xl/sharedStrings.xml><?xml version="1.0" encoding="utf-8"?>
<sst xmlns="http://schemas.openxmlformats.org/spreadsheetml/2006/main" count="222" uniqueCount="59">
  <si>
    <t>最高速度</t>
    <rPh sb="0" eb="4">
      <t>サイコウソクド</t>
    </rPh>
    <phoneticPr fontId="1"/>
  </si>
  <si>
    <t>最高加速度</t>
    <rPh sb="0" eb="5">
      <t>サイコウカソクド</t>
    </rPh>
    <phoneticPr fontId="1"/>
  </si>
  <si>
    <t>タイヤ半径</t>
    <rPh sb="3" eb="5">
      <t>ハンケイ</t>
    </rPh>
    <phoneticPr fontId="1"/>
  </si>
  <si>
    <t>タイヤのトルク</t>
    <phoneticPr fontId="1"/>
  </si>
  <si>
    <t>車両の質量</t>
    <rPh sb="0" eb="2">
      <t>シャリョウ</t>
    </rPh>
    <rPh sb="3" eb="5">
      <t>シツリョウ</t>
    </rPh>
    <phoneticPr fontId="1"/>
  </si>
  <si>
    <t>m/s</t>
    <phoneticPr fontId="1"/>
  </si>
  <si>
    <t>m/s/s</t>
    <phoneticPr fontId="1"/>
  </si>
  <si>
    <t>rpm</t>
    <phoneticPr fontId="1"/>
  </si>
  <si>
    <t>mNm</t>
    <phoneticPr fontId="1"/>
  </si>
  <si>
    <t>mm</t>
    <phoneticPr fontId="1"/>
  </si>
  <si>
    <t>g</t>
    <phoneticPr fontId="1"/>
  </si>
  <si>
    <t>タイヤの回転数</t>
    <rPh sb="4" eb="7">
      <t>カイテンスウ</t>
    </rPh>
    <phoneticPr fontId="1"/>
  </si>
  <si>
    <t>DCX10L</t>
    <phoneticPr fontId="1"/>
  </si>
  <si>
    <t>スパーギアの歯数</t>
    <rPh sb="6" eb="8">
      <t>ハスウ</t>
    </rPh>
    <phoneticPr fontId="1"/>
  </si>
  <si>
    <t>ピニオンギアの歯数</t>
    <rPh sb="7" eb="9">
      <t>ハスウ</t>
    </rPh>
    <phoneticPr fontId="1"/>
  </si>
  <si>
    <t>ギア比</t>
    <rPh sb="2" eb="3">
      <t>ヒ</t>
    </rPh>
    <phoneticPr fontId="1"/>
  </si>
  <si>
    <t>個</t>
    <rPh sb="0" eb="1">
      <t>コ</t>
    </rPh>
    <phoneticPr fontId="1"/>
  </si>
  <si>
    <t>公称電圧</t>
    <rPh sb="0" eb="4">
      <t>コウショウデンアツ</t>
    </rPh>
    <phoneticPr fontId="1"/>
  </si>
  <si>
    <t>V</t>
    <phoneticPr fontId="1"/>
  </si>
  <si>
    <t>実際の投入電圧</t>
    <rPh sb="0" eb="2">
      <t>ジッサイ</t>
    </rPh>
    <rPh sb="3" eb="7">
      <t>トウニュウデンアツ</t>
    </rPh>
    <phoneticPr fontId="1"/>
  </si>
  <si>
    <t>個/個</t>
    <rPh sb="0" eb="1">
      <t>コ</t>
    </rPh>
    <rPh sb="2" eb="3">
      <t>コ</t>
    </rPh>
    <phoneticPr fontId="1"/>
  </si>
  <si>
    <t>減速比</t>
    <rPh sb="0" eb="3">
      <t>ゲンソクヒ</t>
    </rPh>
    <phoneticPr fontId="1"/>
  </si>
  <si>
    <t>名称</t>
    <rPh sb="0" eb="2">
      <t>メイショウ</t>
    </rPh>
    <phoneticPr fontId="1"/>
  </si>
  <si>
    <t>単位</t>
    <rPh sb="0" eb="2">
      <t>タンイ</t>
    </rPh>
    <phoneticPr fontId="1"/>
  </si>
  <si>
    <t>投入電圧時の停動トルク</t>
    <rPh sb="0" eb="4">
      <t>トウニュウデンアツ</t>
    </rPh>
    <rPh sb="4" eb="5">
      <t>ジ</t>
    </rPh>
    <rPh sb="6" eb="8">
      <t>テイドウ</t>
    </rPh>
    <phoneticPr fontId="1"/>
  </si>
  <si>
    <t>投入電圧時の定格回転数</t>
    <rPh sb="0" eb="5">
      <t>トウニュウデンアツジ</t>
    </rPh>
    <rPh sb="6" eb="8">
      <t>テイカク</t>
    </rPh>
    <rPh sb="8" eb="11">
      <t>カイテンスウ</t>
    </rPh>
    <phoneticPr fontId="1"/>
  </si>
  <si>
    <t>設定値</t>
    <rPh sb="0" eb="3">
      <t>セッテイチ</t>
    </rPh>
    <phoneticPr fontId="1"/>
  </si>
  <si>
    <t>定格回転数*減速比</t>
    <rPh sb="0" eb="5">
      <t>テイカクカイテンスウ</t>
    </rPh>
    <rPh sb="6" eb="9">
      <t>ゲンソクヒ</t>
    </rPh>
    <phoneticPr fontId="1"/>
  </si>
  <si>
    <t>停動トルク/減速比</t>
    <rPh sb="0" eb="2">
      <t>テイドウ</t>
    </rPh>
    <rPh sb="6" eb="9">
      <t>ゲンソクヒ</t>
    </rPh>
    <phoneticPr fontId="1"/>
  </si>
  <si>
    <t>計算結果</t>
    <rPh sb="0" eb="4">
      <t>ケイサンケッカ</t>
    </rPh>
    <phoneticPr fontId="1"/>
  </si>
  <si>
    <t>回転数がどのくらい大きいか</t>
    <rPh sb="0" eb="3">
      <t>カイテンスウ</t>
    </rPh>
    <rPh sb="9" eb="10">
      <t>オオ</t>
    </rPh>
    <phoneticPr fontId="1"/>
  </si>
  <si>
    <t>トルクがどのくらい大きいか</t>
    <rPh sb="9" eb="10">
      <t>オオ</t>
    </rPh>
    <phoneticPr fontId="1"/>
  </si>
  <si>
    <t>rpm/rpm</t>
    <phoneticPr fontId="1"/>
  </si>
  <si>
    <t>mNm/mNm</t>
    <phoneticPr fontId="1"/>
  </si>
  <si>
    <t>投入電圧は何倍か</t>
    <rPh sb="0" eb="4">
      <t>トウニュウデンアツ</t>
    </rPh>
    <rPh sb="5" eb="7">
      <t>ナンバイ</t>
    </rPh>
    <phoneticPr fontId="1"/>
  </si>
  <si>
    <t>V/V</t>
    <phoneticPr fontId="1"/>
  </si>
  <si>
    <t>再表示</t>
    <rPh sb="0" eb="3">
      <t>サイヒョウジ</t>
    </rPh>
    <phoneticPr fontId="1"/>
  </si>
  <si>
    <t>参考</t>
    <rPh sb="0" eb="2">
      <t>サンコウ</t>
    </rPh>
    <phoneticPr fontId="1"/>
  </si>
  <si>
    <t>評価</t>
    <rPh sb="0" eb="2">
      <t>ヒョウカ</t>
    </rPh>
    <phoneticPr fontId="1"/>
  </si>
  <si>
    <t>早見</t>
    <rPh sb="0" eb="2">
      <t>ハヤミ</t>
    </rPh>
    <phoneticPr fontId="1"/>
  </si>
  <si>
    <t>結果</t>
    <rPh sb="0" eb="2">
      <t>ケッカ</t>
    </rPh>
    <phoneticPr fontId="1"/>
  </si>
  <si>
    <t>停動トルク</t>
    <rPh sb="0" eb="2">
      <t>テイドウ</t>
    </rPh>
    <phoneticPr fontId="1"/>
  </si>
  <si>
    <t>最大連続トルク時の回転数</t>
    <rPh sb="0" eb="4">
      <t>サイダイレンゾク</t>
    </rPh>
    <rPh sb="7" eb="8">
      <t>ジ</t>
    </rPh>
    <rPh sb="9" eb="12">
      <t>カイテンスウ</t>
    </rPh>
    <phoneticPr fontId="1"/>
  </si>
  <si>
    <t>最大許容回転数</t>
    <rPh sb="0" eb="4">
      <t>サイダイキョヨウ</t>
    </rPh>
    <rPh sb="4" eb="7">
      <t>カイテンスウ</t>
    </rPh>
    <phoneticPr fontId="1"/>
  </si>
  <si>
    <t>DCX10S</t>
    <phoneticPr fontId="1"/>
  </si>
  <si>
    <t>DCX8M</t>
    <phoneticPr fontId="1"/>
  </si>
  <si>
    <t>DCX6M</t>
    <phoneticPr fontId="1"/>
  </si>
  <si>
    <t>簡易名称</t>
    <rPh sb="0" eb="4">
      <t>カンイメイショウ</t>
    </rPh>
    <phoneticPr fontId="1"/>
  </si>
  <si>
    <t>減速比1.5くらいを目指した</t>
    <rPh sb="0" eb="3">
      <t>ゲンソクヒ</t>
    </rPh>
    <rPh sb="10" eb="12">
      <t>メザ</t>
    </rPh>
    <phoneticPr fontId="1"/>
  </si>
  <si>
    <t>理想のホイールベースと理想のスパーギア</t>
    <rPh sb="0" eb="2">
      <t>リソウ</t>
    </rPh>
    <rPh sb="11" eb="13">
      <t>リソウ</t>
    </rPh>
    <phoneticPr fontId="1"/>
  </si>
  <si>
    <t>ピニオン半径</t>
    <rPh sb="4" eb="6">
      <t>ハンケイ</t>
    </rPh>
    <phoneticPr fontId="1"/>
  </si>
  <si>
    <t>ギアのモジュール数</t>
    <rPh sb="8" eb="9">
      <t>スウ</t>
    </rPh>
    <phoneticPr fontId="1"/>
  </si>
  <si>
    <t>スパー半径</t>
    <rPh sb="3" eb="5">
      <t>ハンケイ</t>
    </rPh>
    <phoneticPr fontId="1"/>
  </si>
  <si>
    <t>mm/個</t>
    <rPh sb="3" eb="4">
      <t>コ</t>
    </rPh>
    <phoneticPr fontId="1"/>
  </si>
  <si>
    <t>ピニオンと床の隙間</t>
    <rPh sb="5" eb="6">
      <t>ユカ</t>
    </rPh>
    <rPh sb="7" eb="9">
      <t>スキマ</t>
    </rPh>
    <phoneticPr fontId="1"/>
  </si>
  <si>
    <t>タイヤ同士の隙間</t>
    <rPh sb="3" eb="5">
      <t>ドウシ</t>
    </rPh>
    <rPh sb="6" eb="8">
      <t>スキマ</t>
    </rPh>
    <phoneticPr fontId="1"/>
  </si>
  <si>
    <t>ギアから出したホイールベース</t>
    <rPh sb="4" eb="5">
      <t>ダ</t>
    </rPh>
    <phoneticPr fontId="1"/>
  </si>
  <si>
    <t>ギア比1.5くらいを目指した</t>
    <rPh sb="2" eb="3">
      <t>ヒ</t>
    </rPh>
    <rPh sb="10" eb="12">
      <t>メザ</t>
    </rPh>
    <phoneticPr fontId="1"/>
  </si>
  <si>
    <t>おだくん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</si>
</sst>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標準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272E-2B4B-45F6-92B3-A9D285C756CB}">
  <dimension ref="A1:AI51"/>
  <sheetViews>
    <sheetView tabSelected="1" topLeftCell="H1" zoomScale="70" zoomScaleNormal="70" workbookViewId="0">
      <pane ySplit="2" topLeftCell="A3" activePane="bottomLeft" state="frozen"/>
      <selection activeCell="B1" sqref="B1"/>
      <selection pane="bottomLeft" activeCell="Q5" sqref="Q5"/>
    </sheetView>
  </sheetViews>
  <sheetFormatPr defaultRowHeight="18.75" x14ac:dyDescent="0.4"/>
  <cols>
    <col min="1" max="1" width="9" style="1"/>
    <col min="2" max="2" width="26.25" style="1" bestFit="1" customWidth="1"/>
    <col min="3" max="3" width="8.5" style="1" bestFit="1" customWidth="1"/>
    <col min="4" max="4" width="9" style="1" bestFit="1" customWidth="1"/>
    <col min="5" max="5" width="15.125" style="1" bestFit="1" customWidth="1"/>
    <col min="6" max="6" width="9" style="1" bestFit="1" customWidth="1"/>
    <col min="7" max="7" width="11" style="1" bestFit="1" customWidth="1"/>
    <col min="8" max="8" width="25.5" style="1" bestFit="1" customWidth="1"/>
    <col min="9" max="9" width="15.125" style="1" bestFit="1" customWidth="1"/>
    <col min="10" max="12" width="11" style="1" bestFit="1" customWidth="1"/>
    <col min="13" max="13" width="17.25" style="1" bestFit="1" customWidth="1"/>
    <col min="14" max="14" width="19.25" style="1" bestFit="1" customWidth="1"/>
    <col min="15" max="15" width="19.25" style="1" customWidth="1"/>
    <col min="16" max="16" width="19.25" style="1" bestFit="1" customWidth="1"/>
    <col min="17" max="17" width="19.25" style="1" customWidth="1"/>
    <col min="18" max="19" width="15.125" style="1" bestFit="1" customWidth="1"/>
    <col min="20" max="20" width="8.25" style="1" bestFit="1" customWidth="1"/>
    <col min="21" max="21" width="23.5" style="1" customWidth="1"/>
    <col min="22" max="22" width="23.5" style="1" bestFit="1" customWidth="1"/>
    <col min="23" max="23" width="8.5" style="1" bestFit="1" customWidth="1"/>
    <col min="24" max="24" width="8.5" style="1" customWidth="1"/>
    <col min="25" max="25" width="11" style="1" bestFit="1" customWidth="1"/>
    <col min="26" max="26" width="13" style="1" bestFit="1" customWidth="1"/>
    <col min="27" max="27" width="29.625" style="1" bestFit="1" customWidth="1"/>
    <col min="28" max="28" width="18.125" style="1" bestFit="1" customWidth="1"/>
    <col min="29" max="29" width="18.125" style="1" customWidth="1"/>
    <col min="30" max="31" width="27.625" style="1" bestFit="1" customWidth="1"/>
    <col min="32" max="32" width="17.25" style="1" bestFit="1" customWidth="1"/>
    <col min="33" max="33" width="9" style="1"/>
    <col min="34" max="34" width="8.875" style="1" bestFit="1" customWidth="1"/>
    <col min="35" max="35" width="5.625" style="1" bestFit="1" customWidth="1"/>
    <col min="36" max="16384" width="9" style="1"/>
  </cols>
  <sheetData>
    <row r="1" spans="1:35" x14ac:dyDescent="0.4">
      <c r="A1" s="5" t="s">
        <v>39</v>
      </c>
      <c r="B1" s="5"/>
      <c r="C1" s="7" t="s">
        <v>26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4" t="s">
        <v>40</v>
      </c>
      <c r="U1" s="8"/>
      <c r="V1" s="8"/>
      <c r="W1" s="8"/>
      <c r="X1" s="8"/>
      <c r="Y1" s="8"/>
      <c r="Z1" s="8"/>
      <c r="AA1" s="8"/>
      <c r="AB1" s="8"/>
      <c r="AC1" s="8"/>
      <c r="AD1" s="9" t="s">
        <v>37</v>
      </c>
      <c r="AE1" s="9"/>
      <c r="AF1" s="9"/>
      <c r="AG1" s="10" t="s">
        <v>36</v>
      </c>
      <c r="AH1" s="10"/>
      <c r="AI1" s="10"/>
    </row>
    <row r="2" spans="1:35" s="2" customFormat="1" x14ac:dyDescent="0.4">
      <c r="A2" s="2" t="s">
        <v>38</v>
      </c>
      <c r="B2" s="2" t="s">
        <v>47</v>
      </c>
      <c r="C2" s="2" t="s">
        <v>22</v>
      </c>
      <c r="D2" s="2" t="s">
        <v>17</v>
      </c>
      <c r="E2" s="2" t="s">
        <v>19</v>
      </c>
      <c r="F2" s="2" t="s">
        <v>0</v>
      </c>
      <c r="G2" s="2" t="s">
        <v>1</v>
      </c>
      <c r="H2" s="2" t="s">
        <v>42</v>
      </c>
      <c r="I2" s="2" t="s">
        <v>43</v>
      </c>
      <c r="J2" s="2" t="s">
        <v>41</v>
      </c>
      <c r="K2" s="2" t="s">
        <v>2</v>
      </c>
      <c r="L2" s="2" t="s">
        <v>4</v>
      </c>
      <c r="M2" s="2" t="s">
        <v>13</v>
      </c>
      <c r="N2" s="2" t="s">
        <v>14</v>
      </c>
      <c r="O2" s="2" t="s">
        <v>51</v>
      </c>
      <c r="P2" s="2" t="s">
        <v>54</v>
      </c>
      <c r="Q2" s="2" t="s">
        <v>55</v>
      </c>
      <c r="R2" s="2" t="s">
        <v>11</v>
      </c>
      <c r="S2" s="2" t="s">
        <v>3</v>
      </c>
      <c r="T2" s="2" t="s">
        <v>38</v>
      </c>
      <c r="U2" s="2" t="s">
        <v>25</v>
      </c>
      <c r="V2" s="2" t="s">
        <v>24</v>
      </c>
      <c r="W2" s="2" t="s">
        <v>21</v>
      </c>
      <c r="X2" s="2" t="s">
        <v>15</v>
      </c>
      <c r="Y2" s="2" t="s">
        <v>52</v>
      </c>
      <c r="Z2" s="2" t="s">
        <v>50</v>
      </c>
      <c r="AA2" s="2" t="s">
        <v>56</v>
      </c>
      <c r="AB2" s="2" t="s">
        <v>27</v>
      </c>
      <c r="AC2" s="2" t="s">
        <v>28</v>
      </c>
      <c r="AD2" s="2" t="s">
        <v>30</v>
      </c>
      <c r="AE2" s="2" t="s">
        <v>31</v>
      </c>
      <c r="AF2" s="2" t="s">
        <v>34</v>
      </c>
      <c r="AG2" s="2" t="s">
        <v>17</v>
      </c>
      <c r="AH2" s="2" t="s">
        <v>22</v>
      </c>
      <c r="AI2" s="2" t="s">
        <v>38</v>
      </c>
    </row>
    <row r="3" spans="1:35" x14ac:dyDescent="0.4">
      <c r="C3" s="1" t="s">
        <v>23</v>
      </c>
      <c r="D3" s="1" t="s">
        <v>18</v>
      </c>
      <c r="E3" s="1" t="s">
        <v>18</v>
      </c>
      <c r="F3" s="1" t="s">
        <v>5</v>
      </c>
      <c r="G3" s="1" t="s">
        <v>6</v>
      </c>
      <c r="H3" s="1" t="s">
        <v>7</v>
      </c>
      <c r="J3" s="1" t="s">
        <v>8</v>
      </c>
      <c r="K3" s="1" t="s">
        <v>9</v>
      </c>
      <c r="L3" s="1" t="s">
        <v>10</v>
      </c>
      <c r="M3" s="1" t="s">
        <v>16</v>
      </c>
      <c r="N3" s="1" t="s">
        <v>16</v>
      </c>
      <c r="O3" s="1" t="s">
        <v>53</v>
      </c>
      <c r="P3" s="1" t="s">
        <v>9</v>
      </c>
      <c r="Q3" s="1" t="s">
        <v>9</v>
      </c>
      <c r="R3" s="1" t="s">
        <v>7</v>
      </c>
      <c r="S3" s="1" t="s">
        <v>8</v>
      </c>
      <c r="U3" s="1" t="s">
        <v>7</v>
      </c>
      <c r="V3" s="1" t="s">
        <v>8</v>
      </c>
      <c r="W3" s="1" t="s">
        <v>20</v>
      </c>
      <c r="X3" s="1" t="s">
        <v>20</v>
      </c>
      <c r="Y3" s="1" t="s">
        <v>9</v>
      </c>
      <c r="Z3" s="1" t="s">
        <v>9</v>
      </c>
      <c r="AA3" s="1" t="s">
        <v>9</v>
      </c>
      <c r="AB3" s="1" t="s">
        <v>7</v>
      </c>
      <c r="AC3" s="1" t="s">
        <v>8</v>
      </c>
      <c r="AD3" s="1" t="s">
        <v>32</v>
      </c>
      <c r="AE3" s="1" t="s">
        <v>33</v>
      </c>
      <c r="AF3" s="1" t="s">
        <v>35</v>
      </c>
      <c r="AG3" s="1" t="s">
        <v>18</v>
      </c>
      <c r="AH3" s="1" t="s">
        <v>23</v>
      </c>
    </row>
    <row r="4" spans="1:35" x14ac:dyDescent="0.4">
      <c r="A4" s="1" t="str">
        <f>IF(2*AA4&gt;=2*K4+Q4,IF(I4&gt;U4,IF(AB4&gt;=R4,IF(AC4&gt;=S4, "〇", "×"), "×"),"×"),"×")</f>
        <v>×</v>
      </c>
      <c r="C4" s="6" t="s">
        <v>12</v>
      </c>
      <c r="D4" s="1">
        <v>1.5</v>
      </c>
      <c r="E4" s="1">
        <v>7.4</v>
      </c>
      <c r="F4" s="1">
        <v>8.5</v>
      </c>
      <c r="G4" s="1">
        <v>17</v>
      </c>
      <c r="H4" s="1">
        <v>9230</v>
      </c>
      <c r="I4" s="1">
        <v>14300</v>
      </c>
      <c r="J4" s="1">
        <v>5.13</v>
      </c>
      <c r="K4" s="1">
        <v>11</v>
      </c>
      <c r="L4" s="1">
        <v>100</v>
      </c>
      <c r="M4" s="1">
        <v>64</v>
      </c>
      <c r="N4" s="1">
        <v>41</v>
      </c>
      <c r="O4" s="1">
        <v>0.3</v>
      </c>
      <c r="P4" s="1">
        <v>4</v>
      </c>
      <c r="Q4" s="1">
        <v>4</v>
      </c>
      <c r="R4" s="1">
        <f t="shared" ref="R4:R21" si="0">F4*60/(2*PI()*K4*0.001)</f>
        <v>7379.0019069878763</v>
      </c>
      <c r="S4" s="1">
        <f t="shared" ref="S4:S21" si="1">L4*0.001*G4*K4/2</f>
        <v>9.3500000000000014</v>
      </c>
      <c r="T4" s="1" t="str">
        <f t="shared" ref="T4:T47" si="2">A4</f>
        <v>×</v>
      </c>
      <c r="U4" s="1">
        <f t="shared" ref="U4:U47" si="3">H4*(E4/D4)</f>
        <v>45534.666666666672</v>
      </c>
      <c r="V4" s="1">
        <f t="shared" ref="V4:V47" si="4">J4*(E4/D4)</f>
        <v>25.308</v>
      </c>
      <c r="W4" s="1">
        <f t="shared" ref="W4:W47" si="5">N4/M4</f>
        <v>0.640625</v>
      </c>
      <c r="X4" s="1">
        <f t="shared" ref="X4:X51" si="6">1/W4</f>
        <v>1.5609756097560976</v>
      </c>
      <c r="Y4" s="1">
        <f>O4*M4</f>
        <v>19.2</v>
      </c>
      <c r="Z4" s="1">
        <f>O4*N4</f>
        <v>12.299999999999999</v>
      </c>
      <c r="AA4" s="1">
        <f>2*SQRT(POWER(Y4+Z4, 2)-POWER(K4-(Z4+P4), 2))</f>
        <v>62.101851824241123</v>
      </c>
      <c r="AB4" s="1">
        <f t="shared" ref="AB4:AB47" si="7">U4*W4</f>
        <v>29170.645833333336</v>
      </c>
      <c r="AC4" s="1">
        <f t="shared" ref="AC4:AC47" si="8">V4/W4</f>
        <v>39.505170731707317</v>
      </c>
      <c r="AD4" s="1">
        <f t="shared" ref="AD4:AD47" si="9">AB4/R4</f>
        <v>3.9531966790398694</v>
      </c>
      <c r="AE4" s="1">
        <f t="shared" ref="AE4:AE47" si="10">AC4/S4</f>
        <v>4.2251519499152206</v>
      </c>
      <c r="AF4" s="1">
        <f t="shared" ref="AF4:AF47" si="11">E4/D4</f>
        <v>4.9333333333333336</v>
      </c>
      <c r="AG4" s="1">
        <f t="shared" ref="AG4:AG28" si="12">D4</f>
        <v>1.5</v>
      </c>
      <c r="AH4" s="1" t="str">
        <f t="shared" ref="AH4:AH28" si="13">C4</f>
        <v>DCX10L</v>
      </c>
      <c r="AI4" s="1" t="str">
        <f t="shared" ref="AI4:AI47" si="14">A4</f>
        <v>×</v>
      </c>
    </row>
    <row r="5" spans="1:35" x14ac:dyDescent="0.4">
      <c r="A5" s="1" t="str">
        <f t="shared" ref="A5:A51" si="15">IF(2*AA5&gt;=2*K5+Q5,IF(I5&gt;U5,IF(AB5&gt;=R5,IF(AC5&gt;=S5, "〇", "×"), "×"),"×"),"×")</f>
        <v>×</v>
      </c>
      <c r="C5" s="6"/>
      <c r="D5" s="1">
        <v>3</v>
      </c>
      <c r="E5" s="1">
        <v>7.4</v>
      </c>
      <c r="F5" s="1">
        <v>8.5</v>
      </c>
      <c r="G5" s="1">
        <v>17</v>
      </c>
      <c r="H5" s="1">
        <v>6930</v>
      </c>
      <c r="I5" s="1">
        <f>I4</f>
        <v>14300</v>
      </c>
      <c r="J5" s="1">
        <v>4.8099999999999996</v>
      </c>
      <c r="K5" s="1">
        <v>11</v>
      </c>
      <c r="L5" s="1">
        <f>L4</f>
        <v>100</v>
      </c>
      <c r="M5" s="1">
        <f>M4</f>
        <v>64</v>
      </c>
      <c r="N5" s="1">
        <f t="shared" ref="N5:N25" si="16">$N$4</f>
        <v>41</v>
      </c>
      <c r="O5" s="1">
        <f>O4</f>
        <v>0.3</v>
      </c>
      <c r="P5" s="1">
        <f>P4</f>
        <v>4</v>
      </c>
      <c r="Q5" s="1">
        <f>Q4</f>
        <v>4</v>
      </c>
      <c r="R5" s="1">
        <f t="shared" si="0"/>
        <v>7379.0019069878763</v>
      </c>
      <c r="S5" s="1">
        <f t="shared" si="1"/>
        <v>9.3500000000000014</v>
      </c>
      <c r="T5" s="1" t="str">
        <f t="shared" si="2"/>
        <v>×</v>
      </c>
      <c r="U5" s="1">
        <f t="shared" si="3"/>
        <v>17094</v>
      </c>
      <c r="V5" s="1">
        <f t="shared" si="4"/>
        <v>11.864666666666666</v>
      </c>
      <c r="W5" s="1">
        <f t="shared" si="5"/>
        <v>0.640625</v>
      </c>
      <c r="X5" s="1">
        <f t="shared" si="6"/>
        <v>1.5609756097560976</v>
      </c>
      <c r="Y5" s="1">
        <f t="shared" ref="Y5:Y47" si="17">O5*M5</f>
        <v>19.2</v>
      </c>
      <c r="Z5" s="1">
        <f t="shared" ref="Z5:Z47" si="18">O5*N5</f>
        <v>12.299999999999999</v>
      </c>
      <c r="AA5" s="1">
        <f t="shared" ref="AA5:AA47" si="19">2*SQRT(POWER(Y5+Z5, 2)-POWER(K5-(Z5+P5), 2))</f>
        <v>62.101851824241123</v>
      </c>
      <c r="AB5" s="1">
        <f t="shared" si="7"/>
        <v>10950.84375</v>
      </c>
      <c r="AC5" s="1">
        <f t="shared" si="8"/>
        <v>18.520455284552845</v>
      </c>
      <c r="AD5" s="1">
        <f t="shared" si="9"/>
        <v>1.4840548746341438</v>
      </c>
      <c r="AE5" s="1">
        <f t="shared" si="10"/>
        <v>1.9807973566366677</v>
      </c>
      <c r="AF5" s="1">
        <f t="shared" si="11"/>
        <v>2.4666666666666668</v>
      </c>
      <c r="AG5" s="1">
        <f t="shared" si="12"/>
        <v>3</v>
      </c>
      <c r="AH5" s="1">
        <f t="shared" si="13"/>
        <v>0</v>
      </c>
      <c r="AI5" s="1" t="str">
        <f t="shared" si="14"/>
        <v>×</v>
      </c>
    </row>
    <row r="6" spans="1:35" x14ac:dyDescent="0.4">
      <c r="A6" s="1" t="str">
        <f t="shared" si="15"/>
        <v>〇</v>
      </c>
      <c r="B6" s="1" t="s">
        <v>57</v>
      </c>
      <c r="C6" s="6"/>
      <c r="D6" s="1">
        <v>4.5</v>
      </c>
      <c r="E6" s="1">
        <v>7.4</v>
      </c>
      <c r="F6" s="1">
        <v>8.5</v>
      </c>
      <c r="G6" s="1">
        <v>17</v>
      </c>
      <c r="H6" s="1">
        <v>7110</v>
      </c>
      <c r="I6" s="1">
        <f>I5</f>
        <v>14300</v>
      </c>
      <c r="J6" s="1">
        <v>5.45</v>
      </c>
      <c r="K6" s="1">
        <v>11</v>
      </c>
      <c r="L6" s="1">
        <f t="shared" ref="L6:M21" si="20">L5</f>
        <v>100</v>
      </c>
      <c r="M6" s="1">
        <f t="shared" si="20"/>
        <v>64</v>
      </c>
      <c r="N6" s="1">
        <f t="shared" si="16"/>
        <v>41</v>
      </c>
      <c r="O6" s="1">
        <f t="shared" ref="O6:O47" si="21">O5</f>
        <v>0.3</v>
      </c>
      <c r="P6" s="1">
        <f t="shared" ref="P6:P47" si="22">P5</f>
        <v>4</v>
      </c>
      <c r="Q6" s="1">
        <f t="shared" ref="Q6:Q47" si="23">Q5</f>
        <v>4</v>
      </c>
      <c r="R6" s="1">
        <f t="shared" si="0"/>
        <v>7379.0019069878763</v>
      </c>
      <c r="S6" s="1">
        <f t="shared" si="1"/>
        <v>9.3500000000000014</v>
      </c>
      <c r="T6" s="1" t="str">
        <f t="shared" si="2"/>
        <v>〇</v>
      </c>
      <c r="U6" s="1">
        <f t="shared" si="3"/>
        <v>11692.000000000002</v>
      </c>
      <c r="V6" s="1">
        <f t="shared" si="4"/>
        <v>8.9622222222222234</v>
      </c>
      <c r="W6" s="1">
        <f t="shared" si="5"/>
        <v>0.640625</v>
      </c>
      <c r="X6" s="1">
        <f t="shared" si="6"/>
        <v>1.5609756097560976</v>
      </c>
      <c r="Y6" s="1">
        <f t="shared" si="17"/>
        <v>19.2</v>
      </c>
      <c r="Z6" s="1">
        <f t="shared" si="18"/>
        <v>12.299999999999999</v>
      </c>
      <c r="AA6" s="1">
        <f t="shared" si="19"/>
        <v>62.101851824241123</v>
      </c>
      <c r="AB6" s="1">
        <f t="shared" si="7"/>
        <v>7490.1875000000009</v>
      </c>
      <c r="AC6" s="1">
        <f t="shared" si="8"/>
        <v>13.989810298102983</v>
      </c>
      <c r="AD6" s="1">
        <f t="shared" si="9"/>
        <v>1.0150678363298473</v>
      </c>
      <c r="AE6" s="1">
        <f t="shared" si="10"/>
        <v>1.4962363955190354</v>
      </c>
      <c r="AF6" s="1">
        <f t="shared" si="11"/>
        <v>1.6444444444444446</v>
      </c>
      <c r="AG6" s="1">
        <f t="shared" si="12"/>
        <v>4.5</v>
      </c>
      <c r="AH6" s="1">
        <f t="shared" si="13"/>
        <v>0</v>
      </c>
      <c r="AI6" s="1" t="str">
        <f t="shared" si="14"/>
        <v>〇</v>
      </c>
    </row>
    <row r="7" spans="1:35" x14ac:dyDescent="0.4">
      <c r="A7" s="1" t="str">
        <f t="shared" si="15"/>
        <v>×</v>
      </c>
      <c r="C7" s="6"/>
      <c r="D7" s="1">
        <v>6</v>
      </c>
      <c r="E7" s="1">
        <v>7.4</v>
      </c>
      <c r="F7" s="1">
        <v>8.5</v>
      </c>
      <c r="G7" s="1">
        <v>17</v>
      </c>
      <c r="H7" s="1">
        <v>6640</v>
      </c>
      <c r="I7" s="1">
        <f>I6</f>
        <v>14300</v>
      </c>
      <c r="J7" s="1">
        <v>4.32</v>
      </c>
      <c r="K7" s="1">
        <v>11</v>
      </c>
      <c r="L7" s="1">
        <f t="shared" si="20"/>
        <v>100</v>
      </c>
      <c r="M7" s="1">
        <f t="shared" si="20"/>
        <v>64</v>
      </c>
      <c r="N7" s="1">
        <f t="shared" si="16"/>
        <v>41</v>
      </c>
      <c r="O7" s="1">
        <f t="shared" si="21"/>
        <v>0.3</v>
      </c>
      <c r="P7" s="1">
        <f t="shared" si="22"/>
        <v>4</v>
      </c>
      <c r="Q7" s="1">
        <f t="shared" si="23"/>
        <v>4</v>
      </c>
      <c r="R7" s="1">
        <f t="shared" si="0"/>
        <v>7379.0019069878763</v>
      </c>
      <c r="S7" s="1">
        <f t="shared" si="1"/>
        <v>9.3500000000000014</v>
      </c>
      <c r="T7" s="1" t="str">
        <f t="shared" si="2"/>
        <v>×</v>
      </c>
      <c r="U7" s="1">
        <f t="shared" si="3"/>
        <v>8189.3333333333339</v>
      </c>
      <c r="V7" s="1">
        <f t="shared" si="4"/>
        <v>5.3280000000000003</v>
      </c>
      <c r="W7" s="1">
        <f t="shared" si="5"/>
        <v>0.640625</v>
      </c>
      <c r="X7" s="1">
        <f t="shared" si="6"/>
        <v>1.5609756097560976</v>
      </c>
      <c r="Y7" s="1">
        <f t="shared" si="17"/>
        <v>19.2</v>
      </c>
      <c r="Z7" s="1">
        <f t="shared" si="18"/>
        <v>12.299999999999999</v>
      </c>
      <c r="AA7" s="1">
        <f t="shared" si="19"/>
        <v>62.101851824241123</v>
      </c>
      <c r="AB7" s="1">
        <f t="shared" si="7"/>
        <v>5246.291666666667</v>
      </c>
      <c r="AC7" s="1">
        <f t="shared" si="8"/>
        <v>8.3168780487804881</v>
      </c>
      <c r="AD7" s="1">
        <f t="shared" si="9"/>
        <v>0.71097578409601114</v>
      </c>
      <c r="AE7" s="1">
        <f t="shared" si="10"/>
        <v>0.88950567366636224</v>
      </c>
      <c r="AF7" s="1">
        <f t="shared" si="11"/>
        <v>1.2333333333333334</v>
      </c>
      <c r="AG7" s="1">
        <f t="shared" si="12"/>
        <v>6</v>
      </c>
      <c r="AH7" s="1">
        <f t="shared" si="13"/>
        <v>0</v>
      </c>
      <c r="AI7" s="1" t="str">
        <f t="shared" si="14"/>
        <v>×</v>
      </c>
    </row>
    <row r="8" spans="1:35" x14ac:dyDescent="0.4">
      <c r="A8" s="1" t="str">
        <f t="shared" si="15"/>
        <v>×</v>
      </c>
      <c r="C8" s="6"/>
      <c r="D8" s="1">
        <v>9</v>
      </c>
      <c r="E8" s="1">
        <v>7.4</v>
      </c>
      <c r="F8" s="1">
        <v>8.5</v>
      </c>
      <c r="G8" s="1">
        <v>17</v>
      </c>
      <c r="H8" s="1">
        <v>6780</v>
      </c>
      <c r="I8" s="1">
        <f>I7</f>
        <v>14300</v>
      </c>
      <c r="J8" s="1">
        <v>4.8</v>
      </c>
      <c r="K8" s="1">
        <v>11</v>
      </c>
      <c r="L8" s="1">
        <f t="shared" si="20"/>
        <v>100</v>
      </c>
      <c r="M8" s="1">
        <f t="shared" si="20"/>
        <v>64</v>
      </c>
      <c r="N8" s="1">
        <f t="shared" si="16"/>
        <v>41</v>
      </c>
      <c r="O8" s="1">
        <f t="shared" si="21"/>
        <v>0.3</v>
      </c>
      <c r="P8" s="1">
        <f t="shared" si="22"/>
        <v>4</v>
      </c>
      <c r="Q8" s="1">
        <f t="shared" si="23"/>
        <v>4</v>
      </c>
      <c r="R8" s="1">
        <f t="shared" si="0"/>
        <v>7379.0019069878763</v>
      </c>
      <c r="S8" s="1">
        <f t="shared" si="1"/>
        <v>9.3500000000000014</v>
      </c>
      <c r="T8" s="1" t="str">
        <f t="shared" si="2"/>
        <v>×</v>
      </c>
      <c r="U8" s="1">
        <f t="shared" si="3"/>
        <v>5574.666666666667</v>
      </c>
      <c r="V8" s="1">
        <f t="shared" si="4"/>
        <v>3.9466666666666668</v>
      </c>
      <c r="W8" s="1">
        <f t="shared" si="5"/>
        <v>0.640625</v>
      </c>
      <c r="X8" s="1">
        <f t="shared" si="6"/>
        <v>1.5609756097560976</v>
      </c>
      <c r="Y8" s="1">
        <f t="shared" si="17"/>
        <v>19.2</v>
      </c>
      <c r="Z8" s="1">
        <f t="shared" si="18"/>
        <v>12.299999999999999</v>
      </c>
      <c r="AA8" s="1">
        <f t="shared" si="19"/>
        <v>62.101851824241123</v>
      </c>
      <c r="AB8" s="1">
        <f t="shared" si="7"/>
        <v>3571.2708333333335</v>
      </c>
      <c r="AC8" s="1">
        <f t="shared" si="8"/>
        <v>6.1606504065040655</v>
      </c>
      <c r="AD8" s="1">
        <f t="shared" si="9"/>
        <v>0.48397749158342929</v>
      </c>
      <c r="AE8" s="1">
        <f t="shared" si="10"/>
        <v>0.65889309160471277</v>
      </c>
      <c r="AF8" s="1">
        <f t="shared" si="11"/>
        <v>0.8222222222222223</v>
      </c>
      <c r="AG8" s="1">
        <f t="shared" si="12"/>
        <v>9</v>
      </c>
      <c r="AH8" s="1">
        <f t="shared" si="13"/>
        <v>0</v>
      </c>
      <c r="AI8" s="1" t="str">
        <f t="shared" si="14"/>
        <v>×</v>
      </c>
    </row>
    <row r="9" spans="1:35" x14ac:dyDescent="0.4">
      <c r="A9" s="1" t="str">
        <f t="shared" si="15"/>
        <v>×</v>
      </c>
      <c r="C9" s="6"/>
      <c r="D9" s="1">
        <v>12</v>
      </c>
      <c r="E9" s="1">
        <v>7.4</v>
      </c>
      <c r="F9" s="1">
        <v>8.5</v>
      </c>
      <c r="G9" s="1">
        <v>17</v>
      </c>
      <c r="H9" s="1">
        <v>5980</v>
      </c>
      <c r="I9" s="1">
        <f>I8</f>
        <v>14300</v>
      </c>
      <c r="J9" s="1">
        <v>4.3600000000000003</v>
      </c>
      <c r="K9" s="1">
        <v>11</v>
      </c>
      <c r="L9" s="1">
        <f t="shared" si="20"/>
        <v>100</v>
      </c>
      <c r="M9" s="1">
        <f t="shared" si="20"/>
        <v>64</v>
      </c>
      <c r="N9" s="1">
        <f t="shared" si="16"/>
        <v>41</v>
      </c>
      <c r="O9" s="1">
        <f t="shared" si="21"/>
        <v>0.3</v>
      </c>
      <c r="P9" s="1">
        <f t="shared" si="22"/>
        <v>4</v>
      </c>
      <c r="Q9" s="1">
        <f t="shared" si="23"/>
        <v>4</v>
      </c>
      <c r="R9" s="1">
        <f t="shared" si="0"/>
        <v>7379.0019069878763</v>
      </c>
      <c r="S9" s="1">
        <f t="shared" si="1"/>
        <v>9.3500000000000014</v>
      </c>
      <c r="T9" s="1" t="str">
        <f t="shared" si="2"/>
        <v>×</v>
      </c>
      <c r="U9" s="1">
        <f t="shared" si="3"/>
        <v>3687.666666666667</v>
      </c>
      <c r="V9" s="1">
        <f t="shared" si="4"/>
        <v>2.6886666666666672</v>
      </c>
      <c r="W9" s="1">
        <f t="shared" si="5"/>
        <v>0.640625</v>
      </c>
      <c r="X9" s="1">
        <f t="shared" si="6"/>
        <v>1.5609756097560976</v>
      </c>
      <c r="Y9" s="1">
        <f t="shared" si="17"/>
        <v>19.2</v>
      </c>
      <c r="Z9" s="1">
        <f t="shared" si="18"/>
        <v>12.299999999999999</v>
      </c>
      <c r="AA9" s="1">
        <f t="shared" si="19"/>
        <v>62.101851824241123</v>
      </c>
      <c r="AB9" s="1">
        <f t="shared" si="7"/>
        <v>2362.4114583333335</v>
      </c>
      <c r="AC9" s="1">
        <f t="shared" si="8"/>
        <v>4.1969430894308948</v>
      </c>
      <c r="AD9" s="1">
        <f t="shared" si="9"/>
        <v>0.32015325217576407</v>
      </c>
      <c r="AE9" s="1">
        <f t="shared" si="10"/>
        <v>0.4488709186557106</v>
      </c>
      <c r="AF9" s="1">
        <f t="shared" si="11"/>
        <v>0.6166666666666667</v>
      </c>
      <c r="AG9" s="1">
        <f t="shared" si="12"/>
        <v>12</v>
      </c>
      <c r="AH9" s="1">
        <f t="shared" si="13"/>
        <v>0</v>
      </c>
      <c r="AI9" s="1" t="str">
        <f t="shared" si="14"/>
        <v>×</v>
      </c>
    </row>
    <row r="10" spans="1:35" x14ac:dyDescent="0.4">
      <c r="A10" s="1" t="str">
        <f t="shared" si="15"/>
        <v>×</v>
      </c>
      <c r="C10" s="6" t="s">
        <v>44</v>
      </c>
      <c r="D10" s="1">
        <v>1.5</v>
      </c>
      <c r="E10" s="1">
        <v>7.4</v>
      </c>
      <c r="F10" s="1">
        <v>8.5</v>
      </c>
      <c r="G10" s="1">
        <v>17</v>
      </c>
      <c r="H10" s="1">
        <v>4530</v>
      </c>
      <c r="I10" s="1">
        <v>14300</v>
      </c>
      <c r="J10" s="1">
        <v>1.49</v>
      </c>
      <c r="K10" s="1">
        <v>11</v>
      </c>
      <c r="L10" s="1">
        <f t="shared" si="20"/>
        <v>100</v>
      </c>
      <c r="M10" s="1">
        <f t="shared" si="20"/>
        <v>64</v>
      </c>
      <c r="N10" s="1">
        <f t="shared" si="16"/>
        <v>41</v>
      </c>
      <c r="O10" s="1">
        <f t="shared" si="21"/>
        <v>0.3</v>
      </c>
      <c r="P10" s="1">
        <f t="shared" si="22"/>
        <v>4</v>
      </c>
      <c r="Q10" s="1">
        <f t="shared" si="23"/>
        <v>4</v>
      </c>
      <c r="R10" s="1">
        <f t="shared" si="0"/>
        <v>7379.0019069878763</v>
      </c>
      <c r="S10" s="1">
        <f t="shared" si="1"/>
        <v>9.3500000000000014</v>
      </c>
      <c r="T10" s="1" t="str">
        <f t="shared" si="2"/>
        <v>×</v>
      </c>
      <c r="U10" s="1">
        <f t="shared" si="3"/>
        <v>22348</v>
      </c>
      <c r="V10" s="1">
        <f t="shared" si="4"/>
        <v>7.3506666666666671</v>
      </c>
      <c r="W10" s="1">
        <f t="shared" si="5"/>
        <v>0.640625</v>
      </c>
      <c r="X10" s="1">
        <f t="shared" si="6"/>
        <v>1.5609756097560976</v>
      </c>
      <c r="Y10" s="1">
        <f t="shared" si="17"/>
        <v>19.2</v>
      </c>
      <c r="Z10" s="1">
        <f t="shared" si="18"/>
        <v>12.299999999999999</v>
      </c>
      <c r="AA10" s="1">
        <f t="shared" si="19"/>
        <v>62.101851824241123</v>
      </c>
      <c r="AB10" s="1">
        <f t="shared" si="7"/>
        <v>14316.6875</v>
      </c>
      <c r="AC10" s="1">
        <f t="shared" si="8"/>
        <v>11.474211382113822</v>
      </c>
      <c r="AD10" s="1">
        <f t="shared" si="9"/>
        <v>1.9401929529848978</v>
      </c>
      <c r="AE10" s="1">
        <f t="shared" si="10"/>
        <v>1.2271883831137775</v>
      </c>
      <c r="AF10" s="1">
        <f t="shared" si="11"/>
        <v>4.9333333333333336</v>
      </c>
      <c r="AG10" s="1">
        <f t="shared" si="12"/>
        <v>1.5</v>
      </c>
      <c r="AH10" s="1" t="str">
        <f t="shared" si="13"/>
        <v>DCX10S</v>
      </c>
      <c r="AI10" s="1" t="str">
        <f t="shared" si="14"/>
        <v>×</v>
      </c>
    </row>
    <row r="11" spans="1:35" x14ac:dyDescent="0.4">
      <c r="A11" s="1" t="str">
        <f t="shared" si="15"/>
        <v>×</v>
      </c>
      <c r="C11" s="6"/>
      <c r="D11" s="1">
        <v>3</v>
      </c>
      <c r="E11" s="1">
        <v>7.4</v>
      </c>
      <c r="F11" s="1">
        <v>8.5</v>
      </c>
      <c r="G11" s="1">
        <v>17</v>
      </c>
      <c r="H11" s="1">
        <v>4690</v>
      </c>
      <c r="I11" s="1">
        <f>I10</f>
        <v>14300</v>
      </c>
      <c r="J11" s="1">
        <v>1.54</v>
      </c>
      <c r="K11" s="1">
        <v>11</v>
      </c>
      <c r="L11" s="1">
        <f t="shared" si="20"/>
        <v>100</v>
      </c>
      <c r="M11" s="1">
        <f t="shared" si="20"/>
        <v>64</v>
      </c>
      <c r="N11" s="1">
        <f t="shared" si="16"/>
        <v>41</v>
      </c>
      <c r="O11" s="1">
        <f t="shared" si="21"/>
        <v>0.3</v>
      </c>
      <c r="P11" s="1">
        <f t="shared" si="22"/>
        <v>4</v>
      </c>
      <c r="Q11" s="1">
        <f t="shared" si="23"/>
        <v>4</v>
      </c>
      <c r="R11" s="1">
        <f t="shared" si="0"/>
        <v>7379.0019069878763</v>
      </c>
      <c r="S11" s="1">
        <f t="shared" si="1"/>
        <v>9.3500000000000014</v>
      </c>
      <c r="T11" s="1" t="str">
        <f t="shared" si="2"/>
        <v>×</v>
      </c>
      <c r="U11" s="1">
        <f t="shared" si="3"/>
        <v>11568.666666666668</v>
      </c>
      <c r="V11" s="1">
        <f t="shared" si="4"/>
        <v>3.7986666666666671</v>
      </c>
      <c r="W11" s="1">
        <f t="shared" si="5"/>
        <v>0.640625</v>
      </c>
      <c r="X11" s="1">
        <f t="shared" si="6"/>
        <v>1.5609756097560976</v>
      </c>
      <c r="Y11" s="1">
        <f t="shared" si="17"/>
        <v>19.2</v>
      </c>
      <c r="Z11" s="1">
        <f t="shared" si="18"/>
        <v>12.299999999999999</v>
      </c>
      <c r="AA11" s="1">
        <f t="shared" si="19"/>
        <v>62.101851824241123</v>
      </c>
      <c r="AB11" s="1">
        <f t="shared" si="7"/>
        <v>7411.1770833333339</v>
      </c>
      <c r="AC11" s="1">
        <f t="shared" si="8"/>
        <v>5.9296260162601628</v>
      </c>
      <c r="AD11" s="1">
        <f t="shared" si="9"/>
        <v>1.0043603697018952</v>
      </c>
      <c r="AE11" s="1">
        <f t="shared" si="10"/>
        <v>0.63418460066953608</v>
      </c>
      <c r="AF11" s="1">
        <f t="shared" si="11"/>
        <v>2.4666666666666668</v>
      </c>
      <c r="AG11" s="1">
        <f t="shared" si="12"/>
        <v>3</v>
      </c>
      <c r="AH11" s="1">
        <f t="shared" si="13"/>
        <v>0</v>
      </c>
      <c r="AI11" s="1" t="str">
        <f t="shared" si="14"/>
        <v>×</v>
      </c>
    </row>
    <row r="12" spans="1:35" x14ac:dyDescent="0.4">
      <c r="A12" s="1" t="str">
        <f t="shared" si="15"/>
        <v>×</v>
      </c>
      <c r="C12" s="6"/>
      <c r="D12" s="1">
        <v>4.5</v>
      </c>
      <c r="E12" s="1">
        <v>7.4</v>
      </c>
      <c r="F12" s="1">
        <v>8.5</v>
      </c>
      <c r="G12" s="1">
        <v>17</v>
      </c>
      <c r="H12" s="1">
        <v>4270</v>
      </c>
      <c r="I12" s="1">
        <f>I11</f>
        <v>14300</v>
      </c>
      <c r="J12" s="1">
        <v>1.48</v>
      </c>
      <c r="K12" s="1">
        <v>11</v>
      </c>
      <c r="L12" s="1">
        <f t="shared" si="20"/>
        <v>100</v>
      </c>
      <c r="M12" s="1">
        <f t="shared" si="20"/>
        <v>64</v>
      </c>
      <c r="N12" s="1">
        <f t="shared" si="16"/>
        <v>41</v>
      </c>
      <c r="O12" s="1">
        <f t="shared" si="21"/>
        <v>0.3</v>
      </c>
      <c r="P12" s="1">
        <f t="shared" si="22"/>
        <v>4</v>
      </c>
      <c r="Q12" s="1">
        <f t="shared" si="23"/>
        <v>4</v>
      </c>
      <c r="R12" s="1">
        <f t="shared" si="0"/>
        <v>7379.0019069878763</v>
      </c>
      <c r="S12" s="1">
        <f t="shared" si="1"/>
        <v>9.3500000000000014</v>
      </c>
      <c r="T12" s="1" t="str">
        <f t="shared" si="2"/>
        <v>×</v>
      </c>
      <c r="U12" s="1">
        <f t="shared" si="3"/>
        <v>7021.7777777777783</v>
      </c>
      <c r="V12" s="1">
        <f t="shared" si="4"/>
        <v>2.4337777777777778</v>
      </c>
      <c r="W12" s="1">
        <f t="shared" si="5"/>
        <v>0.640625</v>
      </c>
      <c r="X12" s="1">
        <f t="shared" si="6"/>
        <v>1.5609756097560976</v>
      </c>
      <c r="Y12" s="1">
        <f t="shared" si="17"/>
        <v>19.2</v>
      </c>
      <c r="Z12" s="1">
        <f t="shared" si="18"/>
        <v>12.299999999999999</v>
      </c>
      <c r="AA12" s="1">
        <f t="shared" si="19"/>
        <v>62.101851824241123</v>
      </c>
      <c r="AB12" s="1">
        <f t="shared" si="7"/>
        <v>4498.3263888888896</v>
      </c>
      <c r="AC12" s="1">
        <f t="shared" si="8"/>
        <v>3.7990677506775068</v>
      </c>
      <c r="AD12" s="1">
        <f t="shared" si="9"/>
        <v>0.60961176668473249</v>
      </c>
      <c r="AE12" s="1">
        <f t="shared" si="10"/>
        <v>0.40631740648957287</v>
      </c>
      <c r="AF12" s="1">
        <f t="shared" si="11"/>
        <v>1.6444444444444446</v>
      </c>
      <c r="AG12" s="1">
        <f t="shared" si="12"/>
        <v>4.5</v>
      </c>
      <c r="AH12" s="1">
        <f t="shared" si="13"/>
        <v>0</v>
      </c>
      <c r="AI12" s="1" t="str">
        <f t="shared" si="14"/>
        <v>×</v>
      </c>
    </row>
    <row r="13" spans="1:35" x14ac:dyDescent="0.4">
      <c r="A13" s="1" t="str">
        <f t="shared" si="15"/>
        <v>×</v>
      </c>
      <c r="C13" s="6"/>
      <c r="D13" s="1">
        <v>6</v>
      </c>
      <c r="E13" s="1">
        <v>7.4</v>
      </c>
      <c r="F13" s="1">
        <v>8.5</v>
      </c>
      <c r="G13" s="1">
        <v>17</v>
      </c>
      <c r="H13" s="1">
        <v>3310</v>
      </c>
      <c r="I13" s="1">
        <f>I12</f>
        <v>14300</v>
      </c>
      <c r="J13" s="1">
        <v>1.46</v>
      </c>
      <c r="K13" s="1">
        <v>11</v>
      </c>
      <c r="L13" s="1">
        <f t="shared" si="20"/>
        <v>100</v>
      </c>
      <c r="M13" s="1">
        <f t="shared" si="20"/>
        <v>64</v>
      </c>
      <c r="N13" s="1">
        <f t="shared" si="16"/>
        <v>41</v>
      </c>
      <c r="O13" s="1">
        <f t="shared" si="21"/>
        <v>0.3</v>
      </c>
      <c r="P13" s="1">
        <f t="shared" si="22"/>
        <v>4</v>
      </c>
      <c r="Q13" s="1">
        <f t="shared" si="23"/>
        <v>4</v>
      </c>
      <c r="R13" s="1">
        <f t="shared" si="0"/>
        <v>7379.0019069878763</v>
      </c>
      <c r="S13" s="1">
        <f t="shared" si="1"/>
        <v>9.3500000000000014</v>
      </c>
      <c r="T13" s="1" t="str">
        <f t="shared" si="2"/>
        <v>×</v>
      </c>
      <c r="U13" s="1">
        <f t="shared" si="3"/>
        <v>4082.3333333333335</v>
      </c>
      <c r="V13" s="1">
        <f t="shared" si="4"/>
        <v>1.8006666666666666</v>
      </c>
      <c r="W13" s="1">
        <f t="shared" si="5"/>
        <v>0.640625</v>
      </c>
      <c r="X13" s="1">
        <f t="shared" si="6"/>
        <v>1.5609756097560976</v>
      </c>
      <c r="Y13" s="1">
        <f t="shared" si="17"/>
        <v>19.2</v>
      </c>
      <c r="Z13" s="1">
        <f t="shared" si="18"/>
        <v>12.299999999999999</v>
      </c>
      <c r="AA13" s="1">
        <f t="shared" si="19"/>
        <v>62.101851824241123</v>
      </c>
      <c r="AB13" s="1">
        <f t="shared" si="7"/>
        <v>2615.244791666667</v>
      </c>
      <c r="AC13" s="1">
        <f t="shared" si="8"/>
        <v>2.8107967479674798</v>
      </c>
      <c r="AD13" s="1">
        <f t="shared" si="9"/>
        <v>0.35441714538521041</v>
      </c>
      <c r="AE13" s="1">
        <f t="shared" si="10"/>
        <v>0.30061997304465021</v>
      </c>
      <c r="AF13" s="1">
        <f t="shared" si="11"/>
        <v>1.2333333333333334</v>
      </c>
      <c r="AG13" s="1">
        <f t="shared" si="12"/>
        <v>6</v>
      </c>
      <c r="AH13" s="1">
        <f t="shared" si="13"/>
        <v>0</v>
      </c>
      <c r="AI13" s="1" t="str">
        <f t="shared" si="14"/>
        <v>×</v>
      </c>
    </row>
    <row r="14" spans="1:35" x14ac:dyDescent="0.4">
      <c r="A14" s="1" t="str">
        <f t="shared" si="15"/>
        <v>×</v>
      </c>
      <c r="C14" s="6"/>
      <c r="D14" s="1">
        <v>9</v>
      </c>
      <c r="E14" s="1">
        <v>7.4</v>
      </c>
      <c r="F14" s="1">
        <v>8.5</v>
      </c>
      <c r="G14" s="1">
        <v>17</v>
      </c>
      <c r="H14" s="1">
        <v>3930</v>
      </c>
      <c r="I14" s="1">
        <f>I13</f>
        <v>14300</v>
      </c>
      <c r="J14" s="1">
        <v>1.38</v>
      </c>
      <c r="K14" s="1">
        <v>11</v>
      </c>
      <c r="L14" s="1">
        <f t="shared" si="20"/>
        <v>100</v>
      </c>
      <c r="M14" s="1">
        <f t="shared" si="20"/>
        <v>64</v>
      </c>
      <c r="N14" s="1">
        <f t="shared" si="16"/>
        <v>41</v>
      </c>
      <c r="O14" s="1">
        <f t="shared" si="21"/>
        <v>0.3</v>
      </c>
      <c r="P14" s="1">
        <f t="shared" si="22"/>
        <v>4</v>
      </c>
      <c r="Q14" s="1">
        <f t="shared" si="23"/>
        <v>4</v>
      </c>
      <c r="R14" s="1">
        <f t="shared" si="0"/>
        <v>7379.0019069878763</v>
      </c>
      <c r="S14" s="1">
        <f t="shared" si="1"/>
        <v>9.3500000000000014</v>
      </c>
      <c r="T14" s="1" t="str">
        <f t="shared" si="2"/>
        <v>×</v>
      </c>
      <c r="U14" s="1">
        <f t="shared" si="3"/>
        <v>3231.3333333333335</v>
      </c>
      <c r="V14" s="1">
        <f t="shared" si="4"/>
        <v>1.1346666666666667</v>
      </c>
      <c r="W14" s="1">
        <f t="shared" si="5"/>
        <v>0.640625</v>
      </c>
      <c r="X14" s="1">
        <f t="shared" si="6"/>
        <v>1.5609756097560976</v>
      </c>
      <c r="Y14" s="1">
        <f t="shared" si="17"/>
        <v>19.2</v>
      </c>
      <c r="Z14" s="1">
        <f t="shared" si="18"/>
        <v>12.299999999999999</v>
      </c>
      <c r="AA14" s="1">
        <f t="shared" si="19"/>
        <v>62.101851824241123</v>
      </c>
      <c r="AB14" s="1">
        <f t="shared" si="7"/>
        <v>2070.072916666667</v>
      </c>
      <c r="AC14" s="1">
        <f t="shared" si="8"/>
        <v>1.7711869918699188</v>
      </c>
      <c r="AD14" s="1">
        <f t="shared" si="9"/>
        <v>0.2805356256523418</v>
      </c>
      <c r="AE14" s="1">
        <f t="shared" si="10"/>
        <v>0.18943176383635493</v>
      </c>
      <c r="AF14" s="1">
        <f t="shared" si="11"/>
        <v>0.8222222222222223</v>
      </c>
      <c r="AG14" s="1">
        <f t="shared" si="12"/>
        <v>9</v>
      </c>
      <c r="AH14" s="1">
        <f t="shared" si="13"/>
        <v>0</v>
      </c>
      <c r="AI14" s="1" t="str">
        <f t="shared" si="14"/>
        <v>×</v>
      </c>
    </row>
    <row r="15" spans="1:35" x14ac:dyDescent="0.4">
      <c r="A15" s="1" t="str">
        <f t="shared" si="15"/>
        <v>×</v>
      </c>
      <c r="C15" s="6"/>
      <c r="D15" s="1">
        <v>12</v>
      </c>
      <c r="E15" s="1">
        <v>7.4</v>
      </c>
      <c r="F15" s="1">
        <v>8.5</v>
      </c>
      <c r="G15" s="1">
        <v>17</v>
      </c>
      <c r="H15" s="1">
        <v>3890</v>
      </c>
      <c r="I15" s="1">
        <f>I14</f>
        <v>14300</v>
      </c>
      <c r="J15" s="1">
        <v>1.37</v>
      </c>
      <c r="K15" s="1">
        <v>11</v>
      </c>
      <c r="L15" s="1">
        <f t="shared" si="20"/>
        <v>100</v>
      </c>
      <c r="M15" s="1">
        <f t="shared" si="20"/>
        <v>64</v>
      </c>
      <c r="N15" s="1">
        <f t="shared" si="16"/>
        <v>41</v>
      </c>
      <c r="O15" s="1">
        <f t="shared" si="21"/>
        <v>0.3</v>
      </c>
      <c r="P15" s="1">
        <f t="shared" si="22"/>
        <v>4</v>
      </c>
      <c r="Q15" s="1">
        <f t="shared" si="23"/>
        <v>4</v>
      </c>
      <c r="R15" s="1">
        <f t="shared" si="0"/>
        <v>7379.0019069878763</v>
      </c>
      <c r="S15" s="1">
        <f t="shared" si="1"/>
        <v>9.3500000000000014</v>
      </c>
      <c r="T15" s="1" t="str">
        <f t="shared" si="2"/>
        <v>×</v>
      </c>
      <c r="U15" s="1">
        <f t="shared" si="3"/>
        <v>2398.8333333333335</v>
      </c>
      <c r="V15" s="1">
        <f t="shared" si="4"/>
        <v>0.84483333333333344</v>
      </c>
      <c r="W15" s="1">
        <f t="shared" si="5"/>
        <v>0.640625</v>
      </c>
      <c r="X15" s="1">
        <f t="shared" si="6"/>
        <v>1.5609756097560976</v>
      </c>
      <c r="Y15" s="1">
        <f t="shared" si="17"/>
        <v>19.2</v>
      </c>
      <c r="Z15" s="1">
        <f t="shared" si="18"/>
        <v>12.299999999999999</v>
      </c>
      <c r="AA15" s="1">
        <f t="shared" si="19"/>
        <v>62.101851824241123</v>
      </c>
      <c r="AB15" s="1">
        <f t="shared" si="7"/>
        <v>1536.7526041666667</v>
      </c>
      <c r="AC15" s="1">
        <f t="shared" si="8"/>
        <v>1.3187642276422766</v>
      </c>
      <c r="AD15" s="1">
        <f t="shared" si="9"/>
        <v>0.20826022591366591</v>
      </c>
      <c r="AE15" s="1">
        <f t="shared" si="10"/>
        <v>0.14104430242163385</v>
      </c>
      <c r="AF15" s="1">
        <f t="shared" si="11"/>
        <v>0.6166666666666667</v>
      </c>
      <c r="AG15" s="1">
        <f t="shared" si="12"/>
        <v>12</v>
      </c>
      <c r="AH15" s="1">
        <f t="shared" si="13"/>
        <v>0</v>
      </c>
      <c r="AI15" s="1" t="str">
        <f t="shared" si="14"/>
        <v>×</v>
      </c>
    </row>
    <row r="16" spans="1:35" x14ac:dyDescent="0.4">
      <c r="A16" s="1" t="str">
        <f t="shared" si="15"/>
        <v>×</v>
      </c>
      <c r="C16" s="6" t="s">
        <v>45</v>
      </c>
      <c r="D16" s="1">
        <v>2.4</v>
      </c>
      <c r="E16" s="1">
        <v>7.4</v>
      </c>
      <c r="F16" s="1">
        <v>8.5</v>
      </c>
      <c r="G16" s="1">
        <v>17</v>
      </c>
      <c r="H16" s="1">
        <v>4780</v>
      </c>
      <c r="I16" s="1">
        <v>17300</v>
      </c>
      <c r="J16" s="1">
        <v>1.1299999999999999</v>
      </c>
      <c r="K16" s="1">
        <v>11</v>
      </c>
      <c r="L16" s="1">
        <f t="shared" si="20"/>
        <v>100</v>
      </c>
      <c r="M16" s="1">
        <f t="shared" si="20"/>
        <v>64</v>
      </c>
      <c r="N16" s="1">
        <f t="shared" si="16"/>
        <v>41</v>
      </c>
      <c r="O16" s="1">
        <f t="shared" si="21"/>
        <v>0.3</v>
      </c>
      <c r="P16" s="1">
        <f t="shared" si="22"/>
        <v>4</v>
      </c>
      <c r="Q16" s="1">
        <f t="shared" si="23"/>
        <v>4</v>
      </c>
      <c r="R16" s="1">
        <f t="shared" si="0"/>
        <v>7379.0019069878763</v>
      </c>
      <c r="S16" s="1">
        <f t="shared" si="1"/>
        <v>9.3500000000000014</v>
      </c>
      <c r="T16" s="1" t="str">
        <f t="shared" si="2"/>
        <v>×</v>
      </c>
      <c r="U16" s="1">
        <f t="shared" si="3"/>
        <v>14738.333333333334</v>
      </c>
      <c r="V16" s="1">
        <f t="shared" si="4"/>
        <v>3.4841666666666664</v>
      </c>
      <c r="W16" s="1">
        <f t="shared" si="5"/>
        <v>0.640625</v>
      </c>
      <c r="X16" s="1">
        <f t="shared" si="6"/>
        <v>1.5609756097560976</v>
      </c>
      <c r="Y16" s="1">
        <f t="shared" si="17"/>
        <v>19.2</v>
      </c>
      <c r="Z16" s="1">
        <f t="shared" si="18"/>
        <v>12.299999999999999</v>
      </c>
      <c r="AA16" s="1">
        <f t="shared" si="19"/>
        <v>62.101851824241123</v>
      </c>
      <c r="AB16" s="1">
        <f t="shared" si="7"/>
        <v>9441.7447916666679</v>
      </c>
      <c r="AC16" s="1">
        <f t="shared" si="8"/>
        <v>5.4386991869918697</v>
      </c>
      <c r="AD16" s="1">
        <f t="shared" si="9"/>
        <v>1.2795422620402612</v>
      </c>
      <c r="AE16" s="1">
        <f t="shared" si="10"/>
        <v>0.58167905743228543</v>
      </c>
      <c r="AF16" s="1">
        <f t="shared" si="11"/>
        <v>3.0833333333333335</v>
      </c>
      <c r="AG16" s="1">
        <f t="shared" si="12"/>
        <v>2.4</v>
      </c>
      <c r="AH16" s="1" t="str">
        <f t="shared" si="13"/>
        <v>DCX8M</v>
      </c>
      <c r="AI16" s="1" t="str">
        <f t="shared" si="14"/>
        <v>×</v>
      </c>
    </row>
    <row r="17" spans="1:35" x14ac:dyDescent="0.4">
      <c r="A17" s="1" t="str">
        <f t="shared" si="15"/>
        <v>×</v>
      </c>
      <c r="C17" s="6"/>
      <c r="D17" s="1">
        <v>4.2</v>
      </c>
      <c r="E17" s="1">
        <v>7.4</v>
      </c>
      <c r="F17" s="1">
        <v>8.5</v>
      </c>
      <c r="G17" s="1">
        <v>17</v>
      </c>
      <c r="H17" s="1">
        <v>4950</v>
      </c>
      <c r="I17" s="1">
        <f>I16</f>
        <v>17300</v>
      </c>
      <c r="J17" s="1">
        <v>1.1399999999999999</v>
      </c>
      <c r="K17" s="1">
        <v>11</v>
      </c>
      <c r="L17" s="1">
        <f t="shared" si="20"/>
        <v>100</v>
      </c>
      <c r="M17" s="1">
        <f t="shared" si="20"/>
        <v>64</v>
      </c>
      <c r="N17" s="1">
        <f t="shared" si="16"/>
        <v>41</v>
      </c>
      <c r="O17" s="1">
        <f t="shared" si="21"/>
        <v>0.3</v>
      </c>
      <c r="P17" s="1">
        <f t="shared" si="22"/>
        <v>4</v>
      </c>
      <c r="Q17" s="1">
        <f t="shared" si="23"/>
        <v>4</v>
      </c>
      <c r="R17" s="1">
        <f t="shared" si="0"/>
        <v>7379.0019069878763</v>
      </c>
      <c r="S17" s="1">
        <f t="shared" si="1"/>
        <v>9.3500000000000014</v>
      </c>
      <c r="T17" s="1" t="str">
        <f t="shared" si="2"/>
        <v>×</v>
      </c>
      <c r="U17" s="1">
        <f t="shared" si="3"/>
        <v>8721.4285714285706</v>
      </c>
      <c r="V17" s="1">
        <f t="shared" si="4"/>
        <v>2.0085714285714285</v>
      </c>
      <c r="W17" s="1">
        <f t="shared" si="5"/>
        <v>0.640625</v>
      </c>
      <c r="X17" s="1">
        <f t="shared" si="6"/>
        <v>1.5609756097560976</v>
      </c>
      <c r="Y17" s="1">
        <f t="shared" si="17"/>
        <v>19.2</v>
      </c>
      <c r="Z17" s="1">
        <f t="shared" si="18"/>
        <v>12.299999999999999</v>
      </c>
      <c r="AA17" s="1">
        <f t="shared" si="19"/>
        <v>62.101851824241123</v>
      </c>
      <c r="AB17" s="1">
        <f t="shared" si="7"/>
        <v>5587.1651785714284</v>
      </c>
      <c r="AC17" s="1">
        <f t="shared" si="8"/>
        <v>3.1353310104529615</v>
      </c>
      <c r="AD17" s="1">
        <f t="shared" si="9"/>
        <v>0.75717085440517529</v>
      </c>
      <c r="AE17" s="1">
        <f t="shared" si="10"/>
        <v>0.33532951983454129</v>
      </c>
      <c r="AF17" s="1">
        <f t="shared" si="11"/>
        <v>1.7619047619047619</v>
      </c>
      <c r="AG17" s="1">
        <f t="shared" si="12"/>
        <v>4.2</v>
      </c>
      <c r="AH17" s="1">
        <f t="shared" si="13"/>
        <v>0</v>
      </c>
      <c r="AI17" s="1" t="str">
        <f t="shared" si="14"/>
        <v>×</v>
      </c>
    </row>
    <row r="18" spans="1:35" x14ac:dyDescent="0.4">
      <c r="A18" s="1" t="str">
        <f t="shared" si="15"/>
        <v>×</v>
      </c>
      <c r="C18" s="6"/>
      <c r="D18" s="1">
        <v>6</v>
      </c>
      <c r="E18" s="1">
        <v>7.4</v>
      </c>
      <c r="F18" s="1">
        <v>8.5</v>
      </c>
      <c r="G18" s="1">
        <v>17</v>
      </c>
      <c r="H18" s="1">
        <v>4190</v>
      </c>
      <c r="I18" s="1">
        <f>I17</f>
        <v>17300</v>
      </c>
      <c r="J18" s="1">
        <v>1.05</v>
      </c>
      <c r="K18" s="1">
        <v>11</v>
      </c>
      <c r="L18" s="1">
        <f t="shared" si="20"/>
        <v>100</v>
      </c>
      <c r="M18" s="1">
        <f t="shared" si="20"/>
        <v>64</v>
      </c>
      <c r="N18" s="1">
        <f t="shared" si="16"/>
        <v>41</v>
      </c>
      <c r="O18" s="1">
        <f t="shared" si="21"/>
        <v>0.3</v>
      </c>
      <c r="P18" s="1">
        <f t="shared" si="22"/>
        <v>4</v>
      </c>
      <c r="Q18" s="1">
        <f t="shared" si="23"/>
        <v>4</v>
      </c>
      <c r="R18" s="1">
        <f t="shared" si="0"/>
        <v>7379.0019069878763</v>
      </c>
      <c r="S18" s="1">
        <f t="shared" si="1"/>
        <v>9.3500000000000014</v>
      </c>
      <c r="T18" s="1" t="str">
        <f t="shared" si="2"/>
        <v>×</v>
      </c>
      <c r="U18" s="1">
        <f t="shared" si="3"/>
        <v>5167.666666666667</v>
      </c>
      <c r="V18" s="1">
        <f t="shared" si="4"/>
        <v>1.2950000000000002</v>
      </c>
      <c r="W18" s="1">
        <f t="shared" si="5"/>
        <v>0.640625</v>
      </c>
      <c r="X18" s="1">
        <f t="shared" si="6"/>
        <v>1.5609756097560976</v>
      </c>
      <c r="Y18" s="1">
        <f t="shared" si="17"/>
        <v>19.2</v>
      </c>
      <c r="Z18" s="1">
        <f t="shared" si="18"/>
        <v>12.299999999999999</v>
      </c>
      <c r="AA18" s="1">
        <f t="shared" si="19"/>
        <v>62.101851824241123</v>
      </c>
      <c r="AB18" s="1">
        <f t="shared" si="7"/>
        <v>3310.5364583333335</v>
      </c>
      <c r="AC18" s="1">
        <f t="shared" si="8"/>
        <v>2.0214634146341464</v>
      </c>
      <c r="AD18" s="1">
        <f t="shared" si="9"/>
        <v>0.44864285171118778</v>
      </c>
      <c r="AE18" s="1">
        <f t="shared" si="10"/>
        <v>0.21619929568279636</v>
      </c>
      <c r="AF18" s="1">
        <f t="shared" si="11"/>
        <v>1.2333333333333334</v>
      </c>
      <c r="AG18" s="1">
        <f t="shared" si="12"/>
        <v>6</v>
      </c>
      <c r="AH18" s="1">
        <f t="shared" si="13"/>
        <v>0</v>
      </c>
      <c r="AI18" s="1" t="str">
        <f t="shared" si="14"/>
        <v>×</v>
      </c>
    </row>
    <row r="19" spans="1:35" x14ac:dyDescent="0.4">
      <c r="A19" s="1" t="str">
        <f t="shared" si="15"/>
        <v>×</v>
      </c>
      <c r="C19" s="6"/>
      <c r="D19" s="1">
        <v>7.2</v>
      </c>
      <c r="E19" s="1">
        <v>7.4</v>
      </c>
      <c r="F19" s="1">
        <v>8.5</v>
      </c>
      <c r="G19" s="1">
        <v>17</v>
      </c>
      <c r="H19" s="1">
        <v>4820</v>
      </c>
      <c r="I19" s="1">
        <f>I18</f>
        <v>17300</v>
      </c>
      <c r="J19" s="1">
        <v>1.06</v>
      </c>
      <c r="K19" s="1">
        <v>11</v>
      </c>
      <c r="L19" s="1">
        <f t="shared" si="20"/>
        <v>100</v>
      </c>
      <c r="M19" s="1">
        <f t="shared" si="20"/>
        <v>64</v>
      </c>
      <c r="N19" s="1">
        <f t="shared" si="16"/>
        <v>41</v>
      </c>
      <c r="O19" s="1">
        <f t="shared" si="21"/>
        <v>0.3</v>
      </c>
      <c r="P19" s="1">
        <f t="shared" si="22"/>
        <v>4</v>
      </c>
      <c r="Q19" s="1">
        <f t="shared" si="23"/>
        <v>4</v>
      </c>
      <c r="R19" s="1">
        <f t="shared" si="0"/>
        <v>7379.0019069878763</v>
      </c>
      <c r="S19" s="1">
        <f t="shared" si="1"/>
        <v>9.3500000000000014</v>
      </c>
      <c r="T19" s="1" t="str">
        <f t="shared" si="2"/>
        <v>×</v>
      </c>
      <c r="U19" s="1">
        <f t="shared" si="3"/>
        <v>4953.8888888888896</v>
      </c>
      <c r="V19" s="1">
        <f t="shared" si="4"/>
        <v>1.0894444444444447</v>
      </c>
      <c r="W19" s="1">
        <f t="shared" si="5"/>
        <v>0.640625</v>
      </c>
      <c r="X19" s="1">
        <f t="shared" si="6"/>
        <v>1.5609756097560976</v>
      </c>
      <c r="Y19" s="1">
        <f t="shared" si="17"/>
        <v>19.2</v>
      </c>
      <c r="Z19" s="1">
        <f t="shared" si="18"/>
        <v>12.299999999999999</v>
      </c>
      <c r="AA19" s="1">
        <f t="shared" si="19"/>
        <v>62.101851824241123</v>
      </c>
      <c r="AB19" s="1">
        <f t="shared" si="7"/>
        <v>3173.5850694444448</v>
      </c>
      <c r="AC19" s="1">
        <f t="shared" si="8"/>
        <v>1.7005962059620598</v>
      </c>
      <c r="AD19" s="1">
        <f t="shared" si="9"/>
        <v>0.43008324288940436</v>
      </c>
      <c r="AE19" s="1">
        <f t="shared" si="10"/>
        <v>0.1818819471617176</v>
      </c>
      <c r="AF19" s="1">
        <f t="shared" si="11"/>
        <v>1.0277777777777779</v>
      </c>
      <c r="AG19" s="1">
        <f t="shared" si="12"/>
        <v>7.2</v>
      </c>
      <c r="AH19" s="1">
        <f t="shared" si="13"/>
        <v>0</v>
      </c>
      <c r="AI19" s="1" t="str">
        <f t="shared" si="14"/>
        <v>×</v>
      </c>
    </row>
    <row r="20" spans="1:35" x14ac:dyDescent="0.4">
      <c r="A20" s="1" t="str">
        <f t="shared" si="15"/>
        <v>×</v>
      </c>
      <c r="C20" s="6"/>
      <c r="D20" s="1">
        <v>9</v>
      </c>
      <c r="E20" s="1">
        <v>7.4</v>
      </c>
      <c r="F20" s="1">
        <v>8.5</v>
      </c>
      <c r="G20" s="1">
        <v>17</v>
      </c>
      <c r="H20" s="1">
        <v>5190</v>
      </c>
      <c r="I20" s="1">
        <f>I19</f>
        <v>17300</v>
      </c>
      <c r="J20" s="1">
        <v>1.17</v>
      </c>
      <c r="K20" s="1">
        <v>11</v>
      </c>
      <c r="L20" s="1">
        <f t="shared" si="20"/>
        <v>100</v>
      </c>
      <c r="M20" s="1">
        <f t="shared" si="20"/>
        <v>64</v>
      </c>
      <c r="N20" s="1">
        <f t="shared" si="16"/>
        <v>41</v>
      </c>
      <c r="O20" s="1">
        <f t="shared" si="21"/>
        <v>0.3</v>
      </c>
      <c r="P20" s="1">
        <f t="shared" si="22"/>
        <v>4</v>
      </c>
      <c r="Q20" s="1">
        <f t="shared" si="23"/>
        <v>4</v>
      </c>
      <c r="R20" s="1">
        <f t="shared" si="0"/>
        <v>7379.0019069878763</v>
      </c>
      <c r="S20" s="1">
        <f t="shared" si="1"/>
        <v>9.3500000000000014</v>
      </c>
      <c r="T20" s="1" t="str">
        <f t="shared" si="2"/>
        <v>×</v>
      </c>
      <c r="U20" s="1">
        <f t="shared" si="3"/>
        <v>4267.3333333333339</v>
      </c>
      <c r="V20" s="1">
        <f t="shared" si="4"/>
        <v>0.96200000000000008</v>
      </c>
      <c r="W20" s="1">
        <f t="shared" si="5"/>
        <v>0.640625</v>
      </c>
      <c r="X20" s="1">
        <f t="shared" si="6"/>
        <v>1.5609756097560976</v>
      </c>
      <c r="Y20" s="1">
        <f t="shared" si="17"/>
        <v>19.2</v>
      </c>
      <c r="Z20" s="1">
        <f t="shared" si="18"/>
        <v>12.299999999999999</v>
      </c>
      <c r="AA20" s="1">
        <f t="shared" si="19"/>
        <v>62.101851824241123</v>
      </c>
      <c r="AB20" s="1">
        <f t="shared" si="7"/>
        <v>2733.760416666667</v>
      </c>
      <c r="AC20" s="1">
        <f t="shared" si="8"/>
        <v>1.5016585365853661</v>
      </c>
      <c r="AD20" s="1">
        <f t="shared" si="9"/>
        <v>0.37047834532713836</v>
      </c>
      <c r="AE20" s="1">
        <f t="shared" si="10"/>
        <v>0.16060519107864876</v>
      </c>
      <c r="AF20" s="1">
        <f t="shared" si="11"/>
        <v>0.8222222222222223</v>
      </c>
      <c r="AG20" s="1">
        <f t="shared" si="12"/>
        <v>9</v>
      </c>
      <c r="AH20" s="1">
        <f t="shared" si="13"/>
        <v>0</v>
      </c>
      <c r="AI20" s="1" t="str">
        <f t="shared" si="14"/>
        <v>×</v>
      </c>
    </row>
    <row r="21" spans="1:35" x14ac:dyDescent="0.4">
      <c r="A21" s="1" t="str">
        <f t="shared" si="15"/>
        <v>×</v>
      </c>
      <c r="C21" s="6"/>
      <c r="D21" s="1">
        <v>12</v>
      </c>
      <c r="E21" s="1">
        <v>7.4</v>
      </c>
      <c r="F21" s="1">
        <v>8.5</v>
      </c>
      <c r="G21" s="1">
        <v>17</v>
      </c>
      <c r="H21" s="1">
        <v>5800</v>
      </c>
      <c r="I21" s="1">
        <f>I20</f>
        <v>17300</v>
      </c>
      <c r="J21" s="1">
        <v>1.1299999999999999</v>
      </c>
      <c r="K21" s="1">
        <v>11</v>
      </c>
      <c r="L21" s="1">
        <f t="shared" si="20"/>
        <v>100</v>
      </c>
      <c r="M21" s="1">
        <f t="shared" si="20"/>
        <v>64</v>
      </c>
      <c r="N21" s="1">
        <f t="shared" si="16"/>
        <v>41</v>
      </c>
      <c r="O21" s="1">
        <f t="shared" si="21"/>
        <v>0.3</v>
      </c>
      <c r="P21" s="1">
        <f t="shared" si="22"/>
        <v>4</v>
      </c>
      <c r="Q21" s="1">
        <f t="shared" si="23"/>
        <v>4</v>
      </c>
      <c r="R21" s="1">
        <f t="shared" si="0"/>
        <v>7379.0019069878763</v>
      </c>
      <c r="S21" s="1">
        <f t="shared" si="1"/>
        <v>9.3500000000000014</v>
      </c>
      <c r="T21" s="1" t="str">
        <f t="shared" si="2"/>
        <v>×</v>
      </c>
      <c r="U21" s="1">
        <f t="shared" si="3"/>
        <v>3576.666666666667</v>
      </c>
      <c r="V21" s="1">
        <f t="shared" si="4"/>
        <v>0.6968333333333333</v>
      </c>
      <c r="W21" s="1">
        <f t="shared" si="5"/>
        <v>0.640625</v>
      </c>
      <c r="X21" s="1">
        <f t="shared" si="6"/>
        <v>1.5609756097560976</v>
      </c>
      <c r="Y21" s="1">
        <f t="shared" si="17"/>
        <v>19.2</v>
      </c>
      <c r="Z21" s="1">
        <f t="shared" si="18"/>
        <v>12.299999999999999</v>
      </c>
      <c r="AA21" s="1">
        <f t="shared" si="19"/>
        <v>62.101851824241123</v>
      </c>
      <c r="AB21" s="1">
        <f t="shared" si="7"/>
        <v>2291.3020833333335</v>
      </c>
      <c r="AC21" s="1">
        <f t="shared" si="8"/>
        <v>1.087739837398374</v>
      </c>
      <c r="AD21" s="1">
        <f t="shared" si="9"/>
        <v>0.31051653221060727</v>
      </c>
      <c r="AE21" s="1">
        <f t="shared" si="10"/>
        <v>0.11633581148645709</v>
      </c>
      <c r="AF21" s="1">
        <f t="shared" si="11"/>
        <v>0.6166666666666667</v>
      </c>
      <c r="AG21" s="1">
        <f t="shared" si="12"/>
        <v>12</v>
      </c>
      <c r="AH21" s="1">
        <f t="shared" si="13"/>
        <v>0</v>
      </c>
      <c r="AI21" s="1" t="str">
        <f t="shared" si="14"/>
        <v>×</v>
      </c>
    </row>
    <row r="22" spans="1:35" x14ac:dyDescent="0.4">
      <c r="A22" s="1" t="str">
        <f t="shared" si="15"/>
        <v>×</v>
      </c>
      <c r="C22" s="6" t="s">
        <v>46</v>
      </c>
      <c r="D22" s="1">
        <v>1.5</v>
      </c>
      <c r="E22" s="1">
        <v>7.4</v>
      </c>
      <c r="F22" s="1">
        <v>8.5</v>
      </c>
      <c r="G22" s="1">
        <v>17</v>
      </c>
      <c r="H22" s="1">
        <v>4950</v>
      </c>
      <c r="I22" s="1">
        <v>17300</v>
      </c>
      <c r="J22" s="1">
        <v>1.1299999999999999</v>
      </c>
      <c r="K22" s="1">
        <v>11</v>
      </c>
      <c r="L22" s="1">
        <f t="shared" ref="L22:M25" si="24">L21</f>
        <v>100</v>
      </c>
      <c r="M22" s="1">
        <f t="shared" si="24"/>
        <v>64</v>
      </c>
      <c r="N22" s="1">
        <f t="shared" si="16"/>
        <v>41</v>
      </c>
      <c r="O22" s="1">
        <f t="shared" si="21"/>
        <v>0.3</v>
      </c>
      <c r="P22" s="1">
        <f t="shared" si="22"/>
        <v>4</v>
      </c>
      <c r="Q22" s="1">
        <f t="shared" si="23"/>
        <v>4</v>
      </c>
      <c r="R22" s="1">
        <f>F22*60/(2*PI()*K22*0.001)</f>
        <v>7379.0019069878763</v>
      </c>
      <c r="S22" s="1">
        <f>L22*0.001*G22*K22/2</f>
        <v>9.3500000000000014</v>
      </c>
      <c r="T22" s="1" t="str">
        <f t="shared" si="2"/>
        <v>×</v>
      </c>
      <c r="U22" s="1">
        <f t="shared" si="3"/>
        <v>24420</v>
      </c>
      <c r="V22" s="1">
        <f t="shared" si="4"/>
        <v>5.5746666666666664</v>
      </c>
      <c r="W22" s="1">
        <f t="shared" si="5"/>
        <v>0.640625</v>
      </c>
      <c r="X22" s="1">
        <f t="shared" si="6"/>
        <v>1.5609756097560976</v>
      </c>
      <c r="Y22" s="1">
        <f t="shared" si="17"/>
        <v>19.2</v>
      </c>
      <c r="Z22" s="1">
        <f t="shared" si="18"/>
        <v>12.299999999999999</v>
      </c>
      <c r="AA22" s="1">
        <f t="shared" si="19"/>
        <v>62.101851824241123</v>
      </c>
      <c r="AB22" s="1">
        <f t="shared" si="7"/>
        <v>15644.0625</v>
      </c>
      <c r="AC22" s="1">
        <f t="shared" si="8"/>
        <v>8.7019186991869919</v>
      </c>
      <c r="AD22" s="1">
        <f t="shared" si="9"/>
        <v>2.120078392334491</v>
      </c>
      <c r="AE22" s="1">
        <f t="shared" si="10"/>
        <v>0.93068649189165675</v>
      </c>
      <c r="AF22" s="1">
        <f t="shared" si="11"/>
        <v>4.9333333333333336</v>
      </c>
      <c r="AG22" s="1">
        <f t="shared" si="12"/>
        <v>1.5</v>
      </c>
      <c r="AH22" s="1" t="str">
        <f t="shared" si="13"/>
        <v>DCX6M</v>
      </c>
      <c r="AI22" s="1" t="str">
        <f t="shared" si="14"/>
        <v>×</v>
      </c>
    </row>
    <row r="23" spans="1:35" x14ac:dyDescent="0.4">
      <c r="A23" s="1" t="str">
        <f t="shared" si="15"/>
        <v>×</v>
      </c>
      <c r="C23" s="6"/>
      <c r="D23" s="1">
        <v>3</v>
      </c>
      <c r="E23" s="1">
        <v>7.4</v>
      </c>
      <c r="F23" s="1">
        <v>8.5</v>
      </c>
      <c r="G23" s="1">
        <v>17</v>
      </c>
      <c r="H23" s="1">
        <v>5940</v>
      </c>
      <c r="I23" s="1">
        <v>17300</v>
      </c>
      <c r="J23" s="1">
        <v>1.1299999999999999</v>
      </c>
      <c r="K23" s="1">
        <v>11</v>
      </c>
      <c r="L23" s="1">
        <f t="shared" si="24"/>
        <v>100</v>
      </c>
      <c r="M23" s="1">
        <f t="shared" si="24"/>
        <v>64</v>
      </c>
      <c r="N23" s="1">
        <f t="shared" si="16"/>
        <v>41</v>
      </c>
      <c r="O23" s="1">
        <f t="shared" si="21"/>
        <v>0.3</v>
      </c>
      <c r="P23" s="1">
        <f t="shared" si="22"/>
        <v>4</v>
      </c>
      <c r="Q23" s="1">
        <f t="shared" si="23"/>
        <v>4</v>
      </c>
      <c r="R23" s="1">
        <f>F23*60/(2*PI()*K23*0.001)</f>
        <v>7379.0019069878763</v>
      </c>
      <c r="S23" s="1">
        <f>L23*0.001*G23*K23/2</f>
        <v>9.3500000000000014</v>
      </c>
      <c r="T23" s="1" t="str">
        <f t="shared" si="2"/>
        <v>×</v>
      </c>
      <c r="U23" s="1">
        <f t="shared" si="3"/>
        <v>14652</v>
      </c>
      <c r="V23" s="1">
        <f t="shared" si="4"/>
        <v>2.7873333333333332</v>
      </c>
      <c r="W23" s="1">
        <f t="shared" si="5"/>
        <v>0.640625</v>
      </c>
      <c r="X23" s="1">
        <f t="shared" si="6"/>
        <v>1.5609756097560976</v>
      </c>
      <c r="Y23" s="1">
        <f t="shared" si="17"/>
        <v>19.2</v>
      </c>
      <c r="Z23" s="1">
        <f t="shared" si="18"/>
        <v>12.299999999999999</v>
      </c>
      <c r="AA23" s="1">
        <f t="shared" si="19"/>
        <v>62.101851824241123</v>
      </c>
      <c r="AB23" s="1">
        <f t="shared" si="7"/>
        <v>9386.4375</v>
      </c>
      <c r="AC23" s="1">
        <f t="shared" si="8"/>
        <v>4.350959349593496</v>
      </c>
      <c r="AD23" s="1">
        <f t="shared" si="9"/>
        <v>1.2720470354006945</v>
      </c>
      <c r="AE23" s="1">
        <f t="shared" si="10"/>
        <v>0.46534324594582838</v>
      </c>
      <c r="AF23" s="1">
        <f t="shared" si="11"/>
        <v>2.4666666666666668</v>
      </c>
      <c r="AG23" s="1">
        <f t="shared" si="12"/>
        <v>3</v>
      </c>
      <c r="AH23" s="1">
        <f t="shared" si="13"/>
        <v>0</v>
      </c>
      <c r="AI23" s="1" t="str">
        <f t="shared" si="14"/>
        <v>×</v>
      </c>
    </row>
    <row r="24" spans="1:35" x14ac:dyDescent="0.4">
      <c r="A24" s="1" t="str">
        <f t="shared" si="15"/>
        <v>×</v>
      </c>
      <c r="C24" s="6"/>
      <c r="D24" s="1">
        <v>4.5</v>
      </c>
      <c r="E24" s="1">
        <v>7.4</v>
      </c>
      <c r="F24" s="1">
        <v>8.5</v>
      </c>
      <c r="G24" s="1">
        <v>17</v>
      </c>
      <c r="H24" s="1">
        <v>5730</v>
      </c>
      <c r="I24" s="1">
        <v>17300</v>
      </c>
      <c r="J24" s="1">
        <v>1.1299999999999999</v>
      </c>
      <c r="K24" s="1">
        <v>11</v>
      </c>
      <c r="L24" s="1">
        <f t="shared" si="24"/>
        <v>100</v>
      </c>
      <c r="M24" s="1">
        <f t="shared" si="24"/>
        <v>64</v>
      </c>
      <c r="N24" s="1">
        <f t="shared" si="16"/>
        <v>41</v>
      </c>
      <c r="O24" s="1">
        <f t="shared" si="21"/>
        <v>0.3</v>
      </c>
      <c r="P24" s="1">
        <f t="shared" si="22"/>
        <v>4</v>
      </c>
      <c r="Q24" s="1">
        <f t="shared" si="23"/>
        <v>4</v>
      </c>
      <c r="R24" s="1">
        <f t="shared" ref="R24:R43" si="25">F24*60/(2*PI()*K24*0.001)</f>
        <v>7379.0019069878763</v>
      </c>
      <c r="S24" s="1">
        <f t="shared" ref="S24:S43" si="26">L24*0.001*G24*K24/2</f>
        <v>9.3500000000000014</v>
      </c>
      <c r="T24" s="1" t="str">
        <f t="shared" si="2"/>
        <v>×</v>
      </c>
      <c r="U24" s="1">
        <f t="shared" si="3"/>
        <v>9422.6666666666679</v>
      </c>
      <c r="V24" s="1">
        <f t="shared" si="4"/>
        <v>1.8582222222222222</v>
      </c>
      <c r="W24" s="1">
        <f t="shared" si="5"/>
        <v>0.640625</v>
      </c>
      <c r="X24" s="1">
        <f t="shared" si="6"/>
        <v>1.5609756097560976</v>
      </c>
      <c r="Y24" s="1">
        <f t="shared" si="17"/>
        <v>19.2</v>
      </c>
      <c r="Z24" s="1">
        <f t="shared" si="18"/>
        <v>12.299999999999999</v>
      </c>
      <c r="AA24" s="1">
        <f t="shared" si="19"/>
        <v>62.101851824241123</v>
      </c>
      <c r="AB24" s="1">
        <f t="shared" si="7"/>
        <v>6036.3958333333339</v>
      </c>
      <c r="AC24" s="1">
        <f t="shared" si="8"/>
        <v>2.9006395663956641</v>
      </c>
      <c r="AD24" s="1">
        <f t="shared" si="9"/>
        <v>0.81805045037553092</v>
      </c>
      <c r="AE24" s="1">
        <f t="shared" si="10"/>
        <v>0.31022883063055229</v>
      </c>
      <c r="AF24" s="1">
        <f t="shared" si="11"/>
        <v>1.6444444444444446</v>
      </c>
      <c r="AG24" s="1">
        <f t="shared" si="12"/>
        <v>4.5</v>
      </c>
      <c r="AH24" s="1">
        <f t="shared" si="13"/>
        <v>0</v>
      </c>
      <c r="AI24" s="1" t="str">
        <f t="shared" si="14"/>
        <v>×</v>
      </c>
    </row>
    <row r="25" spans="1:35" x14ac:dyDescent="0.4">
      <c r="A25" s="1" t="str">
        <f t="shared" si="15"/>
        <v>×</v>
      </c>
      <c r="C25" s="6"/>
      <c r="D25" s="1">
        <v>6</v>
      </c>
      <c r="E25" s="1">
        <v>7.4</v>
      </c>
      <c r="F25" s="1">
        <v>8.5</v>
      </c>
      <c r="G25" s="1">
        <v>17</v>
      </c>
      <c r="H25" s="1">
        <v>5690</v>
      </c>
      <c r="I25" s="1">
        <v>17300</v>
      </c>
      <c r="J25" s="1">
        <v>1.1299999999999999</v>
      </c>
      <c r="K25" s="1">
        <v>11</v>
      </c>
      <c r="L25" s="1">
        <f t="shared" si="24"/>
        <v>100</v>
      </c>
      <c r="M25" s="1">
        <f t="shared" si="24"/>
        <v>64</v>
      </c>
      <c r="N25" s="1">
        <f t="shared" si="16"/>
        <v>41</v>
      </c>
      <c r="O25" s="1">
        <f t="shared" si="21"/>
        <v>0.3</v>
      </c>
      <c r="P25" s="1">
        <f t="shared" si="22"/>
        <v>4</v>
      </c>
      <c r="Q25" s="1">
        <f t="shared" si="23"/>
        <v>4</v>
      </c>
      <c r="R25" s="1">
        <f t="shared" si="25"/>
        <v>7379.0019069878763</v>
      </c>
      <c r="S25" s="1">
        <f t="shared" si="26"/>
        <v>9.3500000000000014</v>
      </c>
      <c r="T25" s="1" t="str">
        <f t="shared" si="2"/>
        <v>×</v>
      </c>
      <c r="U25" s="1">
        <f t="shared" si="3"/>
        <v>7017.666666666667</v>
      </c>
      <c r="V25" s="1">
        <f t="shared" si="4"/>
        <v>1.3936666666666666</v>
      </c>
      <c r="W25" s="1">
        <f t="shared" si="5"/>
        <v>0.640625</v>
      </c>
      <c r="X25" s="1">
        <f t="shared" si="6"/>
        <v>1.5609756097560976</v>
      </c>
      <c r="Y25" s="1">
        <f t="shared" si="17"/>
        <v>19.2</v>
      </c>
      <c r="Z25" s="1">
        <f t="shared" si="18"/>
        <v>12.299999999999999</v>
      </c>
      <c r="AA25" s="1">
        <f t="shared" si="19"/>
        <v>62.101851824241123</v>
      </c>
      <c r="AB25" s="1">
        <f t="shared" si="7"/>
        <v>4495.6927083333339</v>
      </c>
      <c r="AC25" s="1">
        <f t="shared" si="8"/>
        <v>2.175479674796748</v>
      </c>
      <c r="AD25" s="1">
        <f t="shared" si="9"/>
        <v>0.6092548511304674</v>
      </c>
      <c r="AE25" s="1">
        <f t="shared" si="10"/>
        <v>0.23267162297291419</v>
      </c>
      <c r="AF25" s="1">
        <f t="shared" si="11"/>
        <v>1.2333333333333334</v>
      </c>
      <c r="AG25" s="1">
        <f t="shared" si="12"/>
        <v>6</v>
      </c>
      <c r="AH25" s="1">
        <f t="shared" si="13"/>
        <v>0</v>
      </c>
      <c r="AI25" s="1" t="str">
        <f t="shared" si="14"/>
        <v>×</v>
      </c>
    </row>
    <row r="26" spans="1:35" x14ac:dyDescent="0.4">
      <c r="A26" s="1" t="str">
        <f t="shared" si="15"/>
        <v>×</v>
      </c>
      <c r="B26" s="1" t="s">
        <v>49</v>
      </c>
      <c r="C26" s="6" t="s">
        <v>12</v>
      </c>
      <c r="D26" s="1">
        <v>1.5</v>
      </c>
      <c r="E26" s="1">
        <v>7.4</v>
      </c>
      <c r="F26" s="1">
        <v>8.5</v>
      </c>
      <c r="G26" s="1">
        <v>17</v>
      </c>
      <c r="H26" s="1">
        <v>9230</v>
      </c>
      <c r="I26" s="1">
        <v>14300</v>
      </c>
      <c r="J26" s="1">
        <v>5.13</v>
      </c>
      <c r="K26" s="1">
        <v>11</v>
      </c>
      <c r="L26" s="1">
        <v>100</v>
      </c>
      <c r="M26" s="1">
        <v>38</v>
      </c>
      <c r="N26" s="1">
        <v>19</v>
      </c>
      <c r="O26" s="1">
        <f t="shared" si="21"/>
        <v>0.3</v>
      </c>
      <c r="P26" s="1">
        <f t="shared" si="22"/>
        <v>4</v>
      </c>
      <c r="Q26" s="1">
        <v>4</v>
      </c>
      <c r="R26" s="1">
        <f t="shared" si="25"/>
        <v>7379.0019069878763</v>
      </c>
      <c r="S26" s="1">
        <f t="shared" si="26"/>
        <v>9.3500000000000014</v>
      </c>
      <c r="T26" s="1" t="str">
        <f t="shared" si="2"/>
        <v>×</v>
      </c>
      <c r="U26" s="1">
        <f t="shared" si="3"/>
        <v>45534.666666666672</v>
      </c>
      <c r="V26" s="1">
        <f t="shared" si="4"/>
        <v>25.308</v>
      </c>
      <c r="W26" s="1">
        <f t="shared" si="5"/>
        <v>0.5</v>
      </c>
      <c r="X26" s="1">
        <f t="shared" si="6"/>
        <v>2</v>
      </c>
      <c r="Y26" s="1">
        <f t="shared" si="17"/>
        <v>11.4</v>
      </c>
      <c r="Z26" s="1">
        <f t="shared" si="18"/>
        <v>5.7</v>
      </c>
      <c r="AA26" s="1">
        <f t="shared" si="19"/>
        <v>34.101026377515389</v>
      </c>
      <c r="AB26" s="1">
        <f t="shared" si="7"/>
        <v>22767.333333333336</v>
      </c>
      <c r="AC26" s="1">
        <f t="shared" si="8"/>
        <v>50.616</v>
      </c>
      <c r="AD26" s="1">
        <f t="shared" si="9"/>
        <v>3.0854217982750201</v>
      </c>
      <c r="AE26" s="1">
        <f t="shared" si="10"/>
        <v>5.4134759358288758</v>
      </c>
      <c r="AF26" s="1">
        <f t="shared" si="11"/>
        <v>4.9333333333333336</v>
      </c>
      <c r="AG26" s="1">
        <f t="shared" si="12"/>
        <v>1.5</v>
      </c>
      <c r="AH26" s="1" t="str">
        <f t="shared" si="13"/>
        <v>DCX10L</v>
      </c>
      <c r="AI26" s="1" t="str">
        <f t="shared" si="14"/>
        <v>×</v>
      </c>
    </row>
    <row r="27" spans="1:35" x14ac:dyDescent="0.4">
      <c r="A27" s="1" t="str">
        <f t="shared" si="15"/>
        <v>×</v>
      </c>
      <c r="C27" s="6"/>
      <c r="D27" s="1">
        <v>3</v>
      </c>
      <c r="E27" s="1">
        <v>7.4</v>
      </c>
      <c r="F27" s="1">
        <v>8.5</v>
      </c>
      <c r="G27" s="1">
        <v>17</v>
      </c>
      <c r="H27" s="1">
        <v>6930</v>
      </c>
      <c r="I27" s="1">
        <f>I26</f>
        <v>14300</v>
      </c>
      <c r="J27" s="1">
        <v>4.8099999999999996</v>
      </c>
      <c r="K27" s="1">
        <v>11</v>
      </c>
      <c r="L27" s="1">
        <f>L26</f>
        <v>100</v>
      </c>
      <c r="M27" s="1">
        <f>M26</f>
        <v>38</v>
      </c>
      <c r="N27" s="1">
        <f>N26</f>
        <v>19</v>
      </c>
      <c r="O27" s="1">
        <f t="shared" si="21"/>
        <v>0.3</v>
      </c>
      <c r="P27" s="1">
        <f t="shared" si="22"/>
        <v>4</v>
      </c>
      <c r="Q27" s="1">
        <f t="shared" si="23"/>
        <v>4</v>
      </c>
      <c r="R27" s="1">
        <f t="shared" si="25"/>
        <v>7379.0019069878763</v>
      </c>
      <c r="S27" s="1">
        <f t="shared" si="26"/>
        <v>9.3500000000000014</v>
      </c>
      <c r="T27" s="1" t="str">
        <f t="shared" si="2"/>
        <v>×</v>
      </c>
      <c r="U27" s="1">
        <f t="shared" si="3"/>
        <v>17094</v>
      </c>
      <c r="V27" s="1">
        <f t="shared" si="4"/>
        <v>11.864666666666666</v>
      </c>
      <c r="W27" s="1">
        <f t="shared" si="5"/>
        <v>0.5</v>
      </c>
      <c r="X27" s="1">
        <f t="shared" si="6"/>
        <v>2</v>
      </c>
      <c r="Y27" s="1">
        <f t="shared" si="17"/>
        <v>11.4</v>
      </c>
      <c r="Z27" s="1">
        <f t="shared" si="18"/>
        <v>5.7</v>
      </c>
      <c r="AA27" s="1">
        <f t="shared" si="19"/>
        <v>34.101026377515389</v>
      </c>
      <c r="AB27" s="1">
        <f t="shared" si="7"/>
        <v>8547</v>
      </c>
      <c r="AC27" s="1">
        <f t="shared" si="8"/>
        <v>23.729333333333333</v>
      </c>
      <c r="AD27" s="1">
        <f t="shared" si="9"/>
        <v>1.1582867314217706</v>
      </c>
      <c r="AE27" s="1">
        <f t="shared" si="10"/>
        <v>2.5378966131907306</v>
      </c>
      <c r="AF27" s="1">
        <f t="shared" si="11"/>
        <v>2.4666666666666668</v>
      </c>
      <c r="AG27" s="1">
        <f t="shared" si="12"/>
        <v>3</v>
      </c>
      <c r="AH27" s="1">
        <f t="shared" si="13"/>
        <v>0</v>
      </c>
      <c r="AI27" s="1" t="str">
        <f t="shared" si="14"/>
        <v>×</v>
      </c>
    </row>
    <row r="28" spans="1:35" x14ac:dyDescent="0.4">
      <c r="A28" s="1" t="str">
        <f t="shared" si="15"/>
        <v>×</v>
      </c>
      <c r="C28" s="6"/>
      <c r="D28" s="1">
        <v>4.5</v>
      </c>
      <c r="E28" s="1">
        <v>7.4</v>
      </c>
      <c r="F28" s="1">
        <v>8.5</v>
      </c>
      <c r="G28" s="1">
        <v>17</v>
      </c>
      <c r="H28" s="1">
        <v>7110</v>
      </c>
      <c r="I28" s="1">
        <f>I27</f>
        <v>14300</v>
      </c>
      <c r="J28" s="1">
        <v>5.45</v>
      </c>
      <c r="K28" s="1">
        <v>11</v>
      </c>
      <c r="L28" s="1">
        <f t="shared" ref="L28:N43" si="27">L27</f>
        <v>100</v>
      </c>
      <c r="M28" s="1">
        <f t="shared" si="27"/>
        <v>38</v>
      </c>
      <c r="N28" s="1">
        <f t="shared" si="27"/>
        <v>19</v>
      </c>
      <c r="O28" s="1">
        <f t="shared" si="21"/>
        <v>0.3</v>
      </c>
      <c r="P28" s="1">
        <f t="shared" si="22"/>
        <v>4</v>
      </c>
      <c r="Q28" s="1">
        <f t="shared" si="23"/>
        <v>4</v>
      </c>
      <c r="R28" s="1">
        <f t="shared" si="25"/>
        <v>7379.0019069878763</v>
      </c>
      <c r="S28" s="1">
        <f t="shared" si="26"/>
        <v>9.3500000000000014</v>
      </c>
      <c r="T28" s="1" t="str">
        <f t="shared" si="2"/>
        <v>×</v>
      </c>
      <c r="U28" s="1">
        <f t="shared" si="3"/>
        <v>11692.000000000002</v>
      </c>
      <c r="V28" s="1">
        <f t="shared" si="4"/>
        <v>8.9622222222222234</v>
      </c>
      <c r="W28" s="1">
        <f t="shared" si="5"/>
        <v>0.5</v>
      </c>
      <c r="X28" s="1">
        <f t="shared" si="6"/>
        <v>2</v>
      </c>
      <c r="Y28" s="1">
        <f t="shared" si="17"/>
        <v>11.4</v>
      </c>
      <c r="Z28" s="1">
        <f t="shared" si="18"/>
        <v>5.7</v>
      </c>
      <c r="AA28" s="1">
        <f t="shared" si="19"/>
        <v>34.101026377515389</v>
      </c>
      <c r="AB28" s="1">
        <f t="shared" si="7"/>
        <v>5846.0000000000009</v>
      </c>
      <c r="AC28" s="1">
        <f t="shared" si="8"/>
        <v>17.924444444444447</v>
      </c>
      <c r="AD28" s="1">
        <f t="shared" si="9"/>
        <v>0.79224806737939302</v>
      </c>
      <c r="AE28" s="1">
        <f t="shared" si="10"/>
        <v>1.917052881758764</v>
      </c>
      <c r="AF28" s="1">
        <f t="shared" si="11"/>
        <v>1.6444444444444446</v>
      </c>
      <c r="AG28" s="1">
        <f t="shared" si="12"/>
        <v>4.5</v>
      </c>
      <c r="AH28" s="1">
        <f t="shared" si="13"/>
        <v>0</v>
      </c>
      <c r="AI28" s="1" t="str">
        <f t="shared" si="14"/>
        <v>×</v>
      </c>
    </row>
    <row r="29" spans="1:35" x14ac:dyDescent="0.4">
      <c r="A29" s="1" t="str">
        <f t="shared" si="15"/>
        <v>×</v>
      </c>
      <c r="C29" s="6"/>
      <c r="D29" s="1">
        <v>6</v>
      </c>
      <c r="E29" s="1">
        <v>7.4</v>
      </c>
      <c r="F29" s="1">
        <v>8.5</v>
      </c>
      <c r="G29" s="1">
        <v>17</v>
      </c>
      <c r="H29" s="1">
        <v>6640</v>
      </c>
      <c r="I29" s="1">
        <f>I28</f>
        <v>14300</v>
      </c>
      <c r="J29" s="1">
        <v>4.32</v>
      </c>
      <c r="K29" s="1">
        <v>11</v>
      </c>
      <c r="L29" s="1">
        <f t="shared" si="27"/>
        <v>100</v>
      </c>
      <c r="M29" s="1">
        <f t="shared" si="27"/>
        <v>38</v>
      </c>
      <c r="N29" s="1">
        <f t="shared" si="27"/>
        <v>19</v>
      </c>
      <c r="O29" s="1">
        <f t="shared" si="21"/>
        <v>0.3</v>
      </c>
      <c r="P29" s="1">
        <f t="shared" si="22"/>
        <v>4</v>
      </c>
      <c r="Q29" s="1">
        <f t="shared" si="23"/>
        <v>4</v>
      </c>
      <c r="R29" s="1">
        <f t="shared" si="25"/>
        <v>7379.0019069878763</v>
      </c>
      <c r="S29" s="1">
        <f t="shared" si="26"/>
        <v>9.3500000000000014</v>
      </c>
      <c r="T29" s="1" t="str">
        <f t="shared" si="2"/>
        <v>×</v>
      </c>
      <c r="U29" s="1">
        <f t="shared" si="3"/>
        <v>8189.3333333333339</v>
      </c>
      <c r="V29" s="1">
        <f t="shared" si="4"/>
        <v>5.3280000000000003</v>
      </c>
      <c r="W29" s="1">
        <f t="shared" si="5"/>
        <v>0.5</v>
      </c>
      <c r="X29" s="1">
        <f t="shared" si="6"/>
        <v>2</v>
      </c>
      <c r="Y29" s="1">
        <f t="shared" si="17"/>
        <v>11.4</v>
      </c>
      <c r="Z29" s="1">
        <f t="shared" si="18"/>
        <v>5.7</v>
      </c>
      <c r="AA29" s="1">
        <f t="shared" si="19"/>
        <v>34.101026377515389</v>
      </c>
      <c r="AB29" s="1">
        <f t="shared" si="7"/>
        <v>4094.666666666667</v>
      </c>
      <c r="AC29" s="1">
        <f t="shared" si="8"/>
        <v>10.656000000000001</v>
      </c>
      <c r="AD29" s="1">
        <f t="shared" si="9"/>
        <v>0.55490792905054531</v>
      </c>
      <c r="AE29" s="1">
        <f t="shared" si="10"/>
        <v>1.1396791443850267</v>
      </c>
      <c r="AF29" s="1">
        <f t="shared" si="11"/>
        <v>1.2333333333333334</v>
      </c>
      <c r="AG29" s="1">
        <f t="shared" ref="AG29:AG47" si="28">D29</f>
        <v>6</v>
      </c>
      <c r="AH29" s="1">
        <f t="shared" ref="AH29:AH47" si="29">C29</f>
        <v>0</v>
      </c>
      <c r="AI29" s="1" t="str">
        <f t="shared" si="14"/>
        <v>×</v>
      </c>
    </row>
    <row r="30" spans="1:35" x14ac:dyDescent="0.4">
      <c r="A30" s="1" t="str">
        <f t="shared" si="15"/>
        <v>×</v>
      </c>
      <c r="C30" s="6"/>
      <c r="D30" s="1">
        <v>9</v>
      </c>
      <c r="E30" s="1">
        <v>7.4</v>
      </c>
      <c r="F30" s="1">
        <v>8.5</v>
      </c>
      <c r="G30" s="1">
        <v>17</v>
      </c>
      <c r="H30" s="1">
        <v>6780</v>
      </c>
      <c r="I30" s="1">
        <f>I29</f>
        <v>14300</v>
      </c>
      <c r="J30" s="1">
        <v>4.8</v>
      </c>
      <c r="K30" s="1">
        <v>11</v>
      </c>
      <c r="L30" s="1">
        <f t="shared" si="27"/>
        <v>100</v>
      </c>
      <c r="M30" s="1">
        <f t="shared" si="27"/>
        <v>38</v>
      </c>
      <c r="N30" s="1">
        <f t="shared" si="27"/>
        <v>19</v>
      </c>
      <c r="O30" s="1">
        <f t="shared" si="21"/>
        <v>0.3</v>
      </c>
      <c r="P30" s="1">
        <f t="shared" si="22"/>
        <v>4</v>
      </c>
      <c r="Q30" s="1">
        <f t="shared" si="23"/>
        <v>4</v>
      </c>
      <c r="R30" s="1">
        <f t="shared" si="25"/>
        <v>7379.0019069878763</v>
      </c>
      <c r="S30" s="1">
        <f t="shared" si="26"/>
        <v>9.3500000000000014</v>
      </c>
      <c r="T30" s="1" t="str">
        <f t="shared" si="2"/>
        <v>×</v>
      </c>
      <c r="U30" s="1">
        <f t="shared" si="3"/>
        <v>5574.666666666667</v>
      </c>
      <c r="V30" s="1">
        <f t="shared" si="4"/>
        <v>3.9466666666666668</v>
      </c>
      <c r="W30" s="1">
        <f t="shared" si="5"/>
        <v>0.5</v>
      </c>
      <c r="X30" s="1">
        <f t="shared" si="6"/>
        <v>2</v>
      </c>
      <c r="Y30" s="1">
        <f t="shared" si="17"/>
        <v>11.4</v>
      </c>
      <c r="Z30" s="1">
        <f t="shared" si="18"/>
        <v>5.7</v>
      </c>
      <c r="AA30" s="1">
        <f t="shared" si="19"/>
        <v>34.101026377515389</v>
      </c>
      <c r="AB30" s="1">
        <f t="shared" si="7"/>
        <v>2787.3333333333335</v>
      </c>
      <c r="AC30" s="1">
        <f t="shared" si="8"/>
        <v>7.8933333333333335</v>
      </c>
      <c r="AD30" s="1">
        <f t="shared" si="9"/>
        <v>0.37773853001633506</v>
      </c>
      <c r="AE30" s="1">
        <f t="shared" si="10"/>
        <v>0.84420677361853824</v>
      </c>
      <c r="AF30" s="1">
        <f t="shared" si="11"/>
        <v>0.8222222222222223</v>
      </c>
      <c r="AG30" s="1">
        <f t="shared" si="28"/>
        <v>9</v>
      </c>
      <c r="AH30" s="1">
        <f t="shared" si="29"/>
        <v>0</v>
      </c>
      <c r="AI30" s="1" t="str">
        <f t="shared" si="14"/>
        <v>×</v>
      </c>
    </row>
    <row r="31" spans="1:35" x14ac:dyDescent="0.4">
      <c r="A31" s="1" t="str">
        <f t="shared" si="15"/>
        <v>×</v>
      </c>
      <c r="C31" s="6"/>
      <c r="D31" s="1">
        <v>12</v>
      </c>
      <c r="E31" s="1">
        <v>7.4</v>
      </c>
      <c r="F31" s="1">
        <v>8.5</v>
      </c>
      <c r="G31" s="1">
        <v>17</v>
      </c>
      <c r="H31" s="1">
        <v>5980</v>
      </c>
      <c r="I31" s="1">
        <f>I30</f>
        <v>14300</v>
      </c>
      <c r="J31" s="1">
        <v>4.3600000000000003</v>
      </c>
      <c r="K31" s="1">
        <v>11</v>
      </c>
      <c r="L31" s="1">
        <f t="shared" si="27"/>
        <v>100</v>
      </c>
      <c r="M31" s="1">
        <f t="shared" si="27"/>
        <v>38</v>
      </c>
      <c r="N31" s="1">
        <f t="shared" si="27"/>
        <v>19</v>
      </c>
      <c r="O31" s="1">
        <f t="shared" si="21"/>
        <v>0.3</v>
      </c>
      <c r="P31" s="1">
        <f t="shared" si="22"/>
        <v>4</v>
      </c>
      <c r="Q31" s="1">
        <f t="shared" si="23"/>
        <v>4</v>
      </c>
      <c r="R31" s="1">
        <f t="shared" si="25"/>
        <v>7379.0019069878763</v>
      </c>
      <c r="S31" s="1">
        <f t="shared" si="26"/>
        <v>9.3500000000000014</v>
      </c>
      <c r="T31" s="1" t="str">
        <f t="shared" si="2"/>
        <v>×</v>
      </c>
      <c r="U31" s="1">
        <f t="shared" si="3"/>
        <v>3687.666666666667</v>
      </c>
      <c r="V31" s="1">
        <f t="shared" si="4"/>
        <v>2.6886666666666672</v>
      </c>
      <c r="W31" s="1">
        <f t="shared" si="5"/>
        <v>0.5</v>
      </c>
      <c r="X31" s="1">
        <f t="shared" si="6"/>
        <v>2</v>
      </c>
      <c r="Y31" s="1">
        <f t="shared" si="17"/>
        <v>11.4</v>
      </c>
      <c r="Z31" s="1">
        <f t="shared" si="18"/>
        <v>5.7</v>
      </c>
      <c r="AA31" s="1">
        <f t="shared" si="19"/>
        <v>34.101026377515389</v>
      </c>
      <c r="AB31" s="1">
        <f t="shared" si="7"/>
        <v>1843.8333333333335</v>
      </c>
      <c r="AC31" s="1">
        <f t="shared" si="8"/>
        <v>5.3773333333333344</v>
      </c>
      <c r="AD31" s="1">
        <f t="shared" si="9"/>
        <v>0.24987570901523048</v>
      </c>
      <c r="AE31" s="1">
        <f t="shared" si="10"/>
        <v>0.57511586452762931</v>
      </c>
      <c r="AF31" s="1">
        <f t="shared" si="11"/>
        <v>0.6166666666666667</v>
      </c>
      <c r="AG31" s="1">
        <f t="shared" si="28"/>
        <v>12</v>
      </c>
      <c r="AH31" s="1">
        <f t="shared" si="29"/>
        <v>0</v>
      </c>
      <c r="AI31" s="1" t="str">
        <f t="shared" si="14"/>
        <v>×</v>
      </c>
    </row>
    <row r="32" spans="1:35" x14ac:dyDescent="0.4">
      <c r="A32" s="1" t="str">
        <f t="shared" si="15"/>
        <v>×</v>
      </c>
      <c r="C32" s="6" t="s">
        <v>44</v>
      </c>
      <c r="D32" s="1">
        <v>1.5</v>
      </c>
      <c r="E32" s="1">
        <v>7.4</v>
      </c>
      <c r="F32" s="1">
        <v>8.5</v>
      </c>
      <c r="G32" s="1">
        <v>17</v>
      </c>
      <c r="H32" s="1">
        <v>4530</v>
      </c>
      <c r="I32" s="1">
        <v>14300</v>
      </c>
      <c r="J32" s="1">
        <v>1.49</v>
      </c>
      <c r="K32" s="1">
        <v>11</v>
      </c>
      <c r="L32" s="1">
        <f t="shared" si="27"/>
        <v>100</v>
      </c>
      <c r="M32" s="1">
        <f t="shared" si="27"/>
        <v>38</v>
      </c>
      <c r="N32" s="1">
        <f t="shared" si="27"/>
        <v>19</v>
      </c>
      <c r="O32" s="1">
        <f t="shared" si="21"/>
        <v>0.3</v>
      </c>
      <c r="P32" s="1">
        <f t="shared" si="22"/>
        <v>4</v>
      </c>
      <c r="Q32" s="1">
        <f t="shared" si="23"/>
        <v>4</v>
      </c>
      <c r="R32" s="1">
        <f t="shared" si="25"/>
        <v>7379.0019069878763</v>
      </c>
      <c r="S32" s="1">
        <f t="shared" si="26"/>
        <v>9.3500000000000014</v>
      </c>
      <c r="T32" s="1" t="str">
        <f t="shared" si="2"/>
        <v>×</v>
      </c>
      <c r="U32" s="1">
        <f t="shared" si="3"/>
        <v>22348</v>
      </c>
      <c r="V32" s="1">
        <f t="shared" si="4"/>
        <v>7.3506666666666671</v>
      </c>
      <c r="W32" s="1">
        <f t="shared" si="5"/>
        <v>0.5</v>
      </c>
      <c r="X32" s="1">
        <f t="shared" si="6"/>
        <v>2</v>
      </c>
      <c r="Y32" s="1">
        <f t="shared" si="17"/>
        <v>11.4</v>
      </c>
      <c r="Z32" s="1">
        <f t="shared" si="18"/>
        <v>5.7</v>
      </c>
      <c r="AA32" s="1">
        <f t="shared" si="19"/>
        <v>34.101026377515389</v>
      </c>
      <c r="AB32" s="1">
        <f t="shared" si="7"/>
        <v>11174</v>
      </c>
      <c r="AC32" s="1">
        <f t="shared" si="8"/>
        <v>14.701333333333334</v>
      </c>
      <c r="AD32" s="1">
        <f t="shared" si="9"/>
        <v>1.5142969389150422</v>
      </c>
      <c r="AE32" s="1">
        <f t="shared" si="10"/>
        <v>1.5723351158645276</v>
      </c>
      <c r="AF32" s="1">
        <f t="shared" si="11"/>
        <v>4.9333333333333336</v>
      </c>
      <c r="AG32" s="1">
        <f t="shared" si="28"/>
        <v>1.5</v>
      </c>
      <c r="AH32" s="1" t="str">
        <f t="shared" si="29"/>
        <v>DCX10S</v>
      </c>
      <c r="AI32" s="1" t="str">
        <f t="shared" si="14"/>
        <v>×</v>
      </c>
    </row>
    <row r="33" spans="1:35" x14ac:dyDescent="0.4">
      <c r="A33" s="1" t="str">
        <f t="shared" si="15"/>
        <v>×</v>
      </c>
      <c r="C33" s="6"/>
      <c r="D33" s="1">
        <v>3</v>
      </c>
      <c r="E33" s="1">
        <v>7.4</v>
      </c>
      <c r="F33" s="1">
        <v>8.5</v>
      </c>
      <c r="G33" s="1">
        <v>17</v>
      </c>
      <c r="H33" s="1">
        <v>4690</v>
      </c>
      <c r="I33" s="1">
        <f>I32</f>
        <v>14300</v>
      </c>
      <c r="J33" s="1">
        <v>1.54</v>
      </c>
      <c r="K33" s="1">
        <v>11</v>
      </c>
      <c r="L33" s="1">
        <f t="shared" si="27"/>
        <v>100</v>
      </c>
      <c r="M33" s="1">
        <f t="shared" si="27"/>
        <v>38</v>
      </c>
      <c r="N33" s="1">
        <f t="shared" si="27"/>
        <v>19</v>
      </c>
      <c r="O33" s="1">
        <f t="shared" si="21"/>
        <v>0.3</v>
      </c>
      <c r="P33" s="1">
        <f t="shared" si="22"/>
        <v>4</v>
      </c>
      <c r="Q33" s="1">
        <f t="shared" si="23"/>
        <v>4</v>
      </c>
      <c r="R33" s="1">
        <f t="shared" si="25"/>
        <v>7379.0019069878763</v>
      </c>
      <c r="S33" s="1">
        <f t="shared" si="26"/>
        <v>9.3500000000000014</v>
      </c>
      <c r="T33" s="1" t="str">
        <f t="shared" si="2"/>
        <v>×</v>
      </c>
      <c r="U33" s="1">
        <f t="shared" si="3"/>
        <v>11568.666666666668</v>
      </c>
      <c r="V33" s="1">
        <f t="shared" si="4"/>
        <v>3.7986666666666671</v>
      </c>
      <c r="W33" s="1">
        <f t="shared" si="5"/>
        <v>0.5</v>
      </c>
      <c r="X33" s="1">
        <f t="shared" si="6"/>
        <v>2</v>
      </c>
      <c r="Y33" s="1">
        <f t="shared" si="17"/>
        <v>11.4</v>
      </c>
      <c r="Z33" s="1">
        <f t="shared" si="18"/>
        <v>5.7</v>
      </c>
      <c r="AA33" s="1">
        <f t="shared" si="19"/>
        <v>34.101026377515389</v>
      </c>
      <c r="AB33" s="1">
        <f t="shared" si="7"/>
        <v>5784.3333333333339</v>
      </c>
      <c r="AC33" s="1">
        <f t="shared" si="8"/>
        <v>7.5973333333333342</v>
      </c>
      <c r="AD33" s="1">
        <f t="shared" si="9"/>
        <v>0.78389102025513779</v>
      </c>
      <c r="AE33" s="1">
        <f t="shared" si="10"/>
        <v>0.81254901960784309</v>
      </c>
      <c r="AF33" s="1">
        <f t="shared" si="11"/>
        <v>2.4666666666666668</v>
      </c>
      <c r="AG33" s="1">
        <f t="shared" si="28"/>
        <v>3</v>
      </c>
      <c r="AH33" s="1">
        <f t="shared" si="29"/>
        <v>0</v>
      </c>
      <c r="AI33" s="1" t="str">
        <f t="shared" si="14"/>
        <v>×</v>
      </c>
    </row>
    <row r="34" spans="1:35" x14ac:dyDescent="0.4">
      <c r="A34" s="1" t="str">
        <f t="shared" si="15"/>
        <v>×</v>
      </c>
      <c r="C34" s="6"/>
      <c r="D34" s="1">
        <v>4.5</v>
      </c>
      <c r="E34" s="1">
        <v>7.4</v>
      </c>
      <c r="F34" s="1">
        <v>8.5</v>
      </c>
      <c r="G34" s="1">
        <v>17</v>
      </c>
      <c r="H34" s="1">
        <v>4270</v>
      </c>
      <c r="I34" s="1">
        <f>I33</f>
        <v>14300</v>
      </c>
      <c r="J34" s="1">
        <v>1.48</v>
      </c>
      <c r="K34" s="1">
        <v>11</v>
      </c>
      <c r="L34" s="1">
        <f t="shared" si="27"/>
        <v>100</v>
      </c>
      <c r="M34" s="1">
        <f t="shared" si="27"/>
        <v>38</v>
      </c>
      <c r="N34" s="1">
        <f t="shared" si="27"/>
        <v>19</v>
      </c>
      <c r="O34" s="1">
        <f t="shared" si="21"/>
        <v>0.3</v>
      </c>
      <c r="P34" s="1">
        <f t="shared" si="22"/>
        <v>4</v>
      </c>
      <c r="Q34" s="1">
        <f t="shared" si="23"/>
        <v>4</v>
      </c>
      <c r="R34" s="1">
        <f t="shared" si="25"/>
        <v>7379.0019069878763</v>
      </c>
      <c r="S34" s="1">
        <f t="shared" si="26"/>
        <v>9.3500000000000014</v>
      </c>
      <c r="T34" s="1" t="str">
        <f t="shared" si="2"/>
        <v>×</v>
      </c>
      <c r="U34" s="1">
        <f t="shared" si="3"/>
        <v>7021.7777777777783</v>
      </c>
      <c r="V34" s="1">
        <f t="shared" si="4"/>
        <v>2.4337777777777778</v>
      </c>
      <c r="W34" s="1">
        <f t="shared" si="5"/>
        <v>0.5</v>
      </c>
      <c r="X34" s="1">
        <f t="shared" si="6"/>
        <v>2</v>
      </c>
      <c r="Y34" s="1">
        <f t="shared" si="17"/>
        <v>11.4</v>
      </c>
      <c r="Z34" s="1">
        <f t="shared" si="18"/>
        <v>5.7</v>
      </c>
      <c r="AA34" s="1">
        <f t="shared" si="19"/>
        <v>34.101026377515389</v>
      </c>
      <c r="AB34" s="1">
        <f t="shared" si="7"/>
        <v>3510.8888888888891</v>
      </c>
      <c r="AC34" s="1">
        <f t="shared" si="8"/>
        <v>4.8675555555555556</v>
      </c>
      <c r="AD34" s="1">
        <f t="shared" si="9"/>
        <v>0.4757945496075961</v>
      </c>
      <c r="AE34" s="1">
        <f t="shared" si="10"/>
        <v>0.52059417706476518</v>
      </c>
      <c r="AF34" s="1">
        <f t="shared" si="11"/>
        <v>1.6444444444444446</v>
      </c>
      <c r="AG34" s="1">
        <f t="shared" si="28"/>
        <v>4.5</v>
      </c>
      <c r="AH34" s="1">
        <f t="shared" si="29"/>
        <v>0</v>
      </c>
      <c r="AI34" s="1" t="str">
        <f t="shared" si="14"/>
        <v>×</v>
      </c>
    </row>
    <row r="35" spans="1:35" x14ac:dyDescent="0.4">
      <c r="A35" s="1" t="str">
        <f t="shared" si="15"/>
        <v>×</v>
      </c>
      <c r="C35" s="6"/>
      <c r="D35" s="1">
        <v>6</v>
      </c>
      <c r="E35" s="1">
        <v>7.4</v>
      </c>
      <c r="F35" s="1">
        <v>8.5</v>
      </c>
      <c r="G35" s="1">
        <v>17</v>
      </c>
      <c r="H35" s="1">
        <v>3310</v>
      </c>
      <c r="I35" s="1">
        <f>I34</f>
        <v>14300</v>
      </c>
      <c r="J35" s="1">
        <v>1.46</v>
      </c>
      <c r="K35" s="1">
        <v>11</v>
      </c>
      <c r="L35" s="1">
        <f t="shared" si="27"/>
        <v>100</v>
      </c>
      <c r="M35" s="1">
        <f t="shared" si="27"/>
        <v>38</v>
      </c>
      <c r="N35" s="1">
        <f t="shared" si="27"/>
        <v>19</v>
      </c>
      <c r="O35" s="1">
        <f t="shared" si="21"/>
        <v>0.3</v>
      </c>
      <c r="P35" s="1">
        <f t="shared" si="22"/>
        <v>4</v>
      </c>
      <c r="Q35" s="1">
        <f t="shared" si="23"/>
        <v>4</v>
      </c>
      <c r="R35" s="1">
        <f t="shared" si="25"/>
        <v>7379.0019069878763</v>
      </c>
      <c r="S35" s="1">
        <f t="shared" si="26"/>
        <v>9.3500000000000014</v>
      </c>
      <c r="T35" s="1" t="str">
        <f t="shared" si="2"/>
        <v>×</v>
      </c>
      <c r="U35" s="1">
        <f t="shared" si="3"/>
        <v>4082.3333333333335</v>
      </c>
      <c r="V35" s="1">
        <f t="shared" si="4"/>
        <v>1.8006666666666666</v>
      </c>
      <c r="W35" s="1">
        <f t="shared" si="5"/>
        <v>0.5</v>
      </c>
      <c r="X35" s="1">
        <f t="shared" si="6"/>
        <v>2</v>
      </c>
      <c r="Y35" s="1">
        <f t="shared" si="17"/>
        <v>11.4</v>
      </c>
      <c r="Z35" s="1">
        <f t="shared" si="18"/>
        <v>5.7</v>
      </c>
      <c r="AA35" s="1">
        <f t="shared" si="19"/>
        <v>34.101026377515389</v>
      </c>
      <c r="AB35" s="1">
        <f t="shared" si="7"/>
        <v>2041.1666666666667</v>
      </c>
      <c r="AC35" s="1">
        <f t="shared" si="8"/>
        <v>3.6013333333333333</v>
      </c>
      <c r="AD35" s="1">
        <f t="shared" si="9"/>
        <v>0.2766182598128471</v>
      </c>
      <c r="AE35" s="1">
        <f t="shared" si="10"/>
        <v>0.38516934046345802</v>
      </c>
      <c r="AF35" s="1">
        <f t="shared" si="11"/>
        <v>1.2333333333333334</v>
      </c>
      <c r="AG35" s="1">
        <f t="shared" si="28"/>
        <v>6</v>
      </c>
      <c r="AH35" s="1">
        <f t="shared" si="29"/>
        <v>0</v>
      </c>
      <c r="AI35" s="1" t="str">
        <f t="shared" si="14"/>
        <v>×</v>
      </c>
    </row>
    <row r="36" spans="1:35" x14ac:dyDescent="0.4">
      <c r="A36" s="1" t="str">
        <f t="shared" si="15"/>
        <v>×</v>
      </c>
      <c r="C36" s="6"/>
      <c r="D36" s="1">
        <v>9</v>
      </c>
      <c r="E36" s="1">
        <v>7.4</v>
      </c>
      <c r="F36" s="1">
        <v>8.5</v>
      </c>
      <c r="G36" s="1">
        <v>17</v>
      </c>
      <c r="H36" s="1">
        <v>3930</v>
      </c>
      <c r="I36" s="1">
        <f>I35</f>
        <v>14300</v>
      </c>
      <c r="J36" s="1">
        <v>1.38</v>
      </c>
      <c r="K36" s="1">
        <v>11</v>
      </c>
      <c r="L36" s="1">
        <f t="shared" si="27"/>
        <v>100</v>
      </c>
      <c r="M36" s="1">
        <f t="shared" si="27"/>
        <v>38</v>
      </c>
      <c r="N36" s="1">
        <f t="shared" si="27"/>
        <v>19</v>
      </c>
      <c r="O36" s="1">
        <f t="shared" si="21"/>
        <v>0.3</v>
      </c>
      <c r="P36" s="1">
        <f t="shared" si="22"/>
        <v>4</v>
      </c>
      <c r="Q36" s="1">
        <f t="shared" si="23"/>
        <v>4</v>
      </c>
      <c r="R36" s="1">
        <f t="shared" si="25"/>
        <v>7379.0019069878763</v>
      </c>
      <c r="S36" s="1">
        <f t="shared" si="26"/>
        <v>9.3500000000000014</v>
      </c>
      <c r="T36" s="1" t="str">
        <f t="shared" si="2"/>
        <v>×</v>
      </c>
      <c r="U36" s="1">
        <f t="shared" si="3"/>
        <v>3231.3333333333335</v>
      </c>
      <c r="V36" s="1">
        <f t="shared" si="4"/>
        <v>1.1346666666666667</v>
      </c>
      <c r="W36" s="1">
        <f t="shared" si="5"/>
        <v>0.5</v>
      </c>
      <c r="X36" s="1">
        <f t="shared" si="6"/>
        <v>2</v>
      </c>
      <c r="Y36" s="1">
        <f t="shared" si="17"/>
        <v>11.4</v>
      </c>
      <c r="Z36" s="1">
        <f t="shared" si="18"/>
        <v>5.7</v>
      </c>
      <c r="AA36" s="1">
        <f t="shared" si="19"/>
        <v>34.101026377515389</v>
      </c>
      <c r="AB36" s="1">
        <f t="shared" si="7"/>
        <v>1615.6666666666667</v>
      </c>
      <c r="AC36" s="1">
        <f t="shared" si="8"/>
        <v>2.2693333333333334</v>
      </c>
      <c r="AD36" s="1">
        <f t="shared" si="9"/>
        <v>0.21895463465548626</v>
      </c>
      <c r="AE36" s="1">
        <f t="shared" si="10"/>
        <v>0.24270944741532974</v>
      </c>
      <c r="AF36" s="1">
        <f t="shared" si="11"/>
        <v>0.8222222222222223</v>
      </c>
      <c r="AG36" s="1">
        <f t="shared" si="28"/>
        <v>9</v>
      </c>
      <c r="AH36" s="1">
        <f t="shared" si="29"/>
        <v>0</v>
      </c>
      <c r="AI36" s="1" t="str">
        <f t="shared" si="14"/>
        <v>×</v>
      </c>
    </row>
    <row r="37" spans="1:35" x14ac:dyDescent="0.4">
      <c r="A37" s="1" t="str">
        <f t="shared" si="15"/>
        <v>×</v>
      </c>
      <c r="C37" s="6"/>
      <c r="D37" s="1">
        <v>12</v>
      </c>
      <c r="E37" s="1">
        <v>7.4</v>
      </c>
      <c r="F37" s="1">
        <v>8.5</v>
      </c>
      <c r="G37" s="1">
        <v>17</v>
      </c>
      <c r="H37" s="1">
        <v>3890</v>
      </c>
      <c r="I37" s="1">
        <f>I36</f>
        <v>14300</v>
      </c>
      <c r="J37" s="1">
        <v>1.37</v>
      </c>
      <c r="K37" s="1">
        <v>11</v>
      </c>
      <c r="L37" s="1">
        <f t="shared" si="27"/>
        <v>100</v>
      </c>
      <c r="M37" s="1">
        <f t="shared" si="27"/>
        <v>38</v>
      </c>
      <c r="N37" s="1">
        <f t="shared" si="27"/>
        <v>19</v>
      </c>
      <c r="O37" s="1">
        <f t="shared" si="21"/>
        <v>0.3</v>
      </c>
      <c r="P37" s="1">
        <f t="shared" si="22"/>
        <v>4</v>
      </c>
      <c r="Q37" s="1">
        <f t="shared" si="23"/>
        <v>4</v>
      </c>
      <c r="R37" s="1">
        <f t="shared" si="25"/>
        <v>7379.0019069878763</v>
      </c>
      <c r="S37" s="1">
        <f t="shared" si="26"/>
        <v>9.3500000000000014</v>
      </c>
      <c r="T37" s="1" t="str">
        <f t="shared" si="2"/>
        <v>×</v>
      </c>
      <c r="U37" s="1">
        <f t="shared" si="3"/>
        <v>2398.8333333333335</v>
      </c>
      <c r="V37" s="1">
        <f t="shared" si="4"/>
        <v>0.84483333333333344</v>
      </c>
      <c r="W37" s="1">
        <f t="shared" si="5"/>
        <v>0.5</v>
      </c>
      <c r="X37" s="1">
        <f t="shared" si="6"/>
        <v>2</v>
      </c>
      <c r="Y37" s="1">
        <f t="shared" si="17"/>
        <v>11.4</v>
      </c>
      <c r="Z37" s="1">
        <f t="shared" si="18"/>
        <v>5.7</v>
      </c>
      <c r="AA37" s="1">
        <f t="shared" si="19"/>
        <v>34.101026377515389</v>
      </c>
      <c r="AB37" s="1">
        <f t="shared" si="7"/>
        <v>1199.4166666666667</v>
      </c>
      <c r="AC37" s="1">
        <f t="shared" si="8"/>
        <v>1.6896666666666669</v>
      </c>
      <c r="AD37" s="1">
        <f t="shared" si="9"/>
        <v>0.16254456656676364</v>
      </c>
      <c r="AE37" s="1">
        <f t="shared" si="10"/>
        <v>0.18071301247771834</v>
      </c>
      <c r="AF37" s="1">
        <f t="shared" si="11"/>
        <v>0.6166666666666667</v>
      </c>
      <c r="AG37" s="1">
        <f t="shared" si="28"/>
        <v>12</v>
      </c>
      <c r="AH37" s="1">
        <f t="shared" si="29"/>
        <v>0</v>
      </c>
      <c r="AI37" s="1" t="str">
        <f t="shared" si="14"/>
        <v>×</v>
      </c>
    </row>
    <row r="38" spans="1:35" x14ac:dyDescent="0.4">
      <c r="A38" s="1" t="str">
        <f t="shared" si="15"/>
        <v>×</v>
      </c>
      <c r="C38" s="6" t="s">
        <v>45</v>
      </c>
      <c r="D38" s="1">
        <v>2.4</v>
      </c>
      <c r="E38" s="1">
        <v>7.4</v>
      </c>
      <c r="F38" s="1">
        <v>8.5</v>
      </c>
      <c r="G38" s="1">
        <v>17</v>
      </c>
      <c r="H38" s="1">
        <v>4780</v>
      </c>
      <c r="I38" s="1">
        <v>17300</v>
      </c>
      <c r="J38" s="1">
        <v>1.1299999999999999</v>
      </c>
      <c r="K38" s="1">
        <v>11</v>
      </c>
      <c r="L38" s="1">
        <f t="shared" si="27"/>
        <v>100</v>
      </c>
      <c r="M38" s="1">
        <f t="shared" si="27"/>
        <v>38</v>
      </c>
      <c r="N38" s="1">
        <f t="shared" si="27"/>
        <v>19</v>
      </c>
      <c r="O38" s="1">
        <f t="shared" si="21"/>
        <v>0.3</v>
      </c>
      <c r="P38" s="1">
        <f t="shared" si="22"/>
        <v>4</v>
      </c>
      <c r="Q38" s="1">
        <f t="shared" si="23"/>
        <v>4</v>
      </c>
      <c r="R38" s="1">
        <f t="shared" si="25"/>
        <v>7379.0019069878763</v>
      </c>
      <c r="S38" s="1">
        <f t="shared" si="26"/>
        <v>9.3500000000000014</v>
      </c>
      <c r="T38" s="1" t="str">
        <f t="shared" si="2"/>
        <v>×</v>
      </c>
      <c r="U38" s="1">
        <f t="shared" si="3"/>
        <v>14738.333333333334</v>
      </c>
      <c r="V38" s="1">
        <f t="shared" si="4"/>
        <v>3.4841666666666664</v>
      </c>
      <c r="W38" s="1">
        <f t="shared" si="5"/>
        <v>0.5</v>
      </c>
      <c r="X38" s="1">
        <f t="shared" si="6"/>
        <v>2</v>
      </c>
      <c r="Y38" s="1">
        <f t="shared" si="17"/>
        <v>11.4</v>
      </c>
      <c r="Z38" s="1">
        <f t="shared" si="18"/>
        <v>5.7</v>
      </c>
      <c r="AA38" s="1">
        <f t="shared" si="19"/>
        <v>34.101026377515389</v>
      </c>
      <c r="AB38" s="1">
        <f t="shared" si="7"/>
        <v>7369.166666666667</v>
      </c>
      <c r="AC38" s="1">
        <f t="shared" si="8"/>
        <v>6.9683333333333328</v>
      </c>
      <c r="AD38" s="1">
        <f t="shared" si="9"/>
        <v>0.99866713134849638</v>
      </c>
      <c r="AE38" s="1">
        <f t="shared" si="10"/>
        <v>0.74527629233511572</v>
      </c>
      <c r="AF38" s="1">
        <f t="shared" si="11"/>
        <v>3.0833333333333335</v>
      </c>
      <c r="AG38" s="1">
        <f t="shared" si="28"/>
        <v>2.4</v>
      </c>
      <c r="AH38" s="1" t="str">
        <f t="shared" si="29"/>
        <v>DCX8M</v>
      </c>
      <c r="AI38" s="1" t="str">
        <f t="shared" si="14"/>
        <v>×</v>
      </c>
    </row>
    <row r="39" spans="1:35" x14ac:dyDescent="0.4">
      <c r="A39" s="1" t="str">
        <f t="shared" si="15"/>
        <v>×</v>
      </c>
      <c r="C39" s="6"/>
      <c r="D39" s="1">
        <v>4.2</v>
      </c>
      <c r="E39" s="1">
        <v>7.4</v>
      </c>
      <c r="F39" s="1">
        <v>8.5</v>
      </c>
      <c r="G39" s="1">
        <v>17</v>
      </c>
      <c r="H39" s="1">
        <v>4950</v>
      </c>
      <c r="I39" s="1">
        <f>I38</f>
        <v>17300</v>
      </c>
      <c r="J39" s="1">
        <v>1.1399999999999999</v>
      </c>
      <c r="K39" s="1">
        <v>11</v>
      </c>
      <c r="L39" s="1">
        <f t="shared" si="27"/>
        <v>100</v>
      </c>
      <c r="M39" s="1">
        <f t="shared" si="27"/>
        <v>38</v>
      </c>
      <c r="N39" s="1">
        <f t="shared" si="27"/>
        <v>19</v>
      </c>
      <c r="O39" s="1">
        <f t="shared" si="21"/>
        <v>0.3</v>
      </c>
      <c r="P39" s="1">
        <f t="shared" si="22"/>
        <v>4</v>
      </c>
      <c r="Q39" s="1">
        <f t="shared" si="23"/>
        <v>4</v>
      </c>
      <c r="R39" s="1">
        <f t="shared" si="25"/>
        <v>7379.0019069878763</v>
      </c>
      <c r="S39" s="1">
        <f t="shared" si="26"/>
        <v>9.3500000000000014</v>
      </c>
      <c r="T39" s="1" t="str">
        <f t="shared" si="2"/>
        <v>×</v>
      </c>
      <c r="U39" s="1">
        <f t="shared" si="3"/>
        <v>8721.4285714285706</v>
      </c>
      <c r="V39" s="1">
        <f t="shared" si="4"/>
        <v>2.0085714285714285</v>
      </c>
      <c r="W39" s="1">
        <f t="shared" si="5"/>
        <v>0.5</v>
      </c>
      <c r="X39" s="1">
        <f t="shared" si="6"/>
        <v>2</v>
      </c>
      <c r="Y39" s="1">
        <f t="shared" si="17"/>
        <v>11.4</v>
      </c>
      <c r="Z39" s="1">
        <f t="shared" si="18"/>
        <v>5.7</v>
      </c>
      <c r="AA39" s="1">
        <f t="shared" si="19"/>
        <v>34.101026377515389</v>
      </c>
      <c r="AB39" s="1">
        <f t="shared" si="7"/>
        <v>4360.7142857142853</v>
      </c>
      <c r="AC39" s="1">
        <f t="shared" si="8"/>
        <v>4.0171428571428569</v>
      </c>
      <c r="AD39" s="1">
        <f t="shared" si="9"/>
        <v>0.59096261807233197</v>
      </c>
      <c r="AE39" s="1">
        <f t="shared" si="10"/>
        <v>0.429640947288006</v>
      </c>
      <c r="AF39" s="1">
        <f t="shared" si="11"/>
        <v>1.7619047619047619</v>
      </c>
      <c r="AG39" s="1">
        <f t="shared" si="28"/>
        <v>4.2</v>
      </c>
      <c r="AH39" s="1">
        <f t="shared" si="29"/>
        <v>0</v>
      </c>
      <c r="AI39" s="1" t="str">
        <f t="shared" si="14"/>
        <v>×</v>
      </c>
    </row>
    <row r="40" spans="1:35" x14ac:dyDescent="0.4">
      <c r="A40" s="1" t="str">
        <f t="shared" si="15"/>
        <v>×</v>
      </c>
      <c r="C40" s="6"/>
      <c r="D40" s="1">
        <v>6</v>
      </c>
      <c r="E40" s="1">
        <v>7.4</v>
      </c>
      <c r="F40" s="1">
        <v>8.5</v>
      </c>
      <c r="G40" s="1">
        <v>17</v>
      </c>
      <c r="H40" s="1">
        <v>4190</v>
      </c>
      <c r="I40" s="1">
        <f>I39</f>
        <v>17300</v>
      </c>
      <c r="J40" s="1">
        <v>1.05</v>
      </c>
      <c r="K40" s="1">
        <v>11</v>
      </c>
      <c r="L40" s="1">
        <f t="shared" si="27"/>
        <v>100</v>
      </c>
      <c r="M40" s="1">
        <f t="shared" si="27"/>
        <v>38</v>
      </c>
      <c r="N40" s="1">
        <f t="shared" si="27"/>
        <v>19</v>
      </c>
      <c r="O40" s="1">
        <f t="shared" si="21"/>
        <v>0.3</v>
      </c>
      <c r="P40" s="1">
        <f t="shared" si="22"/>
        <v>4</v>
      </c>
      <c r="Q40" s="1">
        <f t="shared" si="23"/>
        <v>4</v>
      </c>
      <c r="R40" s="1">
        <f t="shared" si="25"/>
        <v>7379.0019069878763</v>
      </c>
      <c r="S40" s="1">
        <f t="shared" si="26"/>
        <v>9.3500000000000014</v>
      </c>
      <c r="T40" s="1" t="str">
        <f t="shared" si="2"/>
        <v>×</v>
      </c>
      <c r="U40" s="1">
        <f t="shared" si="3"/>
        <v>5167.666666666667</v>
      </c>
      <c r="V40" s="1">
        <f t="shared" si="4"/>
        <v>1.2950000000000002</v>
      </c>
      <c r="W40" s="1">
        <f t="shared" si="5"/>
        <v>0.5</v>
      </c>
      <c r="X40" s="1">
        <f t="shared" si="6"/>
        <v>2</v>
      </c>
      <c r="Y40" s="1">
        <f t="shared" si="17"/>
        <v>11.4</v>
      </c>
      <c r="Z40" s="1">
        <f t="shared" si="18"/>
        <v>5.7</v>
      </c>
      <c r="AA40" s="1">
        <f t="shared" si="19"/>
        <v>34.101026377515389</v>
      </c>
      <c r="AB40" s="1">
        <f t="shared" si="7"/>
        <v>2583.8333333333335</v>
      </c>
      <c r="AC40" s="1">
        <f t="shared" si="8"/>
        <v>2.5900000000000003</v>
      </c>
      <c r="AD40" s="1">
        <f t="shared" si="9"/>
        <v>0.35016027450629289</v>
      </c>
      <c r="AE40" s="1">
        <f t="shared" si="10"/>
        <v>0.27700534759358286</v>
      </c>
      <c r="AF40" s="1">
        <f t="shared" si="11"/>
        <v>1.2333333333333334</v>
      </c>
      <c r="AG40" s="1">
        <f t="shared" si="28"/>
        <v>6</v>
      </c>
      <c r="AH40" s="1">
        <f t="shared" si="29"/>
        <v>0</v>
      </c>
      <c r="AI40" s="1" t="str">
        <f t="shared" si="14"/>
        <v>×</v>
      </c>
    </row>
    <row r="41" spans="1:35" x14ac:dyDescent="0.4">
      <c r="A41" s="1" t="str">
        <f t="shared" si="15"/>
        <v>×</v>
      </c>
      <c r="C41" s="6"/>
      <c r="D41" s="1">
        <v>7.2</v>
      </c>
      <c r="E41" s="1">
        <v>7.4</v>
      </c>
      <c r="F41" s="1">
        <v>8.5</v>
      </c>
      <c r="G41" s="1">
        <v>17</v>
      </c>
      <c r="H41" s="1">
        <v>4820</v>
      </c>
      <c r="I41" s="1">
        <f>I40</f>
        <v>17300</v>
      </c>
      <c r="J41" s="1">
        <v>1.06</v>
      </c>
      <c r="K41" s="1">
        <v>11</v>
      </c>
      <c r="L41" s="1">
        <f t="shared" si="27"/>
        <v>100</v>
      </c>
      <c r="M41" s="1">
        <f t="shared" si="27"/>
        <v>38</v>
      </c>
      <c r="N41" s="1">
        <f t="shared" si="27"/>
        <v>19</v>
      </c>
      <c r="O41" s="1">
        <f t="shared" si="21"/>
        <v>0.3</v>
      </c>
      <c r="P41" s="1">
        <f t="shared" si="22"/>
        <v>4</v>
      </c>
      <c r="Q41" s="1">
        <f t="shared" si="23"/>
        <v>4</v>
      </c>
      <c r="R41" s="1">
        <f t="shared" si="25"/>
        <v>7379.0019069878763</v>
      </c>
      <c r="S41" s="1">
        <f t="shared" si="26"/>
        <v>9.3500000000000014</v>
      </c>
      <c r="T41" s="1" t="str">
        <f t="shared" si="2"/>
        <v>×</v>
      </c>
      <c r="U41" s="1">
        <f t="shared" si="3"/>
        <v>4953.8888888888896</v>
      </c>
      <c r="V41" s="1">
        <f t="shared" si="4"/>
        <v>1.0894444444444447</v>
      </c>
      <c r="W41" s="1">
        <f t="shared" si="5"/>
        <v>0.5</v>
      </c>
      <c r="X41" s="1">
        <f t="shared" si="6"/>
        <v>2</v>
      </c>
      <c r="Y41" s="1">
        <f t="shared" si="17"/>
        <v>11.4</v>
      </c>
      <c r="Z41" s="1">
        <f t="shared" si="18"/>
        <v>5.7</v>
      </c>
      <c r="AA41" s="1">
        <f t="shared" si="19"/>
        <v>34.101026377515389</v>
      </c>
      <c r="AB41" s="1">
        <f t="shared" si="7"/>
        <v>2476.9444444444448</v>
      </c>
      <c r="AC41" s="1">
        <f t="shared" si="8"/>
        <v>2.1788888888888893</v>
      </c>
      <c r="AD41" s="1">
        <f t="shared" si="9"/>
        <v>0.33567472615758392</v>
      </c>
      <c r="AE41" s="1">
        <f t="shared" si="10"/>
        <v>0.2330362448009507</v>
      </c>
      <c r="AF41" s="1">
        <f t="shared" si="11"/>
        <v>1.0277777777777779</v>
      </c>
      <c r="AG41" s="1">
        <f t="shared" si="28"/>
        <v>7.2</v>
      </c>
      <c r="AH41" s="1">
        <f t="shared" si="29"/>
        <v>0</v>
      </c>
      <c r="AI41" s="1" t="str">
        <f t="shared" si="14"/>
        <v>×</v>
      </c>
    </row>
    <row r="42" spans="1:35" x14ac:dyDescent="0.4">
      <c r="A42" s="1" t="str">
        <f t="shared" si="15"/>
        <v>×</v>
      </c>
      <c r="C42" s="6"/>
      <c r="D42" s="1">
        <v>9</v>
      </c>
      <c r="E42" s="1">
        <v>7.4</v>
      </c>
      <c r="F42" s="1">
        <v>8.5</v>
      </c>
      <c r="G42" s="1">
        <v>17</v>
      </c>
      <c r="H42" s="1">
        <v>5190</v>
      </c>
      <c r="I42" s="1">
        <f>I41</f>
        <v>17300</v>
      </c>
      <c r="J42" s="1">
        <v>1.17</v>
      </c>
      <c r="K42" s="1">
        <v>11</v>
      </c>
      <c r="L42" s="1">
        <f t="shared" si="27"/>
        <v>100</v>
      </c>
      <c r="M42" s="1">
        <f t="shared" si="27"/>
        <v>38</v>
      </c>
      <c r="N42" s="1">
        <f t="shared" si="27"/>
        <v>19</v>
      </c>
      <c r="O42" s="1">
        <f t="shared" si="21"/>
        <v>0.3</v>
      </c>
      <c r="P42" s="1">
        <f t="shared" si="22"/>
        <v>4</v>
      </c>
      <c r="Q42" s="1">
        <f t="shared" si="23"/>
        <v>4</v>
      </c>
      <c r="R42" s="1">
        <f t="shared" si="25"/>
        <v>7379.0019069878763</v>
      </c>
      <c r="S42" s="1">
        <f t="shared" si="26"/>
        <v>9.3500000000000014</v>
      </c>
      <c r="T42" s="1" t="str">
        <f t="shared" si="2"/>
        <v>×</v>
      </c>
      <c r="U42" s="1">
        <f t="shared" si="3"/>
        <v>4267.3333333333339</v>
      </c>
      <c r="V42" s="1">
        <f t="shared" si="4"/>
        <v>0.96200000000000008</v>
      </c>
      <c r="W42" s="1">
        <f t="shared" si="5"/>
        <v>0.5</v>
      </c>
      <c r="X42" s="1">
        <f t="shared" si="6"/>
        <v>2</v>
      </c>
      <c r="Y42" s="1">
        <f t="shared" si="17"/>
        <v>11.4</v>
      </c>
      <c r="Z42" s="1">
        <f t="shared" si="18"/>
        <v>5.7</v>
      </c>
      <c r="AA42" s="1">
        <f t="shared" si="19"/>
        <v>34.101026377515389</v>
      </c>
      <c r="AB42" s="1">
        <f t="shared" si="7"/>
        <v>2133.666666666667</v>
      </c>
      <c r="AC42" s="1">
        <f t="shared" si="8"/>
        <v>1.9240000000000002</v>
      </c>
      <c r="AD42" s="1">
        <f t="shared" si="9"/>
        <v>0.28915383049922994</v>
      </c>
      <c r="AE42" s="1">
        <f t="shared" si="10"/>
        <v>0.20577540106951869</v>
      </c>
      <c r="AF42" s="1">
        <f t="shared" si="11"/>
        <v>0.8222222222222223</v>
      </c>
      <c r="AG42" s="1">
        <f t="shared" si="28"/>
        <v>9</v>
      </c>
      <c r="AH42" s="1">
        <f t="shared" si="29"/>
        <v>0</v>
      </c>
      <c r="AI42" s="1" t="str">
        <f t="shared" si="14"/>
        <v>×</v>
      </c>
    </row>
    <row r="43" spans="1:35" x14ac:dyDescent="0.4">
      <c r="A43" s="1" t="str">
        <f t="shared" si="15"/>
        <v>×</v>
      </c>
      <c r="C43" s="6"/>
      <c r="D43" s="1">
        <v>12</v>
      </c>
      <c r="E43" s="1">
        <v>7.4</v>
      </c>
      <c r="F43" s="1">
        <v>8.5</v>
      </c>
      <c r="G43" s="1">
        <v>17</v>
      </c>
      <c r="H43" s="1">
        <v>5800</v>
      </c>
      <c r="I43" s="1">
        <f>I42</f>
        <v>17300</v>
      </c>
      <c r="J43" s="1">
        <v>1.1299999999999999</v>
      </c>
      <c r="K43" s="1">
        <v>11</v>
      </c>
      <c r="L43" s="1">
        <f t="shared" si="27"/>
        <v>100</v>
      </c>
      <c r="M43" s="1">
        <f t="shared" si="27"/>
        <v>38</v>
      </c>
      <c r="N43" s="1">
        <f t="shared" si="27"/>
        <v>19</v>
      </c>
      <c r="O43" s="1">
        <f t="shared" si="21"/>
        <v>0.3</v>
      </c>
      <c r="P43" s="1">
        <f t="shared" si="22"/>
        <v>4</v>
      </c>
      <c r="Q43" s="1">
        <f t="shared" si="23"/>
        <v>4</v>
      </c>
      <c r="R43" s="1">
        <f t="shared" si="25"/>
        <v>7379.0019069878763</v>
      </c>
      <c r="S43" s="1">
        <f t="shared" si="26"/>
        <v>9.3500000000000014</v>
      </c>
      <c r="T43" s="1" t="str">
        <f t="shared" si="2"/>
        <v>×</v>
      </c>
      <c r="U43" s="1">
        <f t="shared" si="3"/>
        <v>3576.666666666667</v>
      </c>
      <c r="V43" s="1">
        <f t="shared" si="4"/>
        <v>0.6968333333333333</v>
      </c>
      <c r="W43" s="1">
        <f t="shared" si="5"/>
        <v>0.5</v>
      </c>
      <c r="X43" s="1">
        <f t="shared" si="6"/>
        <v>2</v>
      </c>
      <c r="Y43" s="1">
        <f t="shared" si="17"/>
        <v>11.4</v>
      </c>
      <c r="Z43" s="1">
        <f t="shared" si="18"/>
        <v>5.7</v>
      </c>
      <c r="AA43" s="1">
        <f t="shared" si="19"/>
        <v>34.101026377515389</v>
      </c>
      <c r="AB43" s="1">
        <f t="shared" si="7"/>
        <v>1788.3333333333335</v>
      </c>
      <c r="AC43" s="1">
        <f t="shared" si="8"/>
        <v>1.3936666666666666</v>
      </c>
      <c r="AD43" s="1">
        <f t="shared" si="9"/>
        <v>0.24235436660340082</v>
      </c>
      <c r="AE43" s="1">
        <f t="shared" si="10"/>
        <v>0.14905525846702314</v>
      </c>
      <c r="AF43" s="1">
        <f t="shared" si="11"/>
        <v>0.6166666666666667</v>
      </c>
      <c r="AG43" s="1">
        <f t="shared" si="28"/>
        <v>12</v>
      </c>
      <c r="AH43" s="1">
        <f t="shared" si="29"/>
        <v>0</v>
      </c>
      <c r="AI43" s="1" t="str">
        <f t="shared" si="14"/>
        <v>×</v>
      </c>
    </row>
    <row r="44" spans="1:35" x14ac:dyDescent="0.4">
      <c r="A44" s="1" t="str">
        <f t="shared" si="15"/>
        <v>×</v>
      </c>
      <c r="C44" s="6" t="s">
        <v>46</v>
      </c>
      <c r="D44" s="1">
        <v>1.5</v>
      </c>
      <c r="E44" s="1">
        <v>7.4</v>
      </c>
      <c r="F44" s="1">
        <v>8.5</v>
      </c>
      <c r="G44" s="1">
        <v>17</v>
      </c>
      <c r="H44" s="1">
        <v>4950</v>
      </c>
      <c r="I44" s="1">
        <v>17300</v>
      </c>
      <c r="J44" s="1">
        <v>1.1299999999999999</v>
      </c>
      <c r="K44" s="1">
        <v>11</v>
      </c>
      <c r="L44" s="1">
        <f t="shared" ref="L44:N47" si="30">L43</f>
        <v>100</v>
      </c>
      <c r="M44" s="1">
        <f t="shared" si="30"/>
        <v>38</v>
      </c>
      <c r="N44" s="1">
        <f t="shared" si="30"/>
        <v>19</v>
      </c>
      <c r="O44" s="1">
        <f t="shared" si="21"/>
        <v>0.3</v>
      </c>
      <c r="P44" s="1">
        <f t="shared" si="22"/>
        <v>4</v>
      </c>
      <c r="Q44" s="1">
        <f t="shared" si="23"/>
        <v>4</v>
      </c>
      <c r="R44" s="1">
        <f>F44*60/(2*PI()*K44*0.001)</f>
        <v>7379.0019069878763</v>
      </c>
      <c r="S44" s="1">
        <f>L44*0.001*G44*K44/2</f>
        <v>9.3500000000000014</v>
      </c>
      <c r="T44" s="1" t="str">
        <f t="shared" si="2"/>
        <v>×</v>
      </c>
      <c r="U44" s="1">
        <f t="shared" si="3"/>
        <v>24420</v>
      </c>
      <c r="V44" s="1">
        <f t="shared" si="4"/>
        <v>5.5746666666666664</v>
      </c>
      <c r="W44" s="1">
        <f t="shared" si="5"/>
        <v>0.5</v>
      </c>
      <c r="X44" s="1">
        <f t="shared" si="6"/>
        <v>2</v>
      </c>
      <c r="Y44" s="1">
        <f t="shared" si="17"/>
        <v>11.4</v>
      </c>
      <c r="Z44" s="1">
        <f t="shared" si="18"/>
        <v>5.7</v>
      </c>
      <c r="AA44" s="1">
        <f t="shared" si="19"/>
        <v>34.101026377515389</v>
      </c>
      <c r="AB44" s="1">
        <f t="shared" si="7"/>
        <v>12210</v>
      </c>
      <c r="AC44" s="1">
        <f t="shared" si="8"/>
        <v>11.149333333333333</v>
      </c>
      <c r="AD44" s="1">
        <f t="shared" si="9"/>
        <v>1.6546953306025296</v>
      </c>
      <c r="AE44" s="1">
        <f t="shared" si="10"/>
        <v>1.1924420677361851</v>
      </c>
      <c r="AF44" s="1">
        <f t="shared" si="11"/>
        <v>4.9333333333333336</v>
      </c>
      <c r="AG44" s="1">
        <f t="shared" si="28"/>
        <v>1.5</v>
      </c>
      <c r="AH44" s="1" t="str">
        <f t="shared" si="29"/>
        <v>DCX6M</v>
      </c>
      <c r="AI44" s="1" t="str">
        <f t="shared" si="14"/>
        <v>×</v>
      </c>
    </row>
    <row r="45" spans="1:35" x14ac:dyDescent="0.4">
      <c r="A45" s="1" t="str">
        <f t="shared" si="15"/>
        <v>×</v>
      </c>
      <c r="C45" s="6"/>
      <c r="D45" s="1">
        <v>3</v>
      </c>
      <c r="E45" s="1">
        <v>7.4</v>
      </c>
      <c r="F45" s="1">
        <v>8.5</v>
      </c>
      <c r="G45" s="1">
        <v>17</v>
      </c>
      <c r="H45" s="1">
        <v>5940</v>
      </c>
      <c r="I45" s="1">
        <v>17300</v>
      </c>
      <c r="J45" s="1">
        <v>1.1299999999999999</v>
      </c>
      <c r="K45" s="1">
        <v>11</v>
      </c>
      <c r="L45" s="1">
        <f t="shared" si="30"/>
        <v>100</v>
      </c>
      <c r="M45" s="1">
        <f t="shared" si="30"/>
        <v>38</v>
      </c>
      <c r="N45" s="1">
        <f t="shared" si="30"/>
        <v>19</v>
      </c>
      <c r="O45" s="1">
        <f t="shared" si="21"/>
        <v>0.3</v>
      </c>
      <c r="P45" s="1">
        <f t="shared" si="22"/>
        <v>4</v>
      </c>
      <c r="Q45" s="1">
        <f t="shared" si="23"/>
        <v>4</v>
      </c>
      <c r="R45" s="1">
        <f>F45*60/(2*PI()*K45*0.001)</f>
        <v>7379.0019069878763</v>
      </c>
      <c r="S45" s="1">
        <f>L45*0.001*G45*K45/2</f>
        <v>9.3500000000000014</v>
      </c>
      <c r="T45" s="1" t="str">
        <f t="shared" si="2"/>
        <v>×</v>
      </c>
      <c r="U45" s="1">
        <f t="shared" si="3"/>
        <v>14652</v>
      </c>
      <c r="V45" s="1">
        <f t="shared" si="4"/>
        <v>2.7873333333333332</v>
      </c>
      <c r="W45" s="1">
        <f t="shared" si="5"/>
        <v>0.5</v>
      </c>
      <c r="X45" s="1">
        <f t="shared" si="6"/>
        <v>2</v>
      </c>
      <c r="Y45" s="1">
        <f t="shared" si="17"/>
        <v>11.4</v>
      </c>
      <c r="Z45" s="1">
        <f t="shared" si="18"/>
        <v>5.7</v>
      </c>
      <c r="AA45" s="1">
        <f t="shared" si="19"/>
        <v>34.101026377515389</v>
      </c>
      <c r="AB45" s="1">
        <f t="shared" si="7"/>
        <v>7326</v>
      </c>
      <c r="AC45" s="1">
        <f t="shared" si="8"/>
        <v>5.5746666666666664</v>
      </c>
      <c r="AD45" s="1">
        <f t="shared" si="9"/>
        <v>0.99281719836151772</v>
      </c>
      <c r="AE45" s="1">
        <f t="shared" si="10"/>
        <v>0.59622103386809255</v>
      </c>
      <c r="AF45" s="1">
        <f t="shared" si="11"/>
        <v>2.4666666666666668</v>
      </c>
      <c r="AG45" s="1">
        <f t="shared" si="28"/>
        <v>3</v>
      </c>
      <c r="AH45" s="1">
        <f t="shared" si="29"/>
        <v>0</v>
      </c>
      <c r="AI45" s="1" t="str">
        <f t="shared" si="14"/>
        <v>×</v>
      </c>
    </row>
    <row r="46" spans="1:35" x14ac:dyDescent="0.4">
      <c r="A46" s="1" t="str">
        <f t="shared" si="15"/>
        <v>×</v>
      </c>
      <c r="C46" s="6"/>
      <c r="D46" s="1">
        <v>4.5</v>
      </c>
      <c r="E46" s="1">
        <v>7.4</v>
      </c>
      <c r="F46" s="1">
        <v>8.5</v>
      </c>
      <c r="G46" s="1">
        <v>17</v>
      </c>
      <c r="H46" s="1">
        <v>5730</v>
      </c>
      <c r="I46" s="1">
        <v>17300</v>
      </c>
      <c r="J46" s="1">
        <v>1.1299999999999999</v>
      </c>
      <c r="K46" s="1">
        <v>11</v>
      </c>
      <c r="L46" s="1">
        <f t="shared" si="30"/>
        <v>100</v>
      </c>
      <c r="M46" s="1">
        <f t="shared" si="30"/>
        <v>38</v>
      </c>
      <c r="N46" s="1">
        <f t="shared" si="30"/>
        <v>19</v>
      </c>
      <c r="O46" s="1">
        <f t="shared" si="21"/>
        <v>0.3</v>
      </c>
      <c r="P46" s="1">
        <f t="shared" si="22"/>
        <v>4</v>
      </c>
      <c r="Q46" s="1">
        <f t="shared" si="23"/>
        <v>4</v>
      </c>
      <c r="R46" s="1">
        <f t="shared" ref="R46:R51" si="31">F46*60/(2*PI()*K46*0.001)</f>
        <v>7379.0019069878763</v>
      </c>
      <c r="S46" s="1">
        <f t="shared" ref="S46:S47" si="32">L46*0.001*G46*K46/2</f>
        <v>9.3500000000000014</v>
      </c>
      <c r="T46" s="1" t="str">
        <f t="shared" si="2"/>
        <v>×</v>
      </c>
      <c r="U46" s="1">
        <f t="shared" si="3"/>
        <v>9422.6666666666679</v>
      </c>
      <c r="V46" s="1">
        <f t="shared" si="4"/>
        <v>1.8582222222222222</v>
      </c>
      <c r="W46" s="1">
        <f t="shared" si="5"/>
        <v>0.5</v>
      </c>
      <c r="X46" s="1">
        <f t="shared" si="6"/>
        <v>2</v>
      </c>
      <c r="Y46" s="1">
        <f t="shared" si="17"/>
        <v>11.4</v>
      </c>
      <c r="Z46" s="1">
        <f t="shared" si="18"/>
        <v>5.7</v>
      </c>
      <c r="AA46" s="1">
        <f t="shared" si="19"/>
        <v>34.101026377515389</v>
      </c>
      <c r="AB46" s="1">
        <f t="shared" si="7"/>
        <v>4711.3333333333339</v>
      </c>
      <c r="AC46" s="1">
        <f t="shared" si="8"/>
        <v>3.7164444444444444</v>
      </c>
      <c r="AD46" s="1">
        <f t="shared" si="9"/>
        <v>0.63847840029309733</v>
      </c>
      <c r="AE46" s="1">
        <f t="shared" si="10"/>
        <v>0.39748068924539509</v>
      </c>
      <c r="AF46" s="1">
        <f t="shared" si="11"/>
        <v>1.6444444444444446</v>
      </c>
      <c r="AG46" s="1">
        <f t="shared" si="28"/>
        <v>4.5</v>
      </c>
      <c r="AH46" s="1">
        <f t="shared" si="29"/>
        <v>0</v>
      </c>
      <c r="AI46" s="1" t="str">
        <f t="shared" si="14"/>
        <v>×</v>
      </c>
    </row>
    <row r="47" spans="1:35" x14ac:dyDescent="0.4">
      <c r="A47" s="1" t="str">
        <f t="shared" si="15"/>
        <v>×</v>
      </c>
      <c r="C47" s="6"/>
      <c r="D47" s="1">
        <v>6</v>
      </c>
      <c r="E47" s="1">
        <v>7.4</v>
      </c>
      <c r="F47" s="1">
        <v>8.5</v>
      </c>
      <c r="G47" s="1">
        <v>17</v>
      </c>
      <c r="H47" s="1">
        <v>5690</v>
      </c>
      <c r="I47" s="1">
        <v>17300</v>
      </c>
      <c r="J47" s="1">
        <v>1.1299999999999999</v>
      </c>
      <c r="K47" s="1">
        <v>11</v>
      </c>
      <c r="L47" s="1">
        <f t="shared" si="30"/>
        <v>100</v>
      </c>
      <c r="M47" s="1">
        <f t="shared" si="30"/>
        <v>38</v>
      </c>
      <c r="N47" s="1">
        <f t="shared" si="30"/>
        <v>19</v>
      </c>
      <c r="O47" s="1">
        <f t="shared" si="21"/>
        <v>0.3</v>
      </c>
      <c r="P47" s="1">
        <f t="shared" si="22"/>
        <v>4</v>
      </c>
      <c r="Q47" s="1">
        <f t="shared" si="23"/>
        <v>4</v>
      </c>
      <c r="R47" s="1">
        <f t="shared" si="31"/>
        <v>7379.0019069878763</v>
      </c>
      <c r="S47" s="1">
        <f t="shared" si="32"/>
        <v>9.3500000000000014</v>
      </c>
      <c r="T47" s="1" t="str">
        <f t="shared" si="2"/>
        <v>×</v>
      </c>
      <c r="U47" s="1">
        <f t="shared" si="3"/>
        <v>7017.666666666667</v>
      </c>
      <c r="V47" s="1">
        <f t="shared" si="4"/>
        <v>1.3936666666666666</v>
      </c>
      <c r="W47" s="1">
        <f t="shared" si="5"/>
        <v>0.5</v>
      </c>
      <c r="X47" s="1">
        <f t="shared" si="6"/>
        <v>2</v>
      </c>
      <c r="Y47" s="1">
        <f t="shared" si="17"/>
        <v>11.4</v>
      </c>
      <c r="Z47" s="1">
        <f t="shared" si="18"/>
        <v>5.7</v>
      </c>
      <c r="AA47" s="1">
        <f t="shared" si="19"/>
        <v>34.101026377515389</v>
      </c>
      <c r="AB47" s="1">
        <f t="shared" si="7"/>
        <v>3508.8333333333335</v>
      </c>
      <c r="AC47" s="1">
        <f t="shared" si="8"/>
        <v>2.7873333333333332</v>
      </c>
      <c r="AD47" s="1">
        <f t="shared" si="9"/>
        <v>0.47551598137012091</v>
      </c>
      <c r="AE47" s="1">
        <f t="shared" si="10"/>
        <v>0.29811051693404628</v>
      </c>
      <c r="AF47" s="1">
        <f t="shared" si="11"/>
        <v>1.2333333333333334</v>
      </c>
      <c r="AG47" s="1">
        <f t="shared" si="28"/>
        <v>6</v>
      </c>
      <c r="AH47" s="1">
        <f t="shared" si="29"/>
        <v>0</v>
      </c>
      <c r="AI47" s="1" t="str">
        <f t="shared" si="14"/>
        <v>×</v>
      </c>
    </row>
    <row r="48" spans="1:35" x14ac:dyDescent="0.4">
      <c r="A48" s="1" t="str">
        <f t="shared" si="15"/>
        <v>×</v>
      </c>
      <c r="B48" s="6" t="s">
        <v>58</v>
      </c>
      <c r="D48" s="1">
        <v>1.5</v>
      </c>
      <c r="E48" s="1">
        <v>7.4</v>
      </c>
      <c r="F48" s="1">
        <v>8</v>
      </c>
      <c r="G48" s="1">
        <v>17</v>
      </c>
      <c r="H48" s="1">
        <v>4950</v>
      </c>
      <c r="I48" s="1">
        <v>17300</v>
      </c>
      <c r="J48" s="1">
        <v>0.45300000000000001</v>
      </c>
      <c r="K48" s="1">
        <v>10</v>
      </c>
      <c r="L48" s="1">
        <v>180</v>
      </c>
      <c r="M48" s="1">
        <v>40</v>
      </c>
      <c r="N48" s="1">
        <v>19</v>
      </c>
      <c r="O48" s="1">
        <v>0.3</v>
      </c>
      <c r="R48" s="1">
        <f t="shared" si="31"/>
        <v>7639.4372684109758</v>
      </c>
      <c r="S48" s="1">
        <f>L48*0.001*G48*K48/4</f>
        <v>7.65</v>
      </c>
      <c r="T48" s="1" t="str">
        <f t="shared" ref="T48:T51" si="33">A48</f>
        <v>×</v>
      </c>
      <c r="U48" s="1">
        <f t="shared" ref="U48:U51" si="34">H48*(E48/D48)</f>
        <v>24420</v>
      </c>
      <c r="V48" s="1">
        <f>J48*(E48/D48)</f>
        <v>2.2348000000000003</v>
      </c>
      <c r="W48" s="1">
        <f t="shared" ref="W48:W51" si="35">N48/M48</f>
        <v>0.47499999999999998</v>
      </c>
      <c r="X48" s="1">
        <f t="shared" si="6"/>
        <v>2.1052631578947367</v>
      </c>
      <c r="Y48" s="1">
        <f t="shared" ref="Y48:Y51" si="36">O48*M48</f>
        <v>12</v>
      </c>
      <c r="Z48" s="1">
        <f t="shared" ref="Z48:Z51" si="37">O48*N48</f>
        <v>5.7</v>
      </c>
      <c r="AA48" s="1">
        <f t="shared" ref="AA48:AA51" si="38">2*SQRT(POWER(Y48+Z48, 2)-POWER(K48-(Z48+P48), 2))</f>
        <v>34.339481650135603</v>
      </c>
      <c r="AB48" s="1">
        <f t="shared" ref="AB48:AB51" si="39">U48*W48</f>
        <v>11599.5</v>
      </c>
      <c r="AC48" s="1">
        <f t="shared" ref="AC48:AC51" si="40">V48/W48</f>
        <v>4.7048421052631593</v>
      </c>
      <c r="AD48" s="1">
        <f t="shared" ref="AD48:AD51" si="41">AB48/R48</f>
        <v>1.5183709993881169</v>
      </c>
      <c r="AE48" s="1">
        <f t="shared" ref="AE48:AE51" si="42">AC48/S48</f>
        <v>0.61501203990368092</v>
      </c>
      <c r="AF48" s="1">
        <f t="shared" ref="AF48:AF51" si="43">E48/D48</f>
        <v>4.9333333333333336</v>
      </c>
      <c r="AG48" s="1">
        <f t="shared" ref="AG48:AG51" si="44">D48</f>
        <v>1.5</v>
      </c>
      <c r="AH48" s="1">
        <f t="shared" ref="AH48:AH51" si="45">C48</f>
        <v>0</v>
      </c>
      <c r="AI48" s="1" t="str">
        <f t="shared" ref="AI48:AI51" si="46">A48</f>
        <v>×</v>
      </c>
    </row>
    <row r="49" spans="1:35" x14ac:dyDescent="0.4">
      <c r="A49" s="1" t="str">
        <f t="shared" si="15"/>
        <v>×</v>
      </c>
      <c r="B49" s="6"/>
      <c r="D49" s="1">
        <v>3</v>
      </c>
      <c r="E49" s="1">
        <v>7.4</v>
      </c>
      <c r="F49" s="1">
        <v>8</v>
      </c>
      <c r="G49" s="1">
        <v>17</v>
      </c>
      <c r="H49" s="1">
        <v>5940</v>
      </c>
      <c r="I49" s="1">
        <f>I48</f>
        <v>17300</v>
      </c>
      <c r="J49" s="1">
        <v>0.52400000000000002</v>
      </c>
      <c r="K49" s="1">
        <f>K48</f>
        <v>10</v>
      </c>
      <c r="L49" s="1">
        <v>180</v>
      </c>
      <c r="M49" s="1">
        <v>40</v>
      </c>
      <c r="N49" s="1">
        <v>19</v>
      </c>
      <c r="O49" s="1">
        <v>0.3</v>
      </c>
      <c r="R49" s="1">
        <f t="shared" si="31"/>
        <v>7639.4372684109758</v>
      </c>
      <c r="S49" s="1">
        <f>L49*0.001*G49*K49/4</f>
        <v>7.65</v>
      </c>
      <c r="T49" s="1" t="str">
        <f t="shared" si="33"/>
        <v>×</v>
      </c>
      <c r="U49" s="1">
        <f t="shared" si="34"/>
        <v>14652</v>
      </c>
      <c r="V49" s="1">
        <f t="shared" ref="V49:V51" si="47">J49*(E49/D49)</f>
        <v>1.2925333333333335</v>
      </c>
      <c r="W49" s="1">
        <f t="shared" si="35"/>
        <v>0.47499999999999998</v>
      </c>
      <c r="X49" s="1">
        <f t="shared" si="6"/>
        <v>2.1052631578947367</v>
      </c>
      <c r="Y49" s="1">
        <f t="shared" si="36"/>
        <v>12</v>
      </c>
      <c r="Z49" s="1">
        <f t="shared" si="37"/>
        <v>5.7</v>
      </c>
      <c r="AA49" s="1">
        <f t="shared" si="38"/>
        <v>34.339481650135603</v>
      </c>
      <c r="AB49" s="1">
        <f t="shared" si="39"/>
        <v>6959.7</v>
      </c>
      <c r="AC49" s="1">
        <f t="shared" si="40"/>
        <v>2.7211228070175446</v>
      </c>
      <c r="AD49" s="1">
        <f t="shared" si="41"/>
        <v>0.91102259963287013</v>
      </c>
      <c r="AE49" s="1">
        <f t="shared" si="42"/>
        <v>0.35570232771471172</v>
      </c>
      <c r="AF49" s="1">
        <f t="shared" si="43"/>
        <v>2.4666666666666668</v>
      </c>
      <c r="AG49" s="1">
        <f t="shared" si="44"/>
        <v>3</v>
      </c>
      <c r="AH49" s="1">
        <f t="shared" si="45"/>
        <v>0</v>
      </c>
      <c r="AI49" s="1" t="str">
        <f t="shared" si="46"/>
        <v>×</v>
      </c>
    </row>
    <row r="50" spans="1:35" x14ac:dyDescent="0.4">
      <c r="A50" s="1" t="str">
        <f t="shared" si="15"/>
        <v>×</v>
      </c>
      <c r="B50" s="6"/>
      <c r="D50" s="1">
        <v>4.5</v>
      </c>
      <c r="E50" s="1">
        <v>7.4</v>
      </c>
      <c r="F50" s="1">
        <v>8</v>
      </c>
      <c r="G50" s="1">
        <v>17</v>
      </c>
      <c r="H50" s="1">
        <v>5730</v>
      </c>
      <c r="I50" s="1">
        <f>I49</f>
        <v>17300</v>
      </c>
      <c r="J50" s="1">
        <v>0.50700000000000001</v>
      </c>
      <c r="K50" s="1">
        <f>K49</f>
        <v>10</v>
      </c>
      <c r="L50" s="1">
        <v>180</v>
      </c>
      <c r="M50" s="1">
        <v>40</v>
      </c>
      <c r="N50" s="1">
        <v>19</v>
      </c>
      <c r="O50" s="1">
        <v>0.3</v>
      </c>
      <c r="R50" s="1">
        <f t="shared" si="31"/>
        <v>7639.4372684109758</v>
      </c>
      <c r="S50" s="1">
        <f>L50*0.001*G50*K50/4</f>
        <v>7.65</v>
      </c>
      <c r="T50" s="1" t="str">
        <f t="shared" si="33"/>
        <v>×</v>
      </c>
      <c r="U50" s="1">
        <f t="shared" si="34"/>
        <v>9422.6666666666679</v>
      </c>
      <c r="V50" s="1">
        <f t="shared" si="47"/>
        <v>0.83373333333333344</v>
      </c>
      <c r="W50" s="1">
        <f t="shared" si="35"/>
        <v>0.47499999999999998</v>
      </c>
      <c r="X50" s="1">
        <f t="shared" si="6"/>
        <v>2.1052631578947367</v>
      </c>
      <c r="Y50" s="1">
        <f t="shared" si="36"/>
        <v>12</v>
      </c>
      <c r="Z50" s="1">
        <f t="shared" si="37"/>
        <v>5.7</v>
      </c>
      <c r="AA50" s="1">
        <f t="shared" si="38"/>
        <v>34.339481650135603</v>
      </c>
      <c r="AB50" s="1">
        <f t="shared" si="39"/>
        <v>4475.7666666666673</v>
      </c>
      <c r="AC50" s="1">
        <f t="shared" si="40"/>
        <v>1.7552280701754388</v>
      </c>
      <c r="AD50" s="1">
        <f t="shared" si="41"/>
        <v>0.58587648663258662</v>
      </c>
      <c r="AE50" s="1">
        <f t="shared" si="42"/>
        <v>0.22944157780071095</v>
      </c>
      <c r="AF50" s="1">
        <f t="shared" si="43"/>
        <v>1.6444444444444446</v>
      </c>
      <c r="AG50" s="1">
        <f t="shared" si="44"/>
        <v>4.5</v>
      </c>
      <c r="AH50" s="1">
        <f t="shared" si="45"/>
        <v>0</v>
      </c>
      <c r="AI50" s="1" t="str">
        <f t="shared" si="46"/>
        <v>×</v>
      </c>
    </row>
    <row r="51" spans="1:35" x14ac:dyDescent="0.4">
      <c r="A51" s="1" t="str">
        <f t="shared" si="15"/>
        <v>×</v>
      </c>
      <c r="B51" s="6"/>
      <c r="D51" s="1">
        <v>6</v>
      </c>
      <c r="E51" s="1">
        <v>7.4</v>
      </c>
      <c r="F51" s="1">
        <v>8</v>
      </c>
      <c r="G51" s="1">
        <v>17</v>
      </c>
      <c r="H51" s="1">
        <v>5690</v>
      </c>
      <c r="I51" s="1">
        <f>I50</f>
        <v>17300</v>
      </c>
      <c r="J51" s="1">
        <v>0.503</v>
      </c>
      <c r="K51" s="1">
        <f>K50</f>
        <v>10</v>
      </c>
      <c r="L51" s="1">
        <v>180</v>
      </c>
      <c r="M51" s="1">
        <v>40</v>
      </c>
      <c r="N51" s="1">
        <v>19</v>
      </c>
      <c r="O51" s="1">
        <v>0.3</v>
      </c>
      <c r="R51" s="1">
        <f t="shared" si="31"/>
        <v>7639.4372684109758</v>
      </c>
      <c r="S51" s="1">
        <f>L51*0.001*G51*K51/4</f>
        <v>7.65</v>
      </c>
      <c r="T51" s="1" t="str">
        <f t="shared" si="33"/>
        <v>×</v>
      </c>
      <c r="U51" s="1">
        <f t="shared" si="34"/>
        <v>7017.666666666667</v>
      </c>
      <c r="V51" s="1">
        <f t="shared" si="47"/>
        <v>0.62036666666666673</v>
      </c>
      <c r="W51" s="1">
        <f t="shared" si="35"/>
        <v>0.47499999999999998</v>
      </c>
      <c r="X51" s="1">
        <f t="shared" si="6"/>
        <v>2.1052631578947367</v>
      </c>
      <c r="Y51" s="1">
        <f t="shared" si="36"/>
        <v>12</v>
      </c>
      <c r="Z51" s="1">
        <f t="shared" si="37"/>
        <v>5.7</v>
      </c>
      <c r="AA51" s="1">
        <f t="shared" si="38"/>
        <v>34.339481650135603</v>
      </c>
      <c r="AB51" s="1">
        <f t="shared" si="39"/>
        <v>3333.3916666666669</v>
      </c>
      <c r="AC51" s="1">
        <f t="shared" si="40"/>
        <v>1.3060350877192985</v>
      </c>
      <c r="AD51" s="1">
        <f t="shared" si="41"/>
        <v>0.43633994881405991</v>
      </c>
      <c r="AE51" s="1">
        <f t="shared" si="42"/>
        <v>0.17072354087833966</v>
      </c>
      <c r="AF51" s="1">
        <f t="shared" si="43"/>
        <v>1.2333333333333334</v>
      </c>
      <c r="AG51" s="1">
        <f t="shared" si="44"/>
        <v>6</v>
      </c>
      <c r="AH51" s="1">
        <f t="shared" si="45"/>
        <v>0</v>
      </c>
      <c r="AI51" s="1" t="str">
        <f t="shared" si="46"/>
        <v>×</v>
      </c>
    </row>
  </sheetData>
  <mergeCells count="13">
    <mergeCell ref="C10:C15"/>
    <mergeCell ref="C1:S1"/>
    <mergeCell ref="U1:AC1"/>
    <mergeCell ref="AD1:AF1"/>
    <mergeCell ref="AG1:AI1"/>
    <mergeCell ref="C4:C9"/>
    <mergeCell ref="B48:B51"/>
    <mergeCell ref="C16:C21"/>
    <mergeCell ref="C22:C25"/>
    <mergeCell ref="C26:C31"/>
    <mergeCell ref="C32:C37"/>
    <mergeCell ref="C38:C43"/>
    <mergeCell ref="C44:C47"/>
  </mergeCells>
  <phoneticPr fontId="1"/>
  <conditionalFormatting sqref="U4:U21">
    <cfRule type="cellIs" dxfId="52" priority="27" operator="lessThan">
      <formula>$I$4</formula>
    </cfRule>
    <cfRule type="cellIs" dxfId="51" priority="28" operator="greaterThan">
      <formula>$I$4</formula>
    </cfRule>
  </conditionalFormatting>
  <conditionalFormatting sqref="AB4:AB21">
    <cfRule type="cellIs" dxfId="50" priority="25" operator="lessThan">
      <formula>$R$4</formula>
    </cfRule>
    <cfRule type="cellIs" dxfId="49" priority="26" operator="greaterThan">
      <formula>$R$4</formula>
    </cfRule>
  </conditionalFormatting>
  <conditionalFormatting sqref="AC4:AC21">
    <cfRule type="cellIs" dxfId="48" priority="23" operator="lessThan">
      <formula>$S$4</formula>
    </cfRule>
    <cfRule type="cellIs" dxfId="47" priority="24" operator="greaterThan">
      <formula>$S$4</formula>
    </cfRule>
  </conditionalFormatting>
  <conditionalFormatting sqref="U22:U25">
    <cfRule type="cellIs" dxfId="46" priority="21" operator="lessThan">
      <formula>$I$4</formula>
    </cfRule>
    <cfRule type="cellIs" dxfId="45" priority="22" operator="greaterThan">
      <formula>$I$4</formula>
    </cfRule>
  </conditionalFormatting>
  <conditionalFormatting sqref="AB22:AB25">
    <cfRule type="cellIs" dxfId="44" priority="19" operator="lessThan">
      <formula>$R$4</formula>
    </cfRule>
    <cfRule type="cellIs" dxfId="43" priority="20" operator="greaterThan">
      <formula>$R$4</formula>
    </cfRule>
  </conditionalFormatting>
  <conditionalFormatting sqref="AC22:AC25">
    <cfRule type="cellIs" dxfId="42" priority="17" operator="lessThan">
      <formula>$S$4</formula>
    </cfRule>
    <cfRule type="cellIs" dxfId="41" priority="18" operator="greaterThan">
      <formula>$S$4</formula>
    </cfRule>
  </conditionalFormatting>
  <conditionalFormatting sqref="U26:U43">
    <cfRule type="cellIs" dxfId="40" priority="15" operator="lessThan">
      <formula>$I$4</formula>
    </cfRule>
    <cfRule type="cellIs" dxfId="39" priority="16" operator="greaterThan">
      <formula>$I$4</formula>
    </cfRule>
  </conditionalFormatting>
  <conditionalFormatting sqref="AB26:AB43">
    <cfRule type="cellIs" dxfId="38" priority="13" operator="lessThan">
      <formula>$R$4</formula>
    </cfRule>
    <cfRule type="cellIs" dxfId="37" priority="14" operator="greaterThan">
      <formula>$R$4</formula>
    </cfRule>
  </conditionalFormatting>
  <conditionalFormatting sqref="AC26:AC43">
    <cfRule type="cellIs" dxfId="36" priority="11" operator="lessThan">
      <formula>$S$4</formula>
    </cfRule>
    <cfRule type="cellIs" dxfId="35" priority="12" operator="greaterThan">
      <formula>$S$4</formula>
    </cfRule>
  </conditionalFormatting>
  <conditionalFormatting sqref="U44:U51">
    <cfRule type="cellIs" dxfId="34" priority="9" operator="lessThan">
      <formula>$I$4</formula>
    </cfRule>
    <cfRule type="cellIs" dxfId="33" priority="10" operator="greaterThan">
      <formula>$I$4</formula>
    </cfRule>
  </conditionalFormatting>
  <conditionalFormatting sqref="AB44:AB51">
    <cfRule type="cellIs" dxfId="32" priority="7" operator="lessThan">
      <formula>$R$4</formula>
    </cfRule>
    <cfRule type="cellIs" dxfId="31" priority="8" operator="greaterThan">
      <formula>$R$4</formula>
    </cfRule>
  </conditionalFormatting>
  <conditionalFormatting sqref="AC44:AC51">
    <cfRule type="cellIs" dxfId="30" priority="5" operator="lessThan">
      <formula>$S$4</formula>
    </cfRule>
    <cfRule type="cellIs" dxfId="29" priority="6" operator="greaterThan">
      <formula>$S$4</formula>
    </cfRule>
  </conditionalFormatting>
  <conditionalFormatting sqref="AA4:AA51">
    <cfRule type="cellIs" dxfId="28" priority="1" operator="equal">
      <formula>2*$K$4+$P$4</formula>
    </cfRule>
    <cfRule type="cellIs" dxfId="27" priority="2" operator="greaterThan">
      <formula>2*$K$4+$Q$4</formula>
    </cfRule>
    <cfRule type="cellIs" dxfId="26" priority="3" operator="lessThan">
      <formula>2*$K$4+$P$4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D032-20AC-4986-83D3-A6C3F770039F}">
  <dimension ref="A1:AC52"/>
  <sheetViews>
    <sheetView topLeftCell="J1" zoomScale="70" zoomScaleNormal="70" workbookViewId="0">
      <pane ySplit="2" topLeftCell="A3" activePane="bottomLeft" state="frozen"/>
      <selection activeCell="B1" sqref="B1"/>
      <selection pane="bottomLeft" activeCell="AA52" sqref="AA52"/>
    </sheetView>
  </sheetViews>
  <sheetFormatPr defaultRowHeight="18.75" x14ac:dyDescent="0.4"/>
  <cols>
    <col min="1" max="1" width="9" style="1"/>
    <col min="2" max="2" width="26.25" style="1" bestFit="1" customWidth="1"/>
    <col min="3" max="3" width="8.5" style="1" bestFit="1" customWidth="1"/>
    <col min="4" max="4" width="9" style="1" bestFit="1" customWidth="1"/>
    <col min="5" max="5" width="15.125" style="1" bestFit="1" customWidth="1"/>
    <col min="6" max="6" width="9" style="1" bestFit="1" customWidth="1"/>
    <col min="7" max="7" width="11" style="1" bestFit="1" customWidth="1"/>
    <col min="8" max="8" width="25.5" style="1" bestFit="1" customWidth="1"/>
    <col min="9" max="9" width="15.125" style="1" bestFit="1" customWidth="1"/>
    <col min="10" max="12" width="11" style="1" bestFit="1" customWidth="1"/>
    <col min="13" max="13" width="17.25" style="1" bestFit="1" customWidth="1"/>
    <col min="14" max="14" width="19.25" style="1" bestFit="1" customWidth="1"/>
    <col min="15" max="16" width="15.125" style="1" bestFit="1" customWidth="1"/>
    <col min="17" max="17" width="8.25" style="1" bestFit="1" customWidth="1"/>
    <col min="18" max="18" width="23.5" style="1" customWidth="1"/>
    <col min="19" max="19" width="23.5" style="1" bestFit="1" customWidth="1"/>
    <col min="20" max="20" width="8.5" style="1" bestFit="1" customWidth="1"/>
    <col min="21" max="21" width="8.5" style="1" customWidth="1"/>
    <col min="22" max="22" width="18.125" style="1" bestFit="1" customWidth="1"/>
    <col min="23" max="23" width="18.125" style="1" customWidth="1"/>
    <col min="24" max="25" width="29.625" style="1" bestFit="1" customWidth="1"/>
    <col min="26" max="26" width="17.25" style="1" bestFit="1" customWidth="1"/>
    <col min="27" max="16384" width="9" style="1"/>
  </cols>
  <sheetData>
    <row r="1" spans="1:29" x14ac:dyDescent="0.4">
      <c r="A1" s="5" t="s">
        <v>39</v>
      </c>
      <c r="B1" s="5"/>
      <c r="C1" s="7" t="s">
        <v>26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4" t="s">
        <v>40</v>
      </c>
      <c r="R1" s="8"/>
      <c r="S1" s="8"/>
      <c r="T1" s="8"/>
      <c r="U1" s="8"/>
      <c r="V1" s="8"/>
      <c r="W1" s="8"/>
      <c r="X1" s="9" t="s">
        <v>37</v>
      </c>
      <c r="Y1" s="9"/>
      <c r="Z1" s="9"/>
      <c r="AA1" s="10" t="s">
        <v>36</v>
      </c>
      <c r="AB1" s="10"/>
      <c r="AC1" s="10"/>
    </row>
    <row r="2" spans="1:29" s="2" customFormat="1" x14ac:dyDescent="0.4">
      <c r="A2" s="2" t="s">
        <v>38</v>
      </c>
      <c r="B2" s="2" t="s">
        <v>47</v>
      </c>
      <c r="C2" s="2" t="s">
        <v>22</v>
      </c>
      <c r="D2" s="2" t="s">
        <v>17</v>
      </c>
      <c r="E2" s="2" t="s">
        <v>19</v>
      </c>
      <c r="F2" s="2" t="s">
        <v>0</v>
      </c>
      <c r="G2" s="2" t="s">
        <v>1</v>
      </c>
      <c r="H2" s="2" t="s">
        <v>42</v>
      </c>
      <c r="I2" s="2" t="s">
        <v>43</v>
      </c>
      <c r="J2" s="2" t="s">
        <v>41</v>
      </c>
      <c r="K2" s="2" t="s">
        <v>2</v>
      </c>
      <c r="L2" s="2" t="s">
        <v>4</v>
      </c>
      <c r="M2" s="2" t="s">
        <v>13</v>
      </c>
      <c r="N2" s="2" t="s">
        <v>14</v>
      </c>
      <c r="O2" s="2" t="s">
        <v>11</v>
      </c>
      <c r="P2" s="2" t="s">
        <v>3</v>
      </c>
      <c r="Q2" s="2" t="s">
        <v>38</v>
      </c>
      <c r="R2" s="2" t="s">
        <v>25</v>
      </c>
      <c r="S2" s="2" t="s">
        <v>24</v>
      </c>
      <c r="T2" s="2" t="s">
        <v>21</v>
      </c>
      <c r="U2" s="2" t="s">
        <v>15</v>
      </c>
      <c r="V2" s="2" t="s">
        <v>27</v>
      </c>
      <c r="W2" s="2" t="s">
        <v>28</v>
      </c>
      <c r="X2" s="2" t="s">
        <v>30</v>
      </c>
      <c r="Y2" s="2" t="s">
        <v>31</v>
      </c>
      <c r="Z2" s="2" t="s">
        <v>34</v>
      </c>
      <c r="AA2" s="2" t="s">
        <v>17</v>
      </c>
      <c r="AB2" s="2" t="s">
        <v>22</v>
      </c>
      <c r="AC2" s="2" t="s">
        <v>38</v>
      </c>
    </row>
    <row r="3" spans="1:29" x14ac:dyDescent="0.4">
      <c r="C3" s="1" t="s">
        <v>23</v>
      </c>
      <c r="D3" s="1" t="s">
        <v>18</v>
      </c>
      <c r="E3" s="1" t="s">
        <v>18</v>
      </c>
      <c r="F3" s="1" t="s">
        <v>5</v>
      </c>
      <c r="G3" s="1" t="s">
        <v>6</v>
      </c>
      <c r="H3" s="1" t="s">
        <v>7</v>
      </c>
      <c r="J3" s="1" t="s">
        <v>8</v>
      </c>
      <c r="K3" s="1" t="s">
        <v>9</v>
      </c>
      <c r="L3" s="1" t="s">
        <v>10</v>
      </c>
      <c r="M3" s="1" t="s">
        <v>16</v>
      </c>
      <c r="N3" s="1" t="s">
        <v>16</v>
      </c>
      <c r="O3" s="1" t="s">
        <v>7</v>
      </c>
      <c r="P3" s="1" t="s">
        <v>8</v>
      </c>
      <c r="R3" s="1" t="s">
        <v>7</v>
      </c>
      <c r="S3" s="1" t="s">
        <v>8</v>
      </c>
      <c r="T3" s="1" t="s">
        <v>20</v>
      </c>
      <c r="U3" s="1" t="s">
        <v>20</v>
      </c>
      <c r="V3" s="1" t="s">
        <v>7</v>
      </c>
      <c r="W3" s="1" t="s">
        <v>8</v>
      </c>
      <c r="X3" s="1" t="s">
        <v>32</v>
      </c>
      <c r="Y3" s="1" t="s">
        <v>33</v>
      </c>
      <c r="Z3" s="1" t="s">
        <v>35</v>
      </c>
      <c r="AA3" s="1" t="s">
        <v>18</v>
      </c>
      <c r="AB3" s="1" t="s">
        <v>23</v>
      </c>
    </row>
    <row r="4" spans="1:29" hidden="1" x14ac:dyDescent="0.4">
      <c r="A4" s="1" t="str">
        <f t="shared" ref="A4:A21" si="0">IF(I4&gt;R4,IF(V4&gt;=O4,IF(W4&gt;=P4, "〇", "×"), "×"),"×")</f>
        <v>×</v>
      </c>
      <c r="C4" s="6" t="s">
        <v>12</v>
      </c>
      <c r="D4" s="1">
        <v>1.5</v>
      </c>
      <c r="E4" s="1">
        <v>7.4</v>
      </c>
      <c r="F4" s="1">
        <v>8.5</v>
      </c>
      <c r="G4" s="1">
        <v>17</v>
      </c>
      <c r="H4" s="1">
        <v>9230</v>
      </c>
      <c r="I4" s="1">
        <v>14300</v>
      </c>
      <c r="J4" s="1">
        <v>5.13</v>
      </c>
      <c r="K4" s="1">
        <v>11</v>
      </c>
      <c r="L4" s="1">
        <v>100</v>
      </c>
      <c r="M4" s="1">
        <v>64</v>
      </c>
      <c r="N4" s="1">
        <v>42</v>
      </c>
      <c r="O4" s="1">
        <f t="shared" ref="O4:O19" si="1">F4*60/(2*PI()*K4*0.001)</f>
        <v>7379.0019069878763</v>
      </c>
      <c r="P4" s="1">
        <f t="shared" ref="P4:P19" si="2">L4*0.001*G4*K4/2</f>
        <v>9.3500000000000014</v>
      </c>
      <c r="Q4" s="1" t="str">
        <f t="shared" ref="Q4:Q9" si="3">A4</f>
        <v>×</v>
      </c>
      <c r="R4" s="1">
        <f t="shared" ref="R4:R9" si="4">H4*(E4/D4)</f>
        <v>45534.666666666672</v>
      </c>
      <c r="S4" s="1">
        <f t="shared" ref="S4:S9" si="5">J4*(E4/D4)</f>
        <v>25.308</v>
      </c>
      <c r="T4" s="1">
        <f t="shared" ref="T4:T9" si="6">N4/M4</f>
        <v>0.65625</v>
      </c>
      <c r="U4" s="1">
        <f t="shared" ref="U4:U9" si="7">1/T4</f>
        <v>1.5238095238095237</v>
      </c>
      <c r="V4" s="1">
        <f>R4*T4</f>
        <v>29882.125000000004</v>
      </c>
      <c r="W4" s="1">
        <f>S4/T4</f>
        <v>38.564571428571426</v>
      </c>
      <c r="X4" s="1">
        <f t="shared" ref="X4:Y9" si="8">V4/O4</f>
        <v>4.0496161102359638</v>
      </c>
      <c r="Y4" s="1">
        <f t="shared" si="8"/>
        <v>4.1245530939648578</v>
      </c>
      <c r="Z4" s="1">
        <f t="shared" ref="Z4:Z9" si="9">E4/D4</f>
        <v>4.9333333333333336</v>
      </c>
      <c r="AA4" s="1">
        <f>D4</f>
        <v>1.5</v>
      </c>
      <c r="AB4" s="1" t="str">
        <f>C4</f>
        <v>DCX10L</v>
      </c>
      <c r="AC4" s="1" t="str">
        <f t="shared" ref="AC4:AC9" si="10">A4</f>
        <v>×</v>
      </c>
    </row>
    <row r="5" spans="1:29" hidden="1" x14ac:dyDescent="0.4">
      <c r="A5" s="1" t="str">
        <f t="shared" si="0"/>
        <v>×</v>
      </c>
      <c r="C5" s="6"/>
      <c r="D5" s="1">
        <v>3</v>
      </c>
      <c r="E5" s="1">
        <v>7.4</v>
      </c>
      <c r="F5" s="1">
        <v>8.5</v>
      </c>
      <c r="G5" s="1">
        <v>17</v>
      </c>
      <c r="H5" s="1">
        <v>6930</v>
      </c>
      <c r="I5" s="1">
        <f>I4</f>
        <v>14300</v>
      </c>
      <c r="J5" s="1">
        <v>4.8099999999999996</v>
      </c>
      <c r="K5" s="1">
        <v>11</v>
      </c>
      <c r="L5" s="1">
        <f>L4</f>
        <v>100</v>
      </c>
      <c r="M5" s="1">
        <f>M4</f>
        <v>64</v>
      </c>
      <c r="N5" s="1">
        <f t="shared" ref="N5:N25" si="11">$N$4</f>
        <v>42</v>
      </c>
      <c r="O5" s="1">
        <f t="shared" si="1"/>
        <v>7379.0019069878763</v>
      </c>
      <c r="P5" s="1">
        <f t="shared" si="2"/>
        <v>9.3500000000000014</v>
      </c>
      <c r="Q5" s="1" t="str">
        <f t="shared" si="3"/>
        <v>×</v>
      </c>
      <c r="R5" s="1">
        <f t="shared" si="4"/>
        <v>17094</v>
      </c>
      <c r="S5" s="1">
        <f t="shared" si="5"/>
        <v>11.864666666666666</v>
      </c>
      <c r="T5" s="1">
        <f t="shared" si="6"/>
        <v>0.65625</v>
      </c>
      <c r="U5" s="1">
        <f t="shared" si="7"/>
        <v>1.5238095238095237</v>
      </c>
      <c r="V5" s="1">
        <f t="shared" ref="V5:V9" si="12">R5*T5</f>
        <v>11217.9375</v>
      </c>
      <c r="W5" s="1">
        <f t="shared" ref="W5:W9" si="13">S5/T5</f>
        <v>18.079492063492062</v>
      </c>
      <c r="X5" s="1">
        <f t="shared" si="8"/>
        <v>1.520251334991074</v>
      </c>
      <c r="Y5" s="1">
        <f t="shared" si="8"/>
        <v>1.9336355148119848</v>
      </c>
      <c r="Z5" s="1">
        <f t="shared" si="9"/>
        <v>2.4666666666666668</v>
      </c>
      <c r="AA5" s="1">
        <f>D5</f>
        <v>3</v>
      </c>
      <c r="AB5" s="1">
        <f>C5</f>
        <v>0</v>
      </c>
      <c r="AC5" s="1" t="str">
        <f t="shared" si="10"/>
        <v>×</v>
      </c>
    </row>
    <row r="6" spans="1:29" hidden="1" x14ac:dyDescent="0.4">
      <c r="A6" s="1" t="str">
        <f t="shared" si="0"/>
        <v>〇</v>
      </c>
      <c r="B6" s="1" t="s">
        <v>48</v>
      </c>
      <c r="C6" s="6"/>
      <c r="D6" s="1">
        <v>4.5</v>
      </c>
      <c r="E6" s="1">
        <v>7.4</v>
      </c>
      <c r="F6" s="1">
        <v>8.5</v>
      </c>
      <c r="G6" s="1">
        <v>17</v>
      </c>
      <c r="H6" s="1">
        <v>7110</v>
      </c>
      <c r="I6" s="1">
        <f>I5</f>
        <v>14300</v>
      </c>
      <c r="J6" s="1">
        <v>5.45</v>
      </c>
      <c r="K6" s="1">
        <v>11</v>
      </c>
      <c r="L6" s="1">
        <f t="shared" ref="L6:L21" si="14">L5</f>
        <v>100</v>
      </c>
      <c r="M6" s="1">
        <f t="shared" ref="M6:M21" si="15">M5</f>
        <v>64</v>
      </c>
      <c r="N6" s="1">
        <f t="shared" si="11"/>
        <v>42</v>
      </c>
      <c r="O6" s="1">
        <f t="shared" si="1"/>
        <v>7379.0019069878763</v>
      </c>
      <c r="P6" s="1">
        <f t="shared" si="2"/>
        <v>9.3500000000000014</v>
      </c>
      <c r="Q6" s="1" t="str">
        <f t="shared" si="3"/>
        <v>〇</v>
      </c>
      <c r="R6" s="1">
        <f t="shared" si="4"/>
        <v>11692.000000000002</v>
      </c>
      <c r="S6" s="1">
        <f t="shared" si="5"/>
        <v>8.9622222222222234</v>
      </c>
      <c r="T6" s="1">
        <f t="shared" si="6"/>
        <v>0.65625</v>
      </c>
      <c r="U6" s="1">
        <f t="shared" si="7"/>
        <v>1.5238095238095237</v>
      </c>
      <c r="V6" s="1">
        <f t="shared" si="12"/>
        <v>7672.8750000000009</v>
      </c>
      <c r="W6" s="1">
        <f t="shared" si="13"/>
        <v>13.656719576719578</v>
      </c>
      <c r="X6" s="1">
        <f t="shared" si="8"/>
        <v>1.0398255884354533</v>
      </c>
      <c r="Y6" s="1">
        <f t="shared" si="8"/>
        <v>1.4606117194352488</v>
      </c>
      <c r="Z6" s="1">
        <f t="shared" si="9"/>
        <v>1.6444444444444446</v>
      </c>
      <c r="AA6" s="1">
        <f>D6</f>
        <v>4.5</v>
      </c>
      <c r="AB6" s="1">
        <f>C6</f>
        <v>0</v>
      </c>
      <c r="AC6" s="1" t="str">
        <f t="shared" si="10"/>
        <v>〇</v>
      </c>
    </row>
    <row r="7" spans="1:29" hidden="1" x14ac:dyDescent="0.4">
      <c r="A7" s="1" t="str">
        <f t="shared" si="0"/>
        <v>×</v>
      </c>
      <c r="C7" s="6"/>
      <c r="D7" s="1">
        <v>6</v>
      </c>
      <c r="E7" s="1">
        <v>7.4</v>
      </c>
      <c r="F7" s="1">
        <v>8.5</v>
      </c>
      <c r="G7" s="1">
        <v>17</v>
      </c>
      <c r="H7" s="1">
        <v>6640</v>
      </c>
      <c r="I7" s="1">
        <f>I6</f>
        <v>14300</v>
      </c>
      <c r="J7" s="1">
        <v>4.32</v>
      </c>
      <c r="K7" s="1">
        <v>11</v>
      </c>
      <c r="L7" s="1">
        <f t="shared" si="14"/>
        <v>100</v>
      </c>
      <c r="M7" s="1">
        <f t="shared" si="15"/>
        <v>64</v>
      </c>
      <c r="N7" s="1">
        <f t="shared" si="11"/>
        <v>42</v>
      </c>
      <c r="O7" s="1">
        <f t="shared" si="1"/>
        <v>7379.0019069878763</v>
      </c>
      <c r="P7" s="1">
        <f t="shared" si="2"/>
        <v>9.3500000000000014</v>
      </c>
      <c r="Q7" s="1" t="str">
        <f t="shared" si="3"/>
        <v>×</v>
      </c>
      <c r="R7" s="1">
        <f t="shared" si="4"/>
        <v>8189.3333333333339</v>
      </c>
      <c r="S7" s="1">
        <f t="shared" si="5"/>
        <v>5.3280000000000003</v>
      </c>
      <c r="T7" s="1">
        <f t="shared" si="6"/>
        <v>0.65625</v>
      </c>
      <c r="U7" s="1">
        <f t="shared" si="7"/>
        <v>1.5238095238095237</v>
      </c>
      <c r="V7" s="1">
        <f t="shared" si="12"/>
        <v>5374.25</v>
      </c>
      <c r="W7" s="1">
        <f t="shared" si="13"/>
        <v>8.1188571428571432</v>
      </c>
      <c r="X7" s="1">
        <f t="shared" si="8"/>
        <v>0.72831665687884062</v>
      </c>
      <c r="Y7" s="1">
        <f t="shared" si="8"/>
        <v>0.86832696715049651</v>
      </c>
      <c r="Z7" s="1">
        <f t="shared" si="9"/>
        <v>1.2333333333333334</v>
      </c>
      <c r="AA7" s="1">
        <f t="shared" ref="AA7:AA9" si="16">D7</f>
        <v>6</v>
      </c>
      <c r="AB7" s="1">
        <f t="shared" ref="AB7:AB9" si="17">C7</f>
        <v>0</v>
      </c>
      <c r="AC7" s="1" t="str">
        <f t="shared" si="10"/>
        <v>×</v>
      </c>
    </row>
    <row r="8" spans="1:29" hidden="1" x14ac:dyDescent="0.4">
      <c r="A8" s="1" t="str">
        <f t="shared" si="0"/>
        <v>×</v>
      </c>
      <c r="C8" s="6"/>
      <c r="D8" s="1">
        <v>9</v>
      </c>
      <c r="E8" s="1">
        <v>7.4</v>
      </c>
      <c r="F8" s="1">
        <v>8.5</v>
      </c>
      <c r="G8" s="1">
        <v>17</v>
      </c>
      <c r="H8" s="1">
        <v>6780</v>
      </c>
      <c r="I8" s="1">
        <f>I7</f>
        <v>14300</v>
      </c>
      <c r="J8" s="1">
        <v>4.8</v>
      </c>
      <c r="K8" s="1">
        <v>11</v>
      </c>
      <c r="L8" s="1">
        <f t="shared" si="14"/>
        <v>100</v>
      </c>
      <c r="M8" s="1">
        <f t="shared" si="15"/>
        <v>64</v>
      </c>
      <c r="N8" s="1">
        <f t="shared" si="11"/>
        <v>42</v>
      </c>
      <c r="O8" s="1">
        <f t="shared" si="1"/>
        <v>7379.0019069878763</v>
      </c>
      <c r="P8" s="1">
        <f t="shared" si="2"/>
        <v>9.3500000000000014</v>
      </c>
      <c r="Q8" s="1" t="str">
        <f t="shared" si="3"/>
        <v>×</v>
      </c>
      <c r="R8" s="1">
        <f t="shared" si="4"/>
        <v>5574.666666666667</v>
      </c>
      <c r="S8" s="1">
        <f t="shared" si="5"/>
        <v>3.9466666666666668</v>
      </c>
      <c r="T8" s="1">
        <f t="shared" si="6"/>
        <v>0.65625</v>
      </c>
      <c r="U8" s="1">
        <f t="shared" si="7"/>
        <v>1.5238095238095237</v>
      </c>
      <c r="V8" s="1">
        <f t="shared" si="12"/>
        <v>3658.375</v>
      </c>
      <c r="W8" s="1">
        <f t="shared" si="13"/>
        <v>6.0139682539682537</v>
      </c>
      <c r="X8" s="1">
        <f t="shared" si="8"/>
        <v>0.49578182064643972</v>
      </c>
      <c r="Y8" s="1">
        <f t="shared" si="8"/>
        <v>0.64320516085221957</v>
      </c>
      <c r="Z8" s="1">
        <f t="shared" si="9"/>
        <v>0.8222222222222223</v>
      </c>
      <c r="AA8" s="1">
        <f t="shared" si="16"/>
        <v>9</v>
      </c>
      <c r="AB8" s="1">
        <f t="shared" si="17"/>
        <v>0</v>
      </c>
      <c r="AC8" s="1" t="str">
        <f t="shared" si="10"/>
        <v>×</v>
      </c>
    </row>
    <row r="9" spans="1:29" hidden="1" x14ac:dyDescent="0.4">
      <c r="A9" s="1" t="str">
        <f t="shared" si="0"/>
        <v>×</v>
      </c>
      <c r="C9" s="6"/>
      <c r="D9" s="1">
        <v>12</v>
      </c>
      <c r="E9" s="1">
        <v>7.4</v>
      </c>
      <c r="F9" s="1">
        <v>8.5</v>
      </c>
      <c r="G9" s="1">
        <v>17</v>
      </c>
      <c r="H9" s="1">
        <v>5980</v>
      </c>
      <c r="I9" s="1">
        <f>I8</f>
        <v>14300</v>
      </c>
      <c r="J9" s="1">
        <v>4.3600000000000003</v>
      </c>
      <c r="K9" s="1">
        <v>11</v>
      </c>
      <c r="L9" s="1">
        <f t="shared" si="14"/>
        <v>100</v>
      </c>
      <c r="M9" s="1">
        <f t="shared" si="15"/>
        <v>64</v>
      </c>
      <c r="N9" s="1">
        <f t="shared" si="11"/>
        <v>42</v>
      </c>
      <c r="O9" s="1">
        <f t="shared" si="1"/>
        <v>7379.0019069878763</v>
      </c>
      <c r="P9" s="1">
        <f t="shared" si="2"/>
        <v>9.3500000000000014</v>
      </c>
      <c r="Q9" s="1" t="str">
        <f t="shared" si="3"/>
        <v>×</v>
      </c>
      <c r="R9" s="1">
        <f t="shared" si="4"/>
        <v>3687.666666666667</v>
      </c>
      <c r="S9" s="1">
        <f t="shared" si="5"/>
        <v>2.6886666666666672</v>
      </c>
      <c r="T9" s="1">
        <f t="shared" si="6"/>
        <v>0.65625</v>
      </c>
      <c r="U9" s="1">
        <f t="shared" si="7"/>
        <v>1.5238095238095237</v>
      </c>
      <c r="V9" s="1">
        <f t="shared" si="12"/>
        <v>2420.03125</v>
      </c>
      <c r="W9" s="1">
        <f t="shared" si="13"/>
        <v>4.0970158730158737</v>
      </c>
      <c r="X9" s="1">
        <f t="shared" si="8"/>
        <v>0.32796186808249</v>
      </c>
      <c r="Y9" s="1">
        <f t="shared" si="8"/>
        <v>0.43818351583057463</v>
      </c>
      <c r="Z9" s="1">
        <f t="shared" si="9"/>
        <v>0.6166666666666667</v>
      </c>
      <c r="AA9" s="1">
        <f t="shared" si="16"/>
        <v>12</v>
      </c>
      <c r="AB9" s="1">
        <f t="shared" si="17"/>
        <v>0</v>
      </c>
      <c r="AC9" s="1" t="str">
        <f t="shared" si="10"/>
        <v>×</v>
      </c>
    </row>
    <row r="10" spans="1:29" hidden="1" x14ac:dyDescent="0.4">
      <c r="A10" s="1" t="str">
        <f t="shared" si="0"/>
        <v>×</v>
      </c>
      <c r="C10" s="6" t="s">
        <v>44</v>
      </c>
      <c r="D10" s="1">
        <v>1.5</v>
      </c>
      <c r="E10" s="1">
        <v>7.4</v>
      </c>
      <c r="F10" s="1">
        <v>8.5</v>
      </c>
      <c r="G10" s="1">
        <v>17</v>
      </c>
      <c r="H10" s="1">
        <v>4530</v>
      </c>
      <c r="I10" s="1">
        <v>14300</v>
      </c>
      <c r="J10" s="1">
        <v>1.49</v>
      </c>
      <c r="K10" s="1">
        <v>11</v>
      </c>
      <c r="L10" s="1">
        <f t="shared" si="14"/>
        <v>100</v>
      </c>
      <c r="M10" s="1">
        <f t="shared" si="15"/>
        <v>64</v>
      </c>
      <c r="N10" s="1">
        <f t="shared" si="11"/>
        <v>42</v>
      </c>
      <c r="O10" s="1">
        <f t="shared" si="1"/>
        <v>7379.0019069878763</v>
      </c>
      <c r="P10" s="1">
        <f t="shared" si="2"/>
        <v>9.3500000000000014</v>
      </c>
      <c r="Q10" s="1" t="str">
        <f t="shared" ref="Q10:Q21" si="18">A10</f>
        <v>×</v>
      </c>
      <c r="R10" s="1">
        <f t="shared" ref="R10:R21" si="19">H10*(E10/D10)</f>
        <v>22348</v>
      </c>
      <c r="S10" s="1">
        <f t="shared" ref="S10:S21" si="20">J10*(E10/D10)</f>
        <v>7.3506666666666671</v>
      </c>
      <c r="T10" s="1">
        <f t="shared" ref="T10:T21" si="21">N10/M10</f>
        <v>0.65625</v>
      </c>
      <c r="U10" s="1">
        <f t="shared" ref="U10:U25" si="22">1/T10</f>
        <v>1.5238095238095237</v>
      </c>
      <c r="V10" s="1">
        <f t="shared" ref="V10:V21" si="23">R10*T10</f>
        <v>14665.875</v>
      </c>
      <c r="W10" s="1">
        <f t="shared" ref="W10:W21" si="24">S10/T10</f>
        <v>11.201015873015873</v>
      </c>
      <c r="X10" s="1">
        <f t="shared" ref="X10:X21" si="25">V10/O10</f>
        <v>1.987514732325993</v>
      </c>
      <c r="Y10" s="1">
        <f t="shared" ref="Y10:Y21" si="26">W10/P10</f>
        <v>1.1979696120872589</v>
      </c>
      <c r="Z10" s="1">
        <f t="shared" ref="Z10:Z21" si="27">E10/D10</f>
        <v>4.9333333333333336</v>
      </c>
      <c r="AA10" s="1">
        <f t="shared" ref="AA10:AA21" si="28">D10</f>
        <v>1.5</v>
      </c>
      <c r="AB10" s="1" t="str">
        <f t="shared" ref="AB10:AB21" si="29">C10</f>
        <v>DCX10S</v>
      </c>
      <c r="AC10" s="1" t="str">
        <f t="shared" ref="AC10:AC21" si="30">A10</f>
        <v>×</v>
      </c>
    </row>
    <row r="11" spans="1:29" hidden="1" x14ac:dyDescent="0.4">
      <c r="A11" s="1" t="str">
        <f t="shared" si="0"/>
        <v>×</v>
      </c>
      <c r="C11" s="6"/>
      <c r="D11" s="1">
        <v>3</v>
      </c>
      <c r="E11" s="1">
        <v>7.4</v>
      </c>
      <c r="F11" s="1">
        <v>8.5</v>
      </c>
      <c r="G11" s="1">
        <v>17</v>
      </c>
      <c r="H11" s="1">
        <v>4690</v>
      </c>
      <c r="I11" s="1">
        <f>I10</f>
        <v>14300</v>
      </c>
      <c r="J11" s="1">
        <v>1.54</v>
      </c>
      <c r="K11" s="1">
        <v>11</v>
      </c>
      <c r="L11" s="1">
        <f t="shared" si="14"/>
        <v>100</v>
      </c>
      <c r="M11" s="1">
        <f t="shared" si="15"/>
        <v>64</v>
      </c>
      <c r="N11" s="1">
        <f t="shared" si="11"/>
        <v>42</v>
      </c>
      <c r="O11" s="1">
        <f t="shared" si="1"/>
        <v>7379.0019069878763</v>
      </c>
      <c r="P11" s="1">
        <f t="shared" si="2"/>
        <v>9.3500000000000014</v>
      </c>
      <c r="Q11" s="1" t="str">
        <f t="shared" si="18"/>
        <v>×</v>
      </c>
      <c r="R11" s="1">
        <f t="shared" si="19"/>
        <v>11568.666666666668</v>
      </c>
      <c r="S11" s="1">
        <f t="shared" si="20"/>
        <v>3.7986666666666671</v>
      </c>
      <c r="T11" s="1">
        <f t="shared" si="21"/>
        <v>0.65625</v>
      </c>
      <c r="U11" s="1">
        <f t="shared" si="22"/>
        <v>1.5238095238095237</v>
      </c>
      <c r="V11" s="1">
        <f t="shared" si="23"/>
        <v>7591.9375000000009</v>
      </c>
      <c r="W11" s="1">
        <f t="shared" si="24"/>
        <v>5.7884444444444449</v>
      </c>
      <c r="X11" s="1">
        <f t="shared" si="25"/>
        <v>1.0288569640848684</v>
      </c>
      <c r="Y11" s="1">
        <f t="shared" si="26"/>
        <v>0.61908496732026141</v>
      </c>
      <c r="Z11" s="1">
        <f t="shared" si="27"/>
        <v>2.4666666666666668</v>
      </c>
      <c r="AA11" s="1">
        <f t="shared" si="28"/>
        <v>3</v>
      </c>
      <c r="AB11" s="1">
        <f t="shared" si="29"/>
        <v>0</v>
      </c>
      <c r="AC11" s="1" t="str">
        <f t="shared" si="30"/>
        <v>×</v>
      </c>
    </row>
    <row r="12" spans="1:29" hidden="1" x14ac:dyDescent="0.4">
      <c r="A12" s="1" t="str">
        <f t="shared" si="0"/>
        <v>×</v>
      </c>
      <c r="C12" s="6"/>
      <c r="D12" s="1">
        <v>4.5</v>
      </c>
      <c r="E12" s="1">
        <v>7.4</v>
      </c>
      <c r="F12" s="1">
        <v>8.5</v>
      </c>
      <c r="G12" s="1">
        <v>17</v>
      </c>
      <c r="H12" s="1">
        <v>4270</v>
      </c>
      <c r="I12" s="1">
        <f>I11</f>
        <v>14300</v>
      </c>
      <c r="J12" s="1">
        <v>1.48</v>
      </c>
      <c r="K12" s="1">
        <v>11</v>
      </c>
      <c r="L12" s="1">
        <f t="shared" si="14"/>
        <v>100</v>
      </c>
      <c r="M12" s="1">
        <f t="shared" si="15"/>
        <v>64</v>
      </c>
      <c r="N12" s="1">
        <f t="shared" si="11"/>
        <v>42</v>
      </c>
      <c r="O12" s="1">
        <f t="shared" si="1"/>
        <v>7379.0019069878763</v>
      </c>
      <c r="P12" s="1">
        <f t="shared" si="2"/>
        <v>9.3500000000000014</v>
      </c>
      <c r="Q12" s="1" t="str">
        <f t="shared" si="18"/>
        <v>×</v>
      </c>
      <c r="R12" s="1">
        <f t="shared" si="19"/>
        <v>7021.7777777777783</v>
      </c>
      <c r="S12" s="1">
        <f t="shared" si="20"/>
        <v>2.4337777777777778</v>
      </c>
      <c r="T12" s="1">
        <f t="shared" si="21"/>
        <v>0.65625</v>
      </c>
      <c r="U12" s="1">
        <f t="shared" si="22"/>
        <v>1.5238095238095237</v>
      </c>
      <c r="V12" s="1">
        <f t="shared" si="23"/>
        <v>4608.041666666667</v>
      </c>
      <c r="W12" s="1">
        <f t="shared" si="24"/>
        <v>3.7086137566137567</v>
      </c>
      <c r="X12" s="1">
        <f t="shared" si="25"/>
        <v>0.62448034635996985</v>
      </c>
      <c r="Y12" s="1">
        <f t="shared" si="26"/>
        <v>0.39664318252553543</v>
      </c>
      <c r="Z12" s="1">
        <f t="shared" si="27"/>
        <v>1.6444444444444446</v>
      </c>
      <c r="AA12" s="1">
        <f t="shared" si="28"/>
        <v>4.5</v>
      </c>
      <c r="AB12" s="1">
        <f t="shared" si="29"/>
        <v>0</v>
      </c>
      <c r="AC12" s="1" t="str">
        <f t="shared" si="30"/>
        <v>×</v>
      </c>
    </row>
    <row r="13" spans="1:29" hidden="1" x14ac:dyDescent="0.4">
      <c r="A13" s="1" t="str">
        <f t="shared" si="0"/>
        <v>×</v>
      </c>
      <c r="C13" s="6"/>
      <c r="D13" s="1">
        <v>6</v>
      </c>
      <c r="E13" s="1">
        <v>7.4</v>
      </c>
      <c r="F13" s="1">
        <v>8.5</v>
      </c>
      <c r="G13" s="1">
        <v>17</v>
      </c>
      <c r="H13" s="1">
        <v>3310</v>
      </c>
      <c r="I13" s="1">
        <f>I12</f>
        <v>14300</v>
      </c>
      <c r="J13" s="1">
        <v>1.46</v>
      </c>
      <c r="K13" s="1">
        <v>11</v>
      </c>
      <c r="L13" s="1">
        <f t="shared" si="14"/>
        <v>100</v>
      </c>
      <c r="M13" s="1">
        <f t="shared" si="15"/>
        <v>64</v>
      </c>
      <c r="N13" s="1">
        <f t="shared" si="11"/>
        <v>42</v>
      </c>
      <c r="O13" s="1">
        <f t="shared" si="1"/>
        <v>7379.0019069878763</v>
      </c>
      <c r="P13" s="1">
        <f t="shared" si="2"/>
        <v>9.3500000000000014</v>
      </c>
      <c r="Q13" s="1" t="str">
        <f t="shared" si="18"/>
        <v>×</v>
      </c>
      <c r="R13" s="1">
        <f t="shared" si="19"/>
        <v>4082.3333333333335</v>
      </c>
      <c r="S13" s="1">
        <f t="shared" si="20"/>
        <v>1.8006666666666666</v>
      </c>
      <c r="T13" s="1">
        <f t="shared" si="21"/>
        <v>0.65625</v>
      </c>
      <c r="U13" s="1">
        <f t="shared" si="22"/>
        <v>1.5238095238095237</v>
      </c>
      <c r="V13" s="1">
        <f t="shared" si="23"/>
        <v>2679.03125</v>
      </c>
      <c r="W13" s="1">
        <f t="shared" si="24"/>
        <v>2.743873015873016</v>
      </c>
      <c r="X13" s="1">
        <f t="shared" si="25"/>
        <v>0.36306146600436184</v>
      </c>
      <c r="Y13" s="1">
        <f t="shared" si="26"/>
        <v>0.2934623546388252</v>
      </c>
      <c r="Z13" s="1">
        <f t="shared" si="27"/>
        <v>1.2333333333333334</v>
      </c>
      <c r="AA13" s="1">
        <f t="shared" si="28"/>
        <v>6</v>
      </c>
      <c r="AB13" s="1">
        <f t="shared" si="29"/>
        <v>0</v>
      </c>
      <c r="AC13" s="1" t="str">
        <f t="shared" si="30"/>
        <v>×</v>
      </c>
    </row>
    <row r="14" spans="1:29" hidden="1" x14ac:dyDescent="0.4">
      <c r="A14" s="1" t="str">
        <f t="shared" si="0"/>
        <v>×</v>
      </c>
      <c r="C14" s="6"/>
      <c r="D14" s="1">
        <v>9</v>
      </c>
      <c r="E14" s="1">
        <v>7.4</v>
      </c>
      <c r="F14" s="1">
        <v>8.5</v>
      </c>
      <c r="G14" s="1">
        <v>17</v>
      </c>
      <c r="H14" s="1">
        <v>3930</v>
      </c>
      <c r="I14" s="1">
        <f>I13</f>
        <v>14300</v>
      </c>
      <c r="J14" s="1">
        <v>1.38</v>
      </c>
      <c r="K14" s="1">
        <v>11</v>
      </c>
      <c r="L14" s="1">
        <f t="shared" si="14"/>
        <v>100</v>
      </c>
      <c r="M14" s="1">
        <f t="shared" si="15"/>
        <v>64</v>
      </c>
      <c r="N14" s="1">
        <f t="shared" si="11"/>
        <v>42</v>
      </c>
      <c r="O14" s="1">
        <f t="shared" si="1"/>
        <v>7379.0019069878763</v>
      </c>
      <c r="P14" s="1">
        <f t="shared" si="2"/>
        <v>9.3500000000000014</v>
      </c>
      <c r="Q14" s="1" t="str">
        <f t="shared" si="18"/>
        <v>×</v>
      </c>
      <c r="R14" s="1">
        <f t="shared" si="19"/>
        <v>3231.3333333333335</v>
      </c>
      <c r="S14" s="1">
        <f t="shared" si="20"/>
        <v>1.1346666666666667</v>
      </c>
      <c r="T14" s="1">
        <f t="shared" si="21"/>
        <v>0.65625</v>
      </c>
      <c r="U14" s="1">
        <f t="shared" si="22"/>
        <v>1.5238095238095237</v>
      </c>
      <c r="V14" s="1">
        <f t="shared" si="23"/>
        <v>2120.5625</v>
      </c>
      <c r="W14" s="1">
        <f t="shared" si="24"/>
        <v>1.7290158730158731</v>
      </c>
      <c r="X14" s="1">
        <f t="shared" si="25"/>
        <v>0.28737795798532567</v>
      </c>
      <c r="Y14" s="1">
        <f t="shared" si="26"/>
        <v>0.18492148374501313</v>
      </c>
      <c r="Z14" s="1">
        <f t="shared" si="27"/>
        <v>0.8222222222222223</v>
      </c>
      <c r="AA14" s="1">
        <f t="shared" si="28"/>
        <v>9</v>
      </c>
      <c r="AB14" s="1">
        <f t="shared" si="29"/>
        <v>0</v>
      </c>
      <c r="AC14" s="1" t="str">
        <f t="shared" si="30"/>
        <v>×</v>
      </c>
    </row>
    <row r="15" spans="1:29" hidden="1" x14ac:dyDescent="0.4">
      <c r="A15" s="1" t="str">
        <f t="shared" si="0"/>
        <v>×</v>
      </c>
      <c r="C15" s="6"/>
      <c r="D15" s="1">
        <v>12</v>
      </c>
      <c r="E15" s="1">
        <v>7.4</v>
      </c>
      <c r="F15" s="1">
        <v>8.5</v>
      </c>
      <c r="G15" s="1">
        <v>17</v>
      </c>
      <c r="H15" s="1">
        <v>3890</v>
      </c>
      <c r="I15" s="1">
        <f>I14</f>
        <v>14300</v>
      </c>
      <c r="J15" s="1">
        <v>1.37</v>
      </c>
      <c r="K15" s="1">
        <v>11</v>
      </c>
      <c r="L15" s="1">
        <f t="shared" si="14"/>
        <v>100</v>
      </c>
      <c r="M15" s="1">
        <f t="shared" si="15"/>
        <v>64</v>
      </c>
      <c r="N15" s="1">
        <f t="shared" si="11"/>
        <v>42</v>
      </c>
      <c r="O15" s="1">
        <f t="shared" si="1"/>
        <v>7379.0019069878763</v>
      </c>
      <c r="P15" s="1">
        <f t="shared" si="2"/>
        <v>9.3500000000000014</v>
      </c>
      <c r="Q15" s="1" t="str">
        <f t="shared" si="18"/>
        <v>×</v>
      </c>
      <c r="R15" s="1">
        <f t="shared" si="19"/>
        <v>2398.8333333333335</v>
      </c>
      <c r="S15" s="1">
        <f t="shared" si="20"/>
        <v>0.84483333333333344</v>
      </c>
      <c r="T15" s="1">
        <f t="shared" si="21"/>
        <v>0.65625</v>
      </c>
      <c r="U15" s="1">
        <f t="shared" si="22"/>
        <v>1.5238095238095237</v>
      </c>
      <c r="V15" s="1">
        <f t="shared" si="23"/>
        <v>1574.234375</v>
      </c>
      <c r="W15" s="1">
        <f t="shared" si="24"/>
        <v>1.2873650793650795</v>
      </c>
      <c r="X15" s="1">
        <f t="shared" si="25"/>
        <v>0.21333974361887728</v>
      </c>
      <c r="Y15" s="1">
        <f t="shared" si="26"/>
        <v>0.13768610474492826</v>
      </c>
      <c r="Z15" s="1">
        <f t="shared" si="27"/>
        <v>0.6166666666666667</v>
      </c>
      <c r="AA15" s="1">
        <f t="shared" si="28"/>
        <v>12</v>
      </c>
      <c r="AB15" s="1">
        <f t="shared" si="29"/>
        <v>0</v>
      </c>
      <c r="AC15" s="1" t="str">
        <f t="shared" si="30"/>
        <v>×</v>
      </c>
    </row>
    <row r="16" spans="1:29" hidden="1" x14ac:dyDescent="0.4">
      <c r="A16" s="1" t="str">
        <f t="shared" si="0"/>
        <v>×</v>
      </c>
      <c r="C16" s="6" t="s">
        <v>45</v>
      </c>
      <c r="D16" s="1">
        <v>2.4</v>
      </c>
      <c r="E16" s="1">
        <v>7.4</v>
      </c>
      <c r="F16" s="1">
        <v>8.5</v>
      </c>
      <c r="G16" s="1">
        <v>17</v>
      </c>
      <c r="H16" s="1">
        <v>4780</v>
      </c>
      <c r="I16" s="1">
        <v>17300</v>
      </c>
      <c r="J16" s="1">
        <v>1.1299999999999999</v>
      </c>
      <c r="K16" s="1">
        <v>11</v>
      </c>
      <c r="L16" s="1">
        <f t="shared" si="14"/>
        <v>100</v>
      </c>
      <c r="M16" s="1">
        <f t="shared" si="15"/>
        <v>64</v>
      </c>
      <c r="N16" s="1">
        <f t="shared" si="11"/>
        <v>42</v>
      </c>
      <c r="O16" s="1">
        <f t="shared" si="1"/>
        <v>7379.0019069878763</v>
      </c>
      <c r="P16" s="1">
        <f t="shared" si="2"/>
        <v>9.3500000000000014</v>
      </c>
      <c r="Q16" s="1" t="str">
        <f t="shared" si="18"/>
        <v>×</v>
      </c>
      <c r="R16" s="1">
        <f t="shared" si="19"/>
        <v>14738.333333333334</v>
      </c>
      <c r="S16" s="1">
        <f t="shared" si="20"/>
        <v>3.4841666666666664</v>
      </c>
      <c r="T16" s="1">
        <f t="shared" si="21"/>
        <v>0.65625</v>
      </c>
      <c r="U16" s="1">
        <f t="shared" si="22"/>
        <v>1.5238095238095237</v>
      </c>
      <c r="V16" s="1">
        <f t="shared" si="23"/>
        <v>9672.03125</v>
      </c>
      <c r="W16" s="1">
        <f t="shared" si="24"/>
        <v>5.3092063492063488</v>
      </c>
      <c r="X16" s="1">
        <f t="shared" si="25"/>
        <v>1.3107506098949016</v>
      </c>
      <c r="Y16" s="1">
        <f t="shared" si="26"/>
        <v>0.56782955606485008</v>
      </c>
      <c r="Z16" s="1">
        <f t="shared" si="27"/>
        <v>3.0833333333333335</v>
      </c>
      <c r="AA16" s="1">
        <f t="shared" si="28"/>
        <v>2.4</v>
      </c>
      <c r="AB16" s="1" t="str">
        <f t="shared" si="29"/>
        <v>DCX8M</v>
      </c>
      <c r="AC16" s="1" t="str">
        <f t="shared" si="30"/>
        <v>×</v>
      </c>
    </row>
    <row r="17" spans="1:29" hidden="1" x14ac:dyDescent="0.4">
      <c r="A17" s="1" t="str">
        <f t="shared" si="0"/>
        <v>×</v>
      </c>
      <c r="C17" s="6"/>
      <c r="D17" s="1">
        <v>4.2</v>
      </c>
      <c r="E17" s="1">
        <v>7.4</v>
      </c>
      <c r="F17" s="1">
        <v>8.5</v>
      </c>
      <c r="G17" s="1">
        <v>17</v>
      </c>
      <c r="H17" s="1">
        <v>4950</v>
      </c>
      <c r="I17" s="1">
        <f>I16</f>
        <v>17300</v>
      </c>
      <c r="J17" s="1">
        <v>1.1399999999999999</v>
      </c>
      <c r="K17" s="1">
        <v>11</v>
      </c>
      <c r="L17" s="1">
        <f t="shared" si="14"/>
        <v>100</v>
      </c>
      <c r="M17" s="1">
        <f t="shared" si="15"/>
        <v>64</v>
      </c>
      <c r="N17" s="1">
        <f t="shared" si="11"/>
        <v>42</v>
      </c>
      <c r="O17" s="1">
        <f t="shared" si="1"/>
        <v>7379.0019069878763</v>
      </c>
      <c r="P17" s="1">
        <f t="shared" si="2"/>
        <v>9.3500000000000014</v>
      </c>
      <c r="Q17" s="1" t="str">
        <f t="shared" si="18"/>
        <v>×</v>
      </c>
      <c r="R17" s="1">
        <f t="shared" si="19"/>
        <v>8721.4285714285706</v>
      </c>
      <c r="S17" s="1">
        <f t="shared" si="20"/>
        <v>2.0085714285714285</v>
      </c>
      <c r="T17" s="1">
        <f t="shared" si="21"/>
        <v>0.65625</v>
      </c>
      <c r="U17" s="1">
        <f t="shared" si="22"/>
        <v>1.5238095238095237</v>
      </c>
      <c r="V17" s="1">
        <f t="shared" si="23"/>
        <v>5723.4374999999991</v>
      </c>
      <c r="W17" s="1">
        <f t="shared" si="24"/>
        <v>3.0606802721088435</v>
      </c>
      <c r="X17" s="1">
        <f t="shared" si="25"/>
        <v>0.77563843621993556</v>
      </c>
      <c r="Y17" s="1">
        <f t="shared" si="26"/>
        <v>0.32734548364800459</v>
      </c>
      <c r="Z17" s="1">
        <f t="shared" si="27"/>
        <v>1.7619047619047619</v>
      </c>
      <c r="AA17" s="1">
        <f t="shared" si="28"/>
        <v>4.2</v>
      </c>
      <c r="AB17" s="1">
        <f t="shared" si="29"/>
        <v>0</v>
      </c>
      <c r="AC17" s="1" t="str">
        <f t="shared" si="30"/>
        <v>×</v>
      </c>
    </row>
    <row r="18" spans="1:29" hidden="1" x14ac:dyDescent="0.4">
      <c r="A18" s="1" t="str">
        <f t="shared" si="0"/>
        <v>×</v>
      </c>
      <c r="C18" s="6"/>
      <c r="D18" s="1">
        <v>6</v>
      </c>
      <c r="E18" s="1">
        <v>7.4</v>
      </c>
      <c r="F18" s="1">
        <v>8.5</v>
      </c>
      <c r="G18" s="1">
        <v>17</v>
      </c>
      <c r="H18" s="1">
        <v>4190</v>
      </c>
      <c r="I18" s="1">
        <f>I17</f>
        <v>17300</v>
      </c>
      <c r="J18" s="1">
        <v>1.05</v>
      </c>
      <c r="K18" s="1">
        <v>11</v>
      </c>
      <c r="L18" s="1">
        <f t="shared" si="14"/>
        <v>100</v>
      </c>
      <c r="M18" s="1">
        <f t="shared" si="15"/>
        <v>64</v>
      </c>
      <c r="N18" s="1">
        <f t="shared" si="11"/>
        <v>42</v>
      </c>
      <c r="O18" s="1">
        <f t="shared" si="1"/>
        <v>7379.0019069878763</v>
      </c>
      <c r="P18" s="1">
        <f t="shared" si="2"/>
        <v>9.3500000000000014</v>
      </c>
      <c r="Q18" s="1" t="str">
        <f t="shared" si="18"/>
        <v>×</v>
      </c>
      <c r="R18" s="1">
        <f t="shared" si="19"/>
        <v>5167.666666666667</v>
      </c>
      <c r="S18" s="1">
        <f t="shared" si="20"/>
        <v>1.2950000000000002</v>
      </c>
      <c r="T18" s="1">
        <f t="shared" si="21"/>
        <v>0.65625</v>
      </c>
      <c r="U18" s="1">
        <f t="shared" si="22"/>
        <v>1.5238095238095237</v>
      </c>
      <c r="V18" s="1">
        <f t="shared" si="23"/>
        <v>3391.28125</v>
      </c>
      <c r="W18" s="1">
        <f t="shared" si="24"/>
        <v>1.9733333333333336</v>
      </c>
      <c r="X18" s="1">
        <f t="shared" si="25"/>
        <v>0.45958536028950941</v>
      </c>
      <c r="Y18" s="1">
        <f t="shared" si="26"/>
        <v>0.21105169340463459</v>
      </c>
      <c r="Z18" s="1">
        <f t="shared" si="27"/>
        <v>1.2333333333333334</v>
      </c>
      <c r="AA18" s="1">
        <f t="shared" si="28"/>
        <v>6</v>
      </c>
      <c r="AB18" s="1">
        <f t="shared" si="29"/>
        <v>0</v>
      </c>
      <c r="AC18" s="1" t="str">
        <f t="shared" si="30"/>
        <v>×</v>
      </c>
    </row>
    <row r="19" spans="1:29" hidden="1" x14ac:dyDescent="0.4">
      <c r="A19" s="1" t="str">
        <f t="shared" si="0"/>
        <v>×</v>
      </c>
      <c r="C19" s="6"/>
      <c r="D19" s="1">
        <v>7.2</v>
      </c>
      <c r="E19" s="1">
        <v>7.4</v>
      </c>
      <c r="F19" s="1">
        <v>8.5</v>
      </c>
      <c r="G19" s="1">
        <v>17</v>
      </c>
      <c r="H19" s="1">
        <v>4820</v>
      </c>
      <c r="I19" s="1">
        <f>I18</f>
        <v>17300</v>
      </c>
      <c r="J19" s="1">
        <v>1.06</v>
      </c>
      <c r="K19" s="1">
        <v>11</v>
      </c>
      <c r="L19" s="1">
        <f t="shared" si="14"/>
        <v>100</v>
      </c>
      <c r="M19" s="1">
        <f t="shared" si="15"/>
        <v>64</v>
      </c>
      <c r="N19" s="1">
        <f t="shared" si="11"/>
        <v>42</v>
      </c>
      <c r="O19" s="1">
        <f t="shared" si="1"/>
        <v>7379.0019069878763</v>
      </c>
      <c r="P19" s="1">
        <f t="shared" si="2"/>
        <v>9.3500000000000014</v>
      </c>
      <c r="Q19" s="1" t="str">
        <f t="shared" si="18"/>
        <v>×</v>
      </c>
      <c r="R19" s="1">
        <f t="shared" si="19"/>
        <v>4953.8888888888896</v>
      </c>
      <c r="S19" s="1">
        <f t="shared" si="20"/>
        <v>1.0894444444444447</v>
      </c>
      <c r="T19" s="1">
        <f t="shared" si="21"/>
        <v>0.65625</v>
      </c>
      <c r="U19" s="1">
        <f t="shared" si="22"/>
        <v>1.5238095238095237</v>
      </c>
      <c r="V19" s="1">
        <f t="shared" si="23"/>
        <v>3250.9895833333339</v>
      </c>
      <c r="W19" s="1">
        <f t="shared" si="24"/>
        <v>1.6601058201058205</v>
      </c>
      <c r="X19" s="1">
        <f t="shared" si="25"/>
        <v>0.44057307808182888</v>
      </c>
      <c r="Y19" s="1">
        <f t="shared" si="26"/>
        <v>0.17755142461024817</v>
      </c>
      <c r="Z19" s="1">
        <f t="shared" si="27"/>
        <v>1.0277777777777779</v>
      </c>
      <c r="AA19" s="1">
        <f t="shared" si="28"/>
        <v>7.2</v>
      </c>
      <c r="AB19" s="1">
        <f t="shared" si="29"/>
        <v>0</v>
      </c>
      <c r="AC19" s="1" t="str">
        <f t="shared" si="30"/>
        <v>×</v>
      </c>
    </row>
    <row r="20" spans="1:29" hidden="1" x14ac:dyDescent="0.4">
      <c r="A20" s="1" t="str">
        <f t="shared" si="0"/>
        <v>×</v>
      </c>
      <c r="C20" s="6"/>
      <c r="D20" s="1">
        <v>9</v>
      </c>
      <c r="E20" s="1">
        <v>7.4</v>
      </c>
      <c r="F20" s="1">
        <v>8.5</v>
      </c>
      <c r="G20" s="1">
        <v>17</v>
      </c>
      <c r="H20" s="1">
        <v>5190</v>
      </c>
      <c r="I20" s="1">
        <f>I19</f>
        <v>17300</v>
      </c>
      <c r="J20" s="1">
        <v>1.17</v>
      </c>
      <c r="K20" s="1">
        <v>11</v>
      </c>
      <c r="L20" s="1">
        <f t="shared" si="14"/>
        <v>100</v>
      </c>
      <c r="M20" s="1">
        <f t="shared" si="15"/>
        <v>64</v>
      </c>
      <c r="N20" s="1">
        <f t="shared" si="11"/>
        <v>42</v>
      </c>
      <c r="O20" s="1">
        <f t="shared" ref="O20:O21" si="31">F20*60/(2*PI()*K20*0.001)</f>
        <v>7379.0019069878763</v>
      </c>
      <c r="P20" s="1">
        <f t="shared" ref="P20:P21" si="32">L20*0.001*G20*K20/2</f>
        <v>9.3500000000000014</v>
      </c>
      <c r="Q20" s="1" t="str">
        <f t="shared" si="18"/>
        <v>×</v>
      </c>
      <c r="R20" s="1">
        <f t="shared" si="19"/>
        <v>4267.3333333333339</v>
      </c>
      <c r="S20" s="1">
        <f t="shared" si="20"/>
        <v>0.96200000000000008</v>
      </c>
      <c r="T20" s="1">
        <f t="shared" si="21"/>
        <v>0.65625</v>
      </c>
      <c r="U20" s="1">
        <f t="shared" si="22"/>
        <v>1.5238095238095237</v>
      </c>
      <c r="V20" s="1">
        <f t="shared" si="23"/>
        <v>2800.4375000000005</v>
      </c>
      <c r="W20" s="1">
        <f t="shared" si="24"/>
        <v>1.465904761904762</v>
      </c>
      <c r="X20" s="1">
        <f t="shared" si="25"/>
        <v>0.37951440253023933</v>
      </c>
      <c r="Y20" s="1">
        <f t="shared" si="26"/>
        <v>0.15678125795772854</v>
      </c>
      <c r="Z20" s="1">
        <f t="shared" si="27"/>
        <v>0.8222222222222223</v>
      </c>
      <c r="AA20" s="1">
        <f t="shared" si="28"/>
        <v>9</v>
      </c>
      <c r="AB20" s="1">
        <f t="shared" si="29"/>
        <v>0</v>
      </c>
      <c r="AC20" s="1" t="str">
        <f t="shared" si="30"/>
        <v>×</v>
      </c>
    </row>
    <row r="21" spans="1:29" hidden="1" x14ac:dyDescent="0.4">
      <c r="A21" s="1" t="str">
        <f t="shared" si="0"/>
        <v>×</v>
      </c>
      <c r="C21" s="6"/>
      <c r="D21" s="1">
        <v>12</v>
      </c>
      <c r="E21" s="1">
        <v>7.4</v>
      </c>
      <c r="F21" s="1">
        <v>8.5</v>
      </c>
      <c r="G21" s="1">
        <v>17</v>
      </c>
      <c r="H21" s="1">
        <v>5800</v>
      </c>
      <c r="I21" s="1">
        <f>I20</f>
        <v>17300</v>
      </c>
      <c r="J21" s="1">
        <v>1.1299999999999999</v>
      </c>
      <c r="K21" s="1">
        <v>11</v>
      </c>
      <c r="L21" s="1">
        <f t="shared" si="14"/>
        <v>100</v>
      </c>
      <c r="M21" s="1">
        <f t="shared" si="15"/>
        <v>64</v>
      </c>
      <c r="N21" s="1">
        <f t="shared" si="11"/>
        <v>42</v>
      </c>
      <c r="O21" s="1">
        <f t="shared" si="31"/>
        <v>7379.0019069878763</v>
      </c>
      <c r="P21" s="1">
        <f t="shared" si="32"/>
        <v>9.3500000000000014</v>
      </c>
      <c r="Q21" s="1" t="str">
        <f t="shared" si="18"/>
        <v>×</v>
      </c>
      <c r="R21" s="1">
        <f t="shared" si="19"/>
        <v>3576.666666666667</v>
      </c>
      <c r="S21" s="1">
        <f t="shared" si="20"/>
        <v>0.6968333333333333</v>
      </c>
      <c r="T21" s="1">
        <f t="shared" si="21"/>
        <v>0.65625</v>
      </c>
      <c r="U21" s="1">
        <f t="shared" si="22"/>
        <v>1.5238095238095237</v>
      </c>
      <c r="V21" s="1">
        <f t="shared" si="23"/>
        <v>2347.1875</v>
      </c>
      <c r="W21" s="1">
        <f t="shared" si="24"/>
        <v>1.0618412698412698</v>
      </c>
      <c r="X21" s="1">
        <f t="shared" si="25"/>
        <v>0.31809010616696354</v>
      </c>
      <c r="Y21" s="1">
        <f t="shared" si="26"/>
        <v>0.11356591121297002</v>
      </c>
      <c r="Z21" s="1">
        <f t="shared" si="27"/>
        <v>0.6166666666666667</v>
      </c>
      <c r="AA21" s="1">
        <f t="shared" si="28"/>
        <v>12</v>
      </c>
      <c r="AB21" s="1">
        <f t="shared" si="29"/>
        <v>0</v>
      </c>
      <c r="AC21" s="1" t="str">
        <f t="shared" si="30"/>
        <v>×</v>
      </c>
    </row>
    <row r="22" spans="1:29" hidden="1" x14ac:dyDescent="0.4">
      <c r="A22" s="1" t="str">
        <f t="shared" ref="A22:A25" si="33">IF(I22&gt;R22,IF(V22&gt;=O22,IF(W22&gt;=P22, "〇", "×"), "×"),"×")</f>
        <v>×</v>
      </c>
      <c r="C22" s="6" t="s">
        <v>46</v>
      </c>
      <c r="D22" s="1">
        <v>1.5</v>
      </c>
      <c r="E22" s="1">
        <v>7.4</v>
      </c>
      <c r="F22" s="1">
        <v>8.5</v>
      </c>
      <c r="G22" s="1">
        <v>17</v>
      </c>
      <c r="H22" s="1">
        <v>4950</v>
      </c>
      <c r="I22" s="1">
        <v>17300</v>
      </c>
      <c r="J22" s="1">
        <v>1.1299999999999999</v>
      </c>
      <c r="K22" s="1">
        <v>11</v>
      </c>
      <c r="L22" s="1">
        <f t="shared" ref="L22" si="34">L21</f>
        <v>100</v>
      </c>
      <c r="M22" s="1">
        <f t="shared" ref="M22" si="35">M21</f>
        <v>64</v>
      </c>
      <c r="N22" s="1">
        <f t="shared" si="11"/>
        <v>42</v>
      </c>
      <c r="O22" s="1">
        <f>F22*60/(2*PI()*K22*0.001)</f>
        <v>7379.0019069878763</v>
      </c>
      <c r="P22" s="1">
        <f>L22*0.001*G22*K22/2</f>
        <v>9.3500000000000014</v>
      </c>
      <c r="Q22" s="1" t="str">
        <f t="shared" ref="Q22" si="36">A22</f>
        <v>×</v>
      </c>
      <c r="R22" s="1">
        <f t="shared" ref="R22" si="37">H22*(E22/D22)</f>
        <v>24420</v>
      </c>
      <c r="S22" s="1">
        <f t="shared" ref="S22" si="38">J22*(E22/D22)</f>
        <v>5.5746666666666664</v>
      </c>
      <c r="T22" s="1">
        <f t="shared" ref="T22" si="39">N22/M22</f>
        <v>0.65625</v>
      </c>
      <c r="U22" s="1">
        <f t="shared" si="22"/>
        <v>1.5238095238095237</v>
      </c>
      <c r="V22" s="1">
        <f t="shared" ref="V22" si="40">R22*T22</f>
        <v>16025.625</v>
      </c>
      <c r="W22" s="1">
        <f t="shared" ref="W22" si="41">S22/T22</f>
        <v>8.4947301587301585</v>
      </c>
      <c r="X22" s="1">
        <f t="shared" ref="X22" si="42">V22/O22</f>
        <v>2.1717876214158198</v>
      </c>
      <c r="Y22" s="1">
        <f t="shared" ref="Y22" si="43">W22/P22</f>
        <v>0.90852728970376018</v>
      </c>
      <c r="Z22" s="1">
        <f t="shared" ref="Z22" si="44">E22/D22</f>
        <v>4.9333333333333336</v>
      </c>
      <c r="AA22" s="1">
        <f t="shared" ref="AA22" si="45">D22</f>
        <v>1.5</v>
      </c>
      <c r="AB22" s="1" t="str">
        <f t="shared" ref="AB22" si="46">C22</f>
        <v>DCX6M</v>
      </c>
      <c r="AC22" s="1" t="str">
        <f t="shared" ref="AC22" si="47">A22</f>
        <v>×</v>
      </c>
    </row>
    <row r="23" spans="1:29" hidden="1" x14ac:dyDescent="0.4">
      <c r="A23" s="1" t="str">
        <f t="shared" si="33"/>
        <v>×</v>
      </c>
      <c r="C23" s="6"/>
      <c r="D23" s="1">
        <v>3</v>
      </c>
      <c r="E23" s="1">
        <v>7.4</v>
      </c>
      <c r="F23" s="1">
        <v>8.5</v>
      </c>
      <c r="G23" s="1">
        <v>17</v>
      </c>
      <c r="H23" s="1">
        <v>5940</v>
      </c>
      <c r="I23" s="1">
        <v>17300</v>
      </c>
      <c r="J23" s="1">
        <v>1.1299999999999999</v>
      </c>
      <c r="K23" s="1">
        <v>11</v>
      </c>
      <c r="L23" s="1">
        <f t="shared" ref="L23" si="48">L22</f>
        <v>100</v>
      </c>
      <c r="M23" s="1">
        <f t="shared" ref="M23" si="49">M22</f>
        <v>64</v>
      </c>
      <c r="N23" s="1">
        <f t="shared" si="11"/>
        <v>42</v>
      </c>
      <c r="O23" s="1">
        <f>F23*60/(2*PI()*K23*0.001)</f>
        <v>7379.0019069878763</v>
      </c>
      <c r="P23" s="1">
        <f>L23*0.001*G23*K23/2</f>
        <v>9.3500000000000014</v>
      </c>
      <c r="Q23" s="1" t="str">
        <f t="shared" ref="Q23" si="50">A23</f>
        <v>×</v>
      </c>
      <c r="R23" s="1">
        <f t="shared" ref="R23" si="51">H23*(E23/D23)</f>
        <v>14652</v>
      </c>
      <c r="S23" s="1">
        <f t="shared" ref="S23" si="52">J23*(E23/D23)</f>
        <v>2.7873333333333332</v>
      </c>
      <c r="T23" s="1">
        <f t="shared" ref="T23" si="53">N23/M23</f>
        <v>0.65625</v>
      </c>
      <c r="U23" s="1">
        <f t="shared" si="22"/>
        <v>1.5238095238095237</v>
      </c>
      <c r="V23" s="1">
        <f t="shared" ref="V23" si="54">R23*T23</f>
        <v>9615.375</v>
      </c>
      <c r="W23" s="1">
        <f t="shared" ref="W23" si="55">S23/T23</f>
        <v>4.2473650793650792</v>
      </c>
      <c r="X23" s="1">
        <f t="shared" ref="X23" si="56">V23/O23</f>
        <v>1.3030725728494921</v>
      </c>
      <c r="Y23" s="1">
        <f t="shared" ref="Y23" si="57">W23/P23</f>
        <v>0.45426364485188009</v>
      </c>
      <c r="Z23" s="1">
        <f t="shared" ref="Z23" si="58">E23/D23</f>
        <v>2.4666666666666668</v>
      </c>
      <c r="AA23" s="1">
        <f t="shared" ref="AA23" si="59">D23</f>
        <v>3</v>
      </c>
      <c r="AB23" s="1">
        <f t="shared" ref="AB23" si="60">C23</f>
        <v>0</v>
      </c>
      <c r="AC23" s="1" t="str">
        <f t="shared" ref="AC23" si="61">A23</f>
        <v>×</v>
      </c>
    </row>
    <row r="24" spans="1:29" hidden="1" x14ac:dyDescent="0.4">
      <c r="A24" s="1" t="str">
        <f t="shared" si="33"/>
        <v>×</v>
      </c>
      <c r="C24" s="6"/>
      <c r="D24" s="1">
        <v>4.5</v>
      </c>
      <c r="E24" s="1">
        <v>7.4</v>
      </c>
      <c r="F24" s="1">
        <v>8.5</v>
      </c>
      <c r="G24" s="1">
        <v>17</v>
      </c>
      <c r="H24" s="1">
        <v>5730</v>
      </c>
      <c r="I24" s="1">
        <v>17300</v>
      </c>
      <c r="J24" s="1">
        <v>1.1299999999999999</v>
      </c>
      <c r="K24" s="1">
        <v>11</v>
      </c>
      <c r="L24" s="1">
        <f t="shared" ref="L24:L25" si="62">L23</f>
        <v>100</v>
      </c>
      <c r="M24" s="1">
        <f t="shared" ref="M24:M25" si="63">M23</f>
        <v>64</v>
      </c>
      <c r="N24" s="1">
        <f t="shared" si="11"/>
        <v>42</v>
      </c>
      <c r="O24" s="1">
        <f t="shared" ref="O24:O25" si="64">F24*60/(2*PI()*K24*0.001)</f>
        <v>7379.0019069878763</v>
      </c>
      <c r="P24" s="1">
        <f t="shared" ref="P24:P25" si="65">L24*0.001*G24*K24/2</f>
        <v>9.3500000000000014</v>
      </c>
      <c r="Q24" s="1" t="str">
        <f t="shared" ref="Q24:Q25" si="66">A24</f>
        <v>×</v>
      </c>
      <c r="R24" s="1">
        <f t="shared" ref="R24:R25" si="67">H24*(E24/D24)</f>
        <v>9422.6666666666679</v>
      </c>
      <c r="S24" s="1">
        <f t="shared" ref="S24:S25" si="68">J24*(E24/D24)</f>
        <v>1.8582222222222222</v>
      </c>
      <c r="T24" s="1">
        <f t="shared" ref="T24:T25" si="69">N24/M24</f>
        <v>0.65625</v>
      </c>
      <c r="U24" s="1">
        <f t="shared" si="22"/>
        <v>1.5238095238095237</v>
      </c>
      <c r="V24" s="1">
        <f t="shared" ref="V24:V25" si="70">R24*T24</f>
        <v>6183.6250000000009</v>
      </c>
      <c r="W24" s="1">
        <f t="shared" ref="W24:W25" si="71">S24/T24</f>
        <v>2.8315767195767196</v>
      </c>
      <c r="X24" s="1">
        <f t="shared" ref="X24:X25" si="72">V24/O24</f>
        <v>0.83800290038469027</v>
      </c>
      <c r="Y24" s="1">
        <f t="shared" ref="Y24:Y25" si="73">W24/P24</f>
        <v>0.30284242990125337</v>
      </c>
      <c r="Z24" s="1">
        <f t="shared" ref="Z24:Z25" si="74">E24/D24</f>
        <v>1.6444444444444446</v>
      </c>
      <c r="AA24" s="1">
        <f t="shared" ref="AA24:AA25" si="75">D24</f>
        <v>4.5</v>
      </c>
      <c r="AB24" s="1">
        <f t="shared" ref="AB24:AB25" si="76">C24</f>
        <v>0</v>
      </c>
      <c r="AC24" s="1" t="str">
        <f t="shared" ref="AC24:AC25" si="77">A24</f>
        <v>×</v>
      </c>
    </row>
    <row r="25" spans="1:29" hidden="1" x14ac:dyDescent="0.4">
      <c r="A25" s="1" t="str">
        <f t="shared" si="33"/>
        <v>×</v>
      </c>
      <c r="C25" s="6"/>
      <c r="D25" s="1">
        <v>6</v>
      </c>
      <c r="E25" s="1">
        <v>7.4</v>
      </c>
      <c r="F25" s="1">
        <v>8.5</v>
      </c>
      <c r="G25" s="1">
        <v>17</v>
      </c>
      <c r="H25" s="1">
        <v>5690</v>
      </c>
      <c r="I25" s="1">
        <v>17300</v>
      </c>
      <c r="J25" s="1">
        <v>1.1299999999999999</v>
      </c>
      <c r="K25" s="1">
        <v>11</v>
      </c>
      <c r="L25" s="1">
        <f t="shared" si="62"/>
        <v>100</v>
      </c>
      <c r="M25" s="1">
        <f t="shared" si="63"/>
        <v>64</v>
      </c>
      <c r="N25" s="1">
        <f t="shared" si="11"/>
        <v>42</v>
      </c>
      <c r="O25" s="1">
        <f t="shared" si="64"/>
        <v>7379.0019069878763</v>
      </c>
      <c r="P25" s="1">
        <f t="shared" si="65"/>
        <v>9.3500000000000014</v>
      </c>
      <c r="Q25" s="1" t="str">
        <f t="shared" si="66"/>
        <v>×</v>
      </c>
      <c r="R25" s="1">
        <f t="shared" si="67"/>
        <v>7017.666666666667</v>
      </c>
      <c r="S25" s="1">
        <f t="shared" si="68"/>
        <v>1.3936666666666666</v>
      </c>
      <c r="T25" s="1">
        <f t="shared" si="69"/>
        <v>0.65625</v>
      </c>
      <c r="U25" s="1">
        <f t="shared" si="22"/>
        <v>1.5238095238095237</v>
      </c>
      <c r="V25" s="1">
        <f t="shared" si="70"/>
        <v>4605.34375</v>
      </c>
      <c r="W25" s="1">
        <f t="shared" si="71"/>
        <v>2.1236825396825396</v>
      </c>
      <c r="X25" s="1">
        <f t="shared" si="72"/>
        <v>0.62411472554828362</v>
      </c>
      <c r="Y25" s="1">
        <f t="shared" si="73"/>
        <v>0.22713182242594004</v>
      </c>
      <c r="Z25" s="1">
        <f t="shared" si="74"/>
        <v>1.2333333333333334</v>
      </c>
      <c r="AA25" s="1">
        <f t="shared" si="75"/>
        <v>6</v>
      </c>
      <c r="AB25" s="1">
        <f t="shared" si="76"/>
        <v>0</v>
      </c>
      <c r="AC25" s="1" t="str">
        <f t="shared" si="77"/>
        <v>×</v>
      </c>
    </row>
    <row r="26" spans="1:29" hidden="1" x14ac:dyDescent="0.4">
      <c r="A26" s="1" t="str">
        <f t="shared" ref="A26:A43" si="78">IF(I26&gt;R26,IF(V26&gt;=O26,IF(W26&gt;=P26, "〇", "×"), "×"),"×")</f>
        <v>×</v>
      </c>
      <c r="B26" s="1" t="s">
        <v>49</v>
      </c>
      <c r="C26" s="6" t="s">
        <v>12</v>
      </c>
      <c r="D26" s="1">
        <v>1.5</v>
      </c>
      <c r="E26" s="1">
        <v>7.4</v>
      </c>
      <c r="F26" s="1">
        <v>8.5</v>
      </c>
      <c r="G26" s="1">
        <v>17</v>
      </c>
      <c r="H26" s="1">
        <v>9230</v>
      </c>
      <c r="I26" s="1">
        <v>14300</v>
      </c>
      <c r="J26" s="1">
        <v>5.13</v>
      </c>
      <c r="K26" s="1">
        <v>11</v>
      </c>
      <c r="L26" s="1">
        <v>100</v>
      </c>
      <c r="M26" s="1">
        <v>65</v>
      </c>
      <c r="N26" s="1">
        <v>28</v>
      </c>
      <c r="O26" s="1">
        <f t="shared" ref="O26:O41" si="79">F26*60/(2*PI()*K26*0.001)</f>
        <v>7379.0019069878763</v>
      </c>
      <c r="P26" s="1">
        <f t="shared" ref="P26:P41" si="80">L26*0.001*G26*K26/2</f>
        <v>9.3500000000000014</v>
      </c>
      <c r="Q26" s="1" t="str">
        <f t="shared" ref="Q26:Q31" si="81">A26</f>
        <v>×</v>
      </c>
      <c r="R26" s="1">
        <f t="shared" ref="R26:R31" si="82">H26*(E26/D26)</f>
        <v>45534.666666666672</v>
      </c>
      <c r="S26" s="1">
        <f t="shared" ref="S26:S31" si="83">J26*(E26/D26)</f>
        <v>25.308</v>
      </c>
      <c r="T26" s="1">
        <f t="shared" ref="T26:T31" si="84">N26/M26</f>
        <v>0.43076923076923079</v>
      </c>
      <c r="U26" s="1">
        <f t="shared" ref="U26:U31" si="85">1/T26</f>
        <v>2.3214285714285712</v>
      </c>
      <c r="V26" s="1">
        <f>R26*T26</f>
        <v>19614.933333333338</v>
      </c>
      <c r="W26" s="1">
        <f>S26/T26</f>
        <v>58.750714285714281</v>
      </c>
      <c r="X26" s="1">
        <f t="shared" ref="X26:Y31" si="86">V26/O26</f>
        <v>2.6582095492830944</v>
      </c>
      <c r="Y26" s="1">
        <f t="shared" si="86"/>
        <v>6.283498854087088</v>
      </c>
      <c r="Z26" s="1">
        <f t="shared" ref="Z26:Z31" si="87">E26/D26</f>
        <v>4.9333333333333336</v>
      </c>
      <c r="AA26" s="1">
        <f>D26</f>
        <v>1.5</v>
      </c>
      <c r="AB26" s="1" t="str">
        <f>C26</f>
        <v>DCX10L</v>
      </c>
      <c r="AC26" s="1" t="str">
        <f t="shared" ref="AC26:AC31" si="88">A26</f>
        <v>×</v>
      </c>
    </row>
    <row r="27" spans="1:29" hidden="1" x14ac:dyDescent="0.4">
      <c r="A27" s="1" t="str">
        <f t="shared" si="78"/>
        <v>×</v>
      </c>
      <c r="C27" s="6"/>
      <c r="D27" s="1">
        <v>3</v>
      </c>
      <c r="E27" s="1">
        <v>7.4</v>
      </c>
      <c r="F27" s="1">
        <v>8.5</v>
      </c>
      <c r="G27" s="1">
        <v>17</v>
      </c>
      <c r="H27" s="1">
        <v>6930</v>
      </c>
      <c r="I27" s="1">
        <f>I26</f>
        <v>14300</v>
      </c>
      <c r="J27" s="1">
        <v>4.8099999999999996</v>
      </c>
      <c r="K27" s="1">
        <v>11</v>
      </c>
      <c r="L27" s="1">
        <f>L26</f>
        <v>100</v>
      </c>
      <c r="M27" s="1">
        <f>M26</f>
        <v>65</v>
      </c>
      <c r="N27" s="1">
        <f>N26</f>
        <v>28</v>
      </c>
      <c r="O27" s="1">
        <f t="shared" si="79"/>
        <v>7379.0019069878763</v>
      </c>
      <c r="P27" s="1">
        <f t="shared" si="80"/>
        <v>9.3500000000000014</v>
      </c>
      <c r="Q27" s="1" t="str">
        <f t="shared" si="81"/>
        <v>×</v>
      </c>
      <c r="R27" s="1">
        <f t="shared" si="82"/>
        <v>17094</v>
      </c>
      <c r="S27" s="1">
        <f t="shared" si="83"/>
        <v>11.864666666666666</v>
      </c>
      <c r="T27" s="1">
        <f t="shared" si="84"/>
        <v>0.43076923076923079</v>
      </c>
      <c r="U27" s="1">
        <f t="shared" si="85"/>
        <v>2.3214285714285712</v>
      </c>
      <c r="V27" s="1">
        <f t="shared" ref="V27:V47" si="89">R27*T27</f>
        <v>7363.5692307692316</v>
      </c>
      <c r="W27" s="1">
        <f t="shared" ref="W27:W47" si="90">S27/T27</f>
        <v>27.542976190476189</v>
      </c>
      <c r="X27" s="1">
        <f t="shared" si="86"/>
        <v>0.99790856860952559</v>
      </c>
      <c r="Y27" s="1">
        <f t="shared" si="86"/>
        <v>2.9457728545963833</v>
      </c>
      <c r="Z27" s="1">
        <f t="shared" si="87"/>
        <v>2.4666666666666668</v>
      </c>
      <c r="AA27" s="1">
        <f>D27</f>
        <v>3</v>
      </c>
      <c r="AB27" s="1">
        <f>C27</f>
        <v>0</v>
      </c>
      <c r="AC27" s="1" t="str">
        <f t="shared" si="88"/>
        <v>×</v>
      </c>
    </row>
    <row r="28" spans="1:29" hidden="1" x14ac:dyDescent="0.4">
      <c r="A28" s="1" t="str">
        <f t="shared" si="78"/>
        <v>×</v>
      </c>
      <c r="C28" s="6"/>
      <c r="D28" s="1">
        <v>4.5</v>
      </c>
      <c r="E28" s="1">
        <v>7.4</v>
      </c>
      <c r="F28" s="1">
        <v>8.5</v>
      </c>
      <c r="G28" s="1">
        <v>17</v>
      </c>
      <c r="H28" s="1">
        <v>7110</v>
      </c>
      <c r="I28" s="1">
        <f>I27</f>
        <v>14300</v>
      </c>
      <c r="J28" s="1">
        <v>5.45</v>
      </c>
      <c r="K28" s="1">
        <v>11</v>
      </c>
      <c r="L28" s="1">
        <f t="shared" ref="L28:L47" si="91">L27</f>
        <v>100</v>
      </c>
      <c r="M28" s="1">
        <f t="shared" ref="M28:M47" si="92">M27</f>
        <v>65</v>
      </c>
      <c r="N28" s="1">
        <f t="shared" ref="N28:N47" si="93">N27</f>
        <v>28</v>
      </c>
      <c r="O28" s="1">
        <f t="shared" si="79"/>
        <v>7379.0019069878763</v>
      </c>
      <c r="P28" s="1">
        <f t="shared" si="80"/>
        <v>9.3500000000000014</v>
      </c>
      <c r="Q28" s="1" t="str">
        <f t="shared" si="81"/>
        <v>×</v>
      </c>
      <c r="R28" s="1">
        <f t="shared" si="82"/>
        <v>11692.000000000002</v>
      </c>
      <c r="S28" s="1">
        <f t="shared" si="83"/>
        <v>8.9622222222222234</v>
      </c>
      <c r="T28" s="1">
        <f t="shared" si="84"/>
        <v>0.43076923076923079</v>
      </c>
      <c r="U28" s="1">
        <f t="shared" si="85"/>
        <v>2.3214285714285712</v>
      </c>
      <c r="V28" s="1">
        <f t="shared" si="89"/>
        <v>5036.5538461538472</v>
      </c>
      <c r="W28" s="1">
        <f t="shared" si="90"/>
        <v>20.80515873015873</v>
      </c>
      <c r="X28" s="1">
        <f t="shared" si="86"/>
        <v>0.68255218112686178</v>
      </c>
      <c r="Y28" s="1">
        <f t="shared" si="86"/>
        <v>2.2251506663271368</v>
      </c>
      <c r="Z28" s="1">
        <f t="shared" si="87"/>
        <v>1.6444444444444446</v>
      </c>
      <c r="AA28" s="1">
        <f>D28</f>
        <v>4.5</v>
      </c>
      <c r="AB28" s="1">
        <f>C28</f>
        <v>0</v>
      </c>
      <c r="AC28" s="1" t="str">
        <f t="shared" si="88"/>
        <v>×</v>
      </c>
    </row>
    <row r="29" spans="1:29" hidden="1" x14ac:dyDescent="0.4">
      <c r="A29" s="1" t="str">
        <f t="shared" si="78"/>
        <v>×</v>
      </c>
      <c r="C29" s="6"/>
      <c r="D29" s="1">
        <v>6</v>
      </c>
      <c r="E29" s="1">
        <v>7.4</v>
      </c>
      <c r="F29" s="1">
        <v>8.5</v>
      </c>
      <c r="G29" s="1">
        <v>17</v>
      </c>
      <c r="H29" s="1">
        <v>6640</v>
      </c>
      <c r="I29" s="1">
        <f>I28</f>
        <v>14300</v>
      </c>
      <c r="J29" s="1">
        <v>4.32</v>
      </c>
      <c r="K29" s="1">
        <v>11</v>
      </c>
      <c r="L29" s="1">
        <f t="shared" si="91"/>
        <v>100</v>
      </c>
      <c r="M29" s="1">
        <f t="shared" si="92"/>
        <v>65</v>
      </c>
      <c r="N29" s="1">
        <f t="shared" si="93"/>
        <v>28</v>
      </c>
      <c r="O29" s="1">
        <f t="shared" si="79"/>
        <v>7379.0019069878763</v>
      </c>
      <c r="P29" s="1">
        <f t="shared" si="80"/>
        <v>9.3500000000000014</v>
      </c>
      <c r="Q29" s="1" t="str">
        <f t="shared" si="81"/>
        <v>×</v>
      </c>
      <c r="R29" s="1">
        <f t="shared" si="82"/>
        <v>8189.3333333333339</v>
      </c>
      <c r="S29" s="1">
        <f t="shared" si="83"/>
        <v>5.3280000000000003</v>
      </c>
      <c r="T29" s="1">
        <f t="shared" si="84"/>
        <v>0.43076923076923079</v>
      </c>
      <c r="U29" s="1">
        <f t="shared" si="85"/>
        <v>2.3214285714285712</v>
      </c>
      <c r="V29" s="1">
        <f t="shared" si="89"/>
        <v>3527.7128205128211</v>
      </c>
      <c r="W29" s="1">
        <f t="shared" si="90"/>
        <v>12.368571428571428</v>
      </c>
      <c r="X29" s="1">
        <f t="shared" si="86"/>
        <v>0.47807452348970059</v>
      </c>
      <c r="Y29" s="1">
        <f t="shared" si="86"/>
        <v>1.3228418640183344</v>
      </c>
      <c r="Z29" s="1">
        <f t="shared" si="87"/>
        <v>1.2333333333333334</v>
      </c>
      <c r="AA29" s="1">
        <f t="shared" ref="AA29:AA47" si="94">D29</f>
        <v>6</v>
      </c>
      <c r="AB29" s="1">
        <f t="shared" ref="AB29:AB47" si="95">C29</f>
        <v>0</v>
      </c>
      <c r="AC29" s="1" t="str">
        <f t="shared" si="88"/>
        <v>×</v>
      </c>
    </row>
    <row r="30" spans="1:29" hidden="1" x14ac:dyDescent="0.4">
      <c r="A30" s="1" t="str">
        <f t="shared" si="78"/>
        <v>×</v>
      </c>
      <c r="C30" s="6"/>
      <c r="D30" s="1">
        <v>9</v>
      </c>
      <c r="E30" s="1">
        <v>7.4</v>
      </c>
      <c r="F30" s="1">
        <v>8.5</v>
      </c>
      <c r="G30" s="1">
        <v>17</v>
      </c>
      <c r="H30" s="1">
        <v>6780</v>
      </c>
      <c r="I30" s="1">
        <f>I29</f>
        <v>14300</v>
      </c>
      <c r="J30" s="1">
        <v>4.8</v>
      </c>
      <c r="K30" s="1">
        <v>11</v>
      </c>
      <c r="L30" s="1">
        <f t="shared" si="91"/>
        <v>100</v>
      </c>
      <c r="M30" s="1">
        <f t="shared" si="92"/>
        <v>65</v>
      </c>
      <c r="N30" s="1">
        <f t="shared" si="93"/>
        <v>28</v>
      </c>
      <c r="O30" s="1">
        <f t="shared" si="79"/>
        <v>7379.0019069878763</v>
      </c>
      <c r="P30" s="1">
        <f t="shared" si="80"/>
        <v>9.3500000000000014</v>
      </c>
      <c r="Q30" s="1" t="str">
        <f t="shared" si="81"/>
        <v>×</v>
      </c>
      <c r="R30" s="1">
        <f t="shared" si="82"/>
        <v>5574.666666666667</v>
      </c>
      <c r="S30" s="1">
        <f t="shared" si="83"/>
        <v>3.9466666666666668</v>
      </c>
      <c r="T30" s="1">
        <f t="shared" si="84"/>
        <v>0.43076923076923079</v>
      </c>
      <c r="U30" s="1">
        <f t="shared" si="85"/>
        <v>2.3214285714285712</v>
      </c>
      <c r="V30" s="1">
        <f t="shared" si="89"/>
        <v>2401.394871794872</v>
      </c>
      <c r="W30" s="1">
        <f t="shared" si="90"/>
        <v>9.1619047619047613</v>
      </c>
      <c r="X30" s="1">
        <f t="shared" si="86"/>
        <v>0.32543627201407327</v>
      </c>
      <c r="Y30" s="1">
        <f t="shared" si="86"/>
        <v>0.97988286223580323</v>
      </c>
      <c r="Z30" s="1">
        <f t="shared" si="87"/>
        <v>0.8222222222222223</v>
      </c>
      <c r="AA30" s="1">
        <f t="shared" si="94"/>
        <v>9</v>
      </c>
      <c r="AB30" s="1">
        <f t="shared" si="95"/>
        <v>0</v>
      </c>
      <c r="AC30" s="1" t="str">
        <f t="shared" si="88"/>
        <v>×</v>
      </c>
    </row>
    <row r="31" spans="1:29" hidden="1" x14ac:dyDescent="0.4">
      <c r="A31" s="1" t="str">
        <f t="shared" si="78"/>
        <v>×</v>
      </c>
      <c r="C31" s="6"/>
      <c r="D31" s="1">
        <v>12</v>
      </c>
      <c r="E31" s="1">
        <v>7.4</v>
      </c>
      <c r="F31" s="1">
        <v>8.5</v>
      </c>
      <c r="G31" s="1">
        <v>17</v>
      </c>
      <c r="H31" s="1">
        <v>5980</v>
      </c>
      <c r="I31" s="1">
        <f>I30</f>
        <v>14300</v>
      </c>
      <c r="J31" s="1">
        <v>4.3600000000000003</v>
      </c>
      <c r="K31" s="1">
        <v>11</v>
      </c>
      <c r="L31" s="1">
        <f t="shared" si="91"/>
        <v>100</v>
      </c>
      <c r="M31" s="1">
        <f t="shared" si="92"/>
        <v>65</v>
      </c>
      <c r="N31" s="1">
        <f t="shared" si="93"/>
        <v>28</v>
      </c>
      <c r="O31" s="1">
        <f t="shared" si="79"/>
        <v>7379.0019069878763</v>
      </c>
      <c r="P31" s="1">
        <f t="shared" si="80"/>
        <v>9.3500000000000014</v>
      </c>
      <c r="Q31" s="1" t="str">
        <f t="shared" si="81"/>
        <v>×</v>
      </c>
      <c r="R31" s="1">
        <f t="shared" si="82"/>
        <v>3687.666666666667</v>
      </c>
      <c r="S31" s="1">
        <f t="shared" si="83"/>
        <v>2.6886666666666672</v>
      </c>
      <c r="T31" s="1">
        <f t="shared" si="84"/>
        <v>0.43076923076923079</v>
      </c>
      <c r="U31" s="1">
        <f t="shared" si="85"/>
        <v>2.3214285714285712</v>
      </c>
      <c r="V31" s="1">
        <f t="shared" si="89"/>
        <v>1588.5333333333335</v>
      </c>
      <c r="W31" s="1">
        <f t="shared" si="90"/>
        <v>6.24154761904762</v>
      </c>
      <c r="X31" s="1">
        <f t="shared" si="86"/>
        <v>0.21527753392081397</v>
      </c>
      <c r="Y31" s="1">
        <f t="shared" si="86"/>
        <v>0.6675451998981411</v>
      </c>
      <c r="Z31" s="1">
        <f t="shared" si="87"/>
        <v>0.6166666666666667</v>
      </c>
      <c r="AA31" s="1">
        <f t="shared" si="94"/>
        <v>12</v>
      </c>
      <c r="AB31" s="1">
        <f t="shared" si="95"/>
        <v>0</v>
      </c>
      <c r="AC31" s="1" t="str">
        <f t="shared" si="88"/>
        <v>×</v>
      </c>
    </row>
    <row r="32" spans="1:29" hidden="1" x14ac:dyDescent="0.4">
      <c r="A32" s="1" t="str">
        <f t="shared" si="78"/>
        <v>×</v>
      </c>
      <c r="C32" s="6" t="s">
        <v>44</v>
      </c>
      <c r="D32" s="1">
        <v>1.5</v>
      </c>
      <c r="E32" s="1">
        <v>7.4</v>
      </c>
      <c r="F32" s="1">
        <v>8.5</v>
      </c>
      <c r="G32" s="1">
        <v>17</v>
      </c>
      <c r="H32" s="1">
        <v>4530</v>
      </c>
      <c r="I32" s="1">
        <v>14300</v>
      </c>
      <c r="J32" s="1">
        <v>1.49</v>
      </c>
      <c r="K32" s="1">
        <v>11</v>
      </c>
      <c r="L32" s="1">
        <f t="shared" si="91"/>
        <v>100</v>
      </c>
      <c r="M32" s="1">
        <f t="shared" si="92"/>
        <v>65</v>
      </c>
      <c r="N32" s="1">
        <f t="shared" si="93"/>
        <v>28</v>
      </c>
      <c r="O32" s="1">
        <f t="shared" si="79"/>
        <v>7379.0019069878763</v>
      </c>
      <c r="P32" s="1">
        <f t="shared" si="80"/>
        <v>9.3500000000000014</v>
      </c>
      <c r="Q32" s="1" t="str">
        <f t="shared" ref="Q32:Q47" si="96">A32</f>
        <v>×</v>
      </c>
      <c r="R32" s="1">
        <f t="shared" ref="R32:R47" si="97">H32*(E32/D32)</f>
        <v>22348</v>
      </c>
      <c r="S32" s="1">
        <f t="shared" ref="S32:S47" si="98">J32*(E32/D32)</f>
        <v>7.3506666666666671</v>
      </c>
      <c r="T32" s="1">
        <f t="shared" ref="T32:T47" si="99">N32/M32</f>
        <v>0.43076923076923079</v>
      </c>
      <c r="U32" s="1">
        <f t="shared" ref="U32:U47" si="100">1/T32</f>
        <v>2.3214285714285712</v>
      </c>
      <c r="V32" s="1">
        <f t="shared" si="89"/>
        <v>9626.8307692307699</v>
      </c>
      <c r="W32" s="1">
        <f t="shared" si="90"/>
        <v>17.064047619047621</v>
      </c>
      <c r="X32" s="1">
        <f t="shared" ref="X32:X47" si="101">V32/O32</f>
        <v>1.3046250550652672</v>
      </c>
      <c r="Y32" s="1">
        <f t="shared" ref="Y32:Y47" si="102">W32/P32</f>
        <v>1.8250318309141838</v>
      </c>
      <c r="Z32" s="1">
        <f t="shared" ref="Z32:Z47" si="103">E32/D32</f>
        <v>4.9333333333333336</v>
      </c>
      <c r="AA32" s="1">
        <f t="shared" si="94"/>
        <v>1.5</v>
      </c>
      <c r="AB32" s="1" t="str">
        <f t="shared" si="95"/>
        <v>DCX10S</v>
      </c>
      <c r="AC32" s="1" t="str">
        <f t="shared" ref="AC32:AC47" si="104">A32</f>
        <v>×</v>
      </c>
    </row>
    <row r="33" spans="1:29" hidden="1" x14ac:dyDescent="0.4">
      <c r="A33" s="1" t="str">
        <f t="shared" si="78"/>
        <v>×</v>
      </c>
      <c r="C33" s="6"/>
      <c r="D33" s="1">
        <v>3</v>
      </c>
      <c r="E33" s="1">
        <v>7.4</v>
      </c>
      <c r="F33" s="1">
        <v>8.5</v>
      </c>
      <c r="G33" s="1">
        <v>17</v>
      </c>
      <c r="H33" s="1">
        <v>4690</v>
      </c>
      <c r="I33" s="1">
        <f>I32</f>
        <v>14300</v>
      </c>
      <c r="J33" s="1">
        <v>1.54</v>
      </c>
      <c r="K33" s="1">
        <v>11</v>
      </c>
      <c r="L33" s="1">
        <f t="shared" si="91"/>
        <v>100</v>
      </c>
      <c r="M33" s="1">
        <f t="shared" si="92"/>
        <v>65</v>
      </c>
      <c r="N33" s="1">
        <f t="shared" si="93"/>
        <v>28</v>
      </c>
      <c r="O33" s="1">
        <f t="shared" si="79"/>
        <v>7379.0019069878763</v>
      </c>
      <c r="P33" s="1">
        <f t="shared" si="80"/>
        <v>9.3500000000000014</v>
      </c>
      <c r="Q33" s="1" t="str">
        <f t="shared" si="96"/>
        <v>×</v>
      </c>
      <c r="R33" s="1">
        <f t="shared" si="97"/>
        <v>11568.666666666668</v>
      </c>
      <c r="S33" s="1">
        <f t="shared" si="98"/>
        <v>3.7986666666666671</v>
      </c>
      <c r="T33" s="1">
        <f t="shared" si="99"/>
        <v>0.43076923076923079</v>
      </c>
      <c r="U33" s="1">
        <f t="shared" si="100"/>
        <v>2.3214285714285712</v>
      </c>
      <c r="V33" s="1">
        <f t="shared" si="89"/>
        <v>4983.4256410256421</v>
      </c>
      <c r="W33" s="1">
        <f t="shared" si="90"/>
        <v>8.8183333333333334</v>
      </c>
      <c r="X33" s="1">
        <f t="shared" si="101"/>
        <v>0.67535226360442646</v>
      </c>
      <c r="Y33" s="1">
        <f t="shared" si="102"/>
        <v>0.94313725490196065</v>
      </c>
      <c r="Z33" s="1">
        <f t="shared" si="103"/>
        <v>2.4666666666666668</v>
      </c>
      <c r="AA33" s="1">
        <f t="shared" si="94"/>
        <v>3</v>
      </c>
      <c r="AB33" s="1">
        <f t="shared" si="95"/>
        <v>0</v>
      </c>
      <c r="AC33" s="1" t="str">
        <f t="shared" si="104"/>
        <v>×</v>
      </c>
    </row>
    <row r="34" spans="1:29" hidden="1" x14ac:dyDescent="0.4">
      <c r="A34" s="1" t="str">
        <f t="shared" si="78"/>
        <v>×</v>
      </c>
      <c r="C34" s="6"/>
      <c r="D34" s="1">
        <v>4.5</v>
      </c>
      <c r="E34" s="1">
        <v>7.4</v>
      </c>
      <c r="F34" s="1">
        <v>8.5</v>
      </c>
      <c r="G34" s="1">
        <v>17</v>
      </c>
      <c r="H34" s="1">
        <v>4270</v>
      </c>
      <c r="I34" s="1">
        <f>I33</f>
        <v>14300</v>
      </c>
      <c r="J34" s="1">
        <v>1.48</v>
      </c>
      <c r="K34" s="1">
        <v>11</v>
      </c>
      <c r="L34" s="1">
        <f t="shared" si="91"/>
        <v>100</v>
      </c>
      <c r="M34" s="1">
        <f t="shared" si="92"/>
        <v>65</v>
      </c>
      <c r="N34" s="1">
        <f t="shared" si="93"/>
        <v>28</v>
      </c>
      <c r="O34" s="1">
        <f t="shared" si="79"/>
        <v>7379.0019069878763</v>
      </c>
      <c r="P34" s="1">
        <f t="shared" si="80"/>
        <v>9.3500000000000014</v>
      </c>
      <c r="Q34" s="1" t="str">
        <f t="shared" si="96"/>
        <v>×</v>
      </c>
      <c r="R34" s="1">
        <f t="shared" si="97"/>
        <v>7021.7777777777783</v>
      </c>
      <c r="S34" s="1">
        <f t="shared" si="98"/>
        <v>2.4337777777777778</v>
      </c>
      <c r="T34" s="1">
        <f t="shared" si="99"/>
        <v>0.43076923076923079</v>
      </c>
      <c r="U34" s="1">
        <f t="shared" si="100"/>
        <v>2.3214285714285712</v>
      </c>
      <c r="V34" s="1">
        <f t="shared" si="89"/>
        <v>3024.7658119658122</v>
      </c>
      <c r="W34" s="1">
        <f t="shared" si="90"/>
        <v>5.6498412698412697</v>
      </c>
      <c r="X34" s="1">
        <f t="shared" si="101"/>
        <v>0.40991530427731354</v>
      </c>
      <c r="Y34" s="1">
        <f t="shared" si="102"/>
        <v>0.60426109837874531</v>
      </c>
      <c r="Z34" s="1">
        <f t="shared" si="103"/>
        <v>1.6444444444444446</v>
      </c>
      <c r="AA34" s="1">
        <f t="shared" si="94"/>
        <v>4.5</v>
      </c>
      <c r="AB34" s="1">
        <f t="shared" si="95"/>
        <v>0</v>
      </c>
      <c r="AC34" s="1" t="str">
        <f t="shared" si="104"/>
        <v>×</v>
      </c>
    </row>
    <row r="35" spans="1:29" hidden="1" x14ac:dyDescent="0.4">
      <c r="A35" s="1" t="str">
        <f t="shared" si="78"/>
        <v>×</v>
      </c>
      <c r="C35" s="6"/>
      <c r="D35" s="1">
        <v>6</v>
      </c>
      <c r="E35" s="1">
        <v>7.4</v>
      </c>
      <c r="F35" s="1">
        <v>8.5</v>
      </c>
      <c r="G35" s="1">
        <v>17</v>
      </c>
      <c r="H35" s="1">
        <v>3310</v>
      </c>
      <c r="I35" s="1">
        <f>I34</f>
        <v>14300</v>
      </c>
      <c r="J35" s="1">
        <v>1.46</v>
      </c>
      <c r="K35" s="1">
        <v>11</v>
      </c>
      <c r="L35" s="1">
        <f t="shared" si="91"/>
        <v>100</v>
      </c>
      <c r="M35" s="1">
        <f t="shared" si="92"/>
        <v>65</v>
      </c>
      <c r="N35" s="1">
        <f t="shared" si="93"/>
        <v>28</v>
      </c>
      <c r="O35" s="1">
        <f t="shared" si="79"/>
        <v>7379.0019069878763</v>
      </c>
      <c r="P35" s="1">
        <f t="shared" si="80"/>
        <v>9.3500000000000014</v>
      </c>
      <c r="Q35" s="1" t="str">
        <f t="shared" si="96"/>
        <v>×</v>
      </c>
      <c r="R35" s="1">
        <f t="shared" si="97"/>
        <v>4082.3333333333335</v>
      </c>
      <c r="S35" s="1">
        <f t="shared" si="98"/>
        <v>1.8006666666666666</v>
      </c>
      <c r="T35" s="1">
        <f t="shared" si="99"/>
        <v>0.43076923076923079</v>
      </c>
      <c r="U35" s="1">
        <f t="shared" si="100"/>
        <v>2.3214285714285712</v>
      </c>
      <c r="V35" s="1">
        <f t="shared" si="89"/>
        <v>1758.54358974359</v>
      </c>
      <c r="W35" s="1">
        <f t="shared" si="90"/>
        <v>4.1801190476190477</v>
      </c>
      <c r="X35" s="1">
        <f t="shared" si="101"/>
        <v>0.23831726999260677</v>
      </c>
      <c r="Y35" s="1">
        <f t="shared" si="102"/>
        <v>0.44707155589508524</v>
      </c>
      <c r="Z35" s="1">
        <f t="shared" si="103"/>
        <v>1.2333333333333334</v>
      </c>
      <c r="AA35" s="1">
        <f t="shared" si="94"/>
        <v>6</v>
      </c>
      <c r="AB35" s="1">
        <f t="shared" si="95"/>
        <v>0</v>
      </c>
      <c r="AC35" s="1" t="str">
        <f t="shared" si="104"/>
        <v>×</v>
      </c>
    </row>
    <row r="36" spans="1:29" hidden="1" x14ac:dyDescent="0.4">
      <c r="A36" s="1" t="str">
        <f t="shared" si="78"/>
        <v>×</v>
      </c>
      <c r="C36" s="6"/>
      <c r="D36" s="1">
        <v>9</v>
      </c>
      <c r="E36" s="1">
        <v>7.4</v>
      </c>
      <c r="F36" s="1">
        <v>8.5</v>
      </c>
      <c r="G36" s="1">
        <v>17</v>
      </c>
      <c r="H36" s="1">
        <v>3930</v>
      </c>
      <c r="I36" s="1">
        <f>I35</f>
        <v>14300</v>
      </c>
      <c r="J36" s="1">
        <v>1.38</v>
      </c>
      <c r="K36" s="1">
        <v>11</v>
      </c>
      <c r="L36" s="1">
        <f t="shared" si="91"/>
        <v>100</v>
      </c>
      <c r="M36" s="1">
        <f t="shared" si="92"/>
        <v>65</v>
      </c>
      <c r="N36" s="1">
        <f t="shared" si="93"/>
        <v>28</v>
      </c>
      <c r="O36" s="1">
        <f t="shared" si="79"/>
        <v>7379.0019069878763</v>
      </c>
      <c r="P36" s="1">
        <f t="shared" si="80"/>
        <v>9.3500000000000014</v>
      </c>
      <c r="Q36" s="1" t="str">
        <f t="shared" si="96"/>
        <v>×</v>
      </c>
      <c r="R36" s="1">
        <f t="shared" si="97"/>
        <v>3231.3333333333335</v>
      </c>
      <c r="S36" s="1">
        <f t="shared" si="98"/>
        <v>1.1346666666666667</v>
      </c>
      <c r="T36" s="1">
        <f t="shared" si="99"/>
        <v>0.43076923076923079</v>
      </c>
      <c r="U36" s="1">
        <f t="shared" si="100"/>
        <v>2.3214285714285712</v>
      </c>
      <c r="V36" s="1">
        <f t="shared" si="89"/>
        <v>1391.9589743589745</v>
      </c>
      <c r="W36" s="1">
        <f t="shared" si="90"/>
        <v>2.6340476190476192</v>
      </c>
      <c r="X36" s="1">
        <f t="shared" si="101"/>
        <v>0.18863783908780354</v>
      </c>
      <c r="Y36" s="1">
        <f t="shared" si="102"/>
        <v>0.28171632289279347</v>
      </c>
      <c r="Z36" s="1">
        <f t="shared" si="103"/>
        <v>0.8222222222222223</v>
      </c>
      <c r="AA36" s="1">
        <f t="shared" si="94"/>
        <v>9</v>
      </c>
      <c r="AB36" s="1">
        <f t="shared" si="95"/>
        <v>0</v>
      </c>
      <c r="AC36" s="1" t="str">
        <f t="shared" si="104"/>
        <v>×</v>
      </c>
    </row>
    <row r="37" spans="1:29" hidden="1" x14ac:dyDescent="0.4">
      <c r="A37" s="1" t="str">
        <f t="shared" si="78"/>
        <v>×</v>
      </c>
      <c r="C37" s="6"/>
      <c r="D37" s="1">
        <v>12</v>
      </c>
      <c r="E37" s="1">
        <v>7.4</v>
      </c>
      <c r="F37" s="1">
        <v>8.5</v>
      </c>
      <c r="G37" s="1">
        <v>17</v>
      </c>
      <c r="H37" s="1">
        <v>3890</v>
      </c>
      <c r="I37" s="1">
        <f>I36</f>
        <v>14300</v>
      </c>
      <c r="J37" s="1">
        <v>1.37</v>
      </c>
      <c r="K37" s="1">
        <v>11</v>
      </c>
      <c r="L37" s="1">
        <f t="shared" si="91"/>
        <v>100</v>
      </c>
      <c r="M37" s="1">
        <f t="shared" si="92"/>
        <v>65</v>
      </c>
      <c r="N37" s="1">
        <f t="shared" si="93"/>
        <v>28</v>
      </c>
      <c r="O37" s="1">
        <f t="shared" si="79"/>
        <v>7379.0019069878763</v>
      </c>
      <c r="P37" s="1">
        <f t="shared" si="80"/>
        <v>9.3500000000000014</v>
      </c>
      <c r="Q37" s="1" t="str">
        <f t="shared" si="96"/>
        <v>×</v>
      </c>
      <c r="R37" s="1">
        <f t="shared" si="97"/>
        <v>2398.8333333333335</v>
      </c>
      <c r="S37" s="1">
        <f t="shared" si="98"/>
        <v>0.84483333333333344</v>
      </c>
      <c r="T37" s="1">
        <f t="shared" si="99"/>
        <v>0.43076923076923079</v>
      </c>
      <c r="U37" s="1">
        <f t="shared" si="100"/>
        <v>2.3214285714285712</v>
      </c>
      <c r="V37" s="1">
        <f t="shared" si="89"/>
        <v>1033.34358974359</v>
      </c>
      <c r="W37" s="1">
        <f t="shared" si="90"/>
        <v>1.9612202380952382</v>
      </c>
      <c r="X37" s="1">
        <f t="shared" si="101"/>
        <v>0.14003839581136562</v>
      </c>
      <c r="Y37" s="1">
        <f t="shared" si="102"/>
        <v>0.20975617519735165</v>
      </c>
      <c r="Z37" s="1">
        <f t="shared" si="103"/>
        <v>0.6166666666666667</v>
      </c>
      <c r="AA37" s="1">
        <f t="shared" si="94"/>
        <v>12</v>
      </c>
      <c r="AB37" s="1">
        <f t="shared" si="95"/>
        <v>0</v>
      </c>
      <c r="AC37" s="1" t="str">
        <f t="shared" si="104"/>
        <v>×</v>
      </c>
    </row>
    <row r="38" spans="1:29" hidden="1" x14ac:dyDescent="0.4">
      <c r="A38" s="1" t="str">
        <f t="shared" si="78"/>
        <v>×</v>
      </c>
      <c r="C38" s="6" t="s">
        <v>45</v>
      </c>
      <c r="D38" s="1">
        <v>2.4</v>
      </c>
      <c r="E38" s="1">
        <v>7.4</v>
      </c>
      <c r="F38" s="1">
        <v>8.5</v>
      </c>
      <c r="G38" s="1">
        <v>17</v>
      </c>
      <c r="H38" s="1">
        <v>4780</v>
      </c>
      <c r="I38" s="1">
        <v>17300</v>
      </c>
      <c r="J38" s="1">
        <v>1.1299999999999999</v>
      </c>
      <c r="K38" s="1">
        <v>11</v>
      </c>
      <c r="L38" s="1">
        <f t="shared" si="91"/>
        <v>100</v>
      </c>
      <c r="M38" s="1">
        <f t="shared" si="92"/>
        <v>65</v>
      </c>
      <c r="N38" s="1">
        <f t="shared" si="93"/>
        <v>28</v>
      </c>
      <c r="O38" s="1">
        <f t="shared" si="79"/>
        <v>7379.0019069878763</v>
      </c>
      <c r="P38" s="1">
        <f t="shared" si="80"/>
        <v>9.3500000000000014</v>
      </c>
      <c r="Q38" s="1" t="str">
        <f t="shared" si="96"/>
        <v>×</v>
      </c>
      <c r="R38" s="1">
        <f t="shared" si="97"/>
        <v>14738.333333333334</v>
      </c>
      <c r="S38" s="1">
        <f t="shared" si="98"/>
        <v>3.4841666666666664</v>
      </c>
      <c r="T38" s="1">
        <f t="shared" si="99"/>
        <v>0.43076923076923079</v>
      </c>
      <c r="U38" s="1">
        <f t="shared" si="100"/>
        <v>2.3214285714285712</v>
      </c>
      <c r="V38" s="1">
        <f t="shared" si="89"/>
        <v>6348.8205128205136</v>
      </c>
      <c r="W38" s="1">
        <f t="shared" si="90"/>
        <v>8.088244047619046</v>
      </c>
      <c r="X38" s="1">
        <f t="shared" si="101"/>
        <v>0.86039014393101232</v>
      </c>
      <c r="Y38" s="1">
        <f t="shared" si="102"/>
        <v>0.86505283931754495</v>
      </c>
      <c r="Z38" s="1">
        <f t="shared" si="103"/>
        <v>3.0833333333333335</v>
      </c>
      <c r="AA38" s="1">
        <f t="shared" si="94"/>
        <v>2.4</v>
      </c>
      <c r="AB38" s="1" t="str">
        <f t="shared" si="95"/>
        <v>DCX8M</v>
      </c>
      <c r="AC38" s="1" t="str">
        <f t="shared" si="104"/>
        <v>×</v>
      </c>
    </row>
    <row r="39" spans="1:29" hidden="1" x14ac:dyDescent="0.4">
      <c r="A39" s="1" t="str">
        <f t="shared" si="78"/>
        <v>×</v>
      </c>
      <c r="C39" s="6"/>
      <c r="D39" s="1">
        <v>4.2</v>
      </c>
      <c r="E39" s="1">
        <v>7.4</v>
      </c>
      <c r="F39" s="1">
        <v>8.5</v>
      </c>
      <c r="G39" s="1">
        <v>17</v>
      </c>
      <c r="H39" s="1">
        <v>4950</v>
      </c>
      <c r="I39" s="1">
        <f>I38</f>
        <v>17300</v>
      </c>
      <c r="J39" s="1">
        <v>1.1399999999999999</v>
      </c>
      <c r="K39" s="1">
        <v>11</v>
      </c>
      <c r="L39" s="1">
        <f t="shared" si="91"/>
        <v>100</v>
      </c>
      <c r="M39" s="1">
        <f t="shared" si="92"/>
        <v>65</v>
      </c>
      <c r="N39" s="1">
        <f t="shared" si="93"/>
        <v>28</v>
      </c>
      <c r="O39" s="1">
        <f t="shared" si="79"/>
        <v>7379.0019069878763</v>
      </c>
      <c r="P39" s="1">
        <f t="shared" si="80"/>
        <v>9.3500000000000014</v>
      </c>
      <c r="Q39" s="1" t="str">
        <f t="shared" si="96"/>
        <v>×</v>
      </c>
      <c r="R39" s="1">
        <f t="shared" si="97"/>
        <v>8721.4285714285706</v>
      </c>
      <c r="S39" s="1">
        <f t="shared" si="98"/>
        <v>2.0085714285714285</v>
      </c>
      <c r="T39" s="1">
        <f t="shared" si="99"/>
        <v>0.43076923076923079</v>
      </c>
      <c r="U39" s="1">
        <f t="shared" si="100"/>
        <v>2.3214285714285712</v>
      </c>
      <c r="V39" s="1">
        <f t="shared" si="89"/>
        <v>3756.9230769230767</v>
      </c>
      <c r="W39" s="1">
        <f t="shared" si="90"/>
        <v>4.6627551020408156</v>
      </c>
      <c r="X39" s="1">
        <f t="shared" si="101"/>
        <v>0.50913702480077827</v>
      </c>
      <c r="Y39" s="1">
        <f t="shared" si="102"/>
        <v>0.49869038524500692</v>
      </c>
      <c r="Z39" s="1">
        <f t="shared" si="103"/>
        <v>1.7619047619047619</v>
      </c>
      <c r="AA39" s="1">
        <f t="shared" si="94"/>
        <v>4.2</v>
      </c>
      <c r="AB39" s="1">
        <f t="shared" si="95"/>
        <v>0</v>
      </c>
      <c r="AC39" s="1" t="str">
        <f t="shared" si="104"/>
        <v>×</v>
      </c>
    </row>
    <row r="40" spans="1:29" hidden="1" x14ac:dyDescent="0.4">
      <c r="A40" s="1" t="str">
        <f t="shared" si="78"/>
        <v>×</v>
      </c>
      <c r="C40" s="6"/>
      <c r="D40" s="1">
        <v>6</v>
      </c>
      <c r="E40" s="1">
        <v>7.4</v>
      </c>
      <c r="F40" s="1">
        <v>8.5</v>
      </c>
      <c r="G40" s="1">
        <v>17</v>
      </c>
      <c r="H40" s="1">
        <v>4190</v>
      </c>
      <c r="I40" s="1">
        <f>I39</f>
        <v>17300</v>
      </c>
      <c r="J40" s="1">
        <v>1.05</v>
      </c>
      <c r="K40" s="1">
        <v>11</v>
      </c>
      <c r="L40" s="1">
        <f t="shared" si="91"/>
        <v>100</v>
      </c>
      <c r="M40" s="1">
        <f t="shared" si="92"/>
        <v>65</v>
      </c>
      <c r="N40" s="1">
        <f t="shared" si="93"/>
        <v>28</v>
      </c>
      <c r="O40" s="1">
        <f t="shared" si="79"/>
        <v>7379.0019069878763</v>
      </c>
      <c r="P40" s="1">
        <f t="shared" si="80"/>
        <v>9.3500000000000014</v>
      </c>
      <c r="Q40" s="1" t="str">
        <f t="shared" si="96"/>
        <v>×</v>
      </c>
      <c r="R40" s="1">
        <f t="shared" si="97"/>
        <v>5167.666666666667</v>
      </c>
      <c r="S40" s="1">
        <f t="shared" si="98"/>
        <v>1.2950000000000002</v>
      </c>
      <c r="T40" s="1">
        <f t="shared" si="99"/>
        <v>0.43076923076923079</v>
      </c>
      <c r="U40" s="1">
        <f t="shared" si="100"/>
        <v>2.3214285714285712</v>
      </c>
      <c r="V40" s="1">
        <f t="shared" si="89"/>
        <v>2226.0717948717952</v>
      </c>
      <c r="W40" s="1">
        <f t="shared" si="90"/>
        <v>3.0062500000000001</v>
      </c>
      <c r="X40" s="1">
        <f t="shared" si="101"/>
        <v>0.30167654419003698</v>
      </c>
      <c r="Y40" s="1">
        <f t="shared" si="102"/>
        <v>0.32152406417112295</v>
      </c>
      <c r="Z40" s="1">
        <f t="shared" si="103"/>
        <v>1.2333333333333334</v>
      </c>
      <c r="AA40" s="1">
        <f t="shared" si="94"/>
        <v>6</v>
      </c>
      <c r="AB40" s="1">
        <f t="shared" si="95"/>
        <v>0</v>
      </c>
      <c r="AC40" s="1" t="str">
        <f t="shared" si="104"/>
        <v>×</v>
      </c>
    </row>
    <row r="41" spans="1:29" hidden="1" x14ac:dyDescent="0.4">
      <c r="A41" s="1" t="str">
        <f t="shared" si="78"/>
        <v>×</v>
      </c>
      <c r="C41" s="6"/>
      <c r="D41" s="1">
        <v>7.2</v>
      </c>
      <c r="E41" s="1">
        <v>7.4</v>
      </c>
      <c r="F41" s="1">
        <v>8.5</v>
      </c>
      <c r="G41" s="1">
        <v>17</v>
      </c>
      <c r="H41" s="1">
        <v>4820</v>
      </c>
      <c r="I41" s="1">
        <f>I40</f>
        <v>17300</v>
      </c>
      <c r="J41" s="1">
        <v>1.06</v>
      </c>
      <c r="K41" s="1">
        <v>11</v>
      </c>
      <c r="L41" s="1">
        <f t="shared" si="91"/>
        <v>100</v>
      </c>
      <c r="M41" s="1">
        <f t="shared" si="92"/>
        <v>65</v>
      </c>
      <c r="N41" s="1">
        <f t="shared" si="93"/>
        <v>28</v>
      </c>
      <c r="O41" s="1">
        <f t="shared" si="79"/>
        <v>7379.0019069878763</v>
      </c>
      <c r="P41" s="1">
        <f t="shared" si="80"/>
        <v>9.3500000000000014</v>
      </c>
      <c r="Q41" s="1" t="str">
        <f t="shared" si="96"/>
        <v>×</v>
      </c>
      <c r="R41" s="1">
        <f t="shared" si="97"/>
        <v>4953.8888888888896</v>
      </c>
      <c r="S41" s="1">
        <f t="shared" si="98"/>
        <v>1.0894444444444447</v>
      </c>
      <c r="T41" s="1">
        <f t="shared" si="99"/>
        <v>0.43076923076923079</v>
      </c>
      <c r="U41" s="1">
        <f t="shared" si="100"/>
        <v>2.3214285714285712</v>
      </c>
      <c r="V41" s="1">
        <f t="shared" si="89"/>
        <v>2133.9829059829062</v>
      </c>
      <c r="W41" s="1">
        <f t="shared" si="90"/>
        <v>2.5290674603174605</v>
      </c>
      <c r="X41" s="1">
        <f t="shared" si="101"/>
        <v>0.28919668715114921</v>
      </c>
      <c r="Y41" s="1">
        <f t="shared" si="102"/>
        <v>0.27048849842967487</v>
      </c>
      <c r="Z41" s="1">
        <f t="shared" si="103"/>
        <v>1.0277777777777779</v>
      </c>
      <c r="AA41" s="1">
        <f t="shared" si="94"/>
        <v>7.2</v>
      </c>
      <c r="AB41" s="1">
        <f t="shared" si="95"/>
        <v>0</v>
      </c>
      <c r="AC41" s="1" t="str">
        <f t="shared" si="104"/>
        <v>×</v>
      </c>
    </row>
    <row r="42" spans="1:29" hidden="1" x14ac:dyDescent="0.4">
      <c r="A42" s="1" t="str">
        <f t="shared" si="78"/>
        <v>×</v>
      </c>
      <c r="C42" s="6"/>
      <c r="D42" s="1">
        <v>9</v>
      </c>
      <c r="E42" s="1">
        <v>7.4</v>
      </c>
      <c r="F42" s="1">
        <v>8.5</v>
      </c>
      <c r="G42" s="1">
        <v>17</v>
      </c>
      <c r="H42" s="1">
        <v>5190</v>
      </c>
      <c r="I42" s="1">
        <f>I41</f>
        <v>17300</v>
      </c>
      <c r="J42" s="1">
        <v>1.17</v>
      </c>
      <c r="K42" s="1">
        <v>11</v>
      </c>
      <c r="L42" s="1">
        <f t="shared" si="91"/>
        <v>100</v>
      </c>
      <c r="M42" s="1">
        <f t="shared" si="92"/>
        <v>65</v>
      </c>
      <c r="N42" s="1">
        <f t="shared" si="93"/>
        <v>28</v>
      </c>
      <c r="O42" s="1">
        <f t="shared" ref="O42:O43" si="105">F42*60/(2*PI()*K42*0.001)</f>
        <v>7379.0019069878763</v>
      </c>
      <c r="P42" s="1">
        <f t="shared" ref="P42:P43" si="106">L42*0.001*G42*K42/2</f>
        <v>9.3500000000000014</v>
      </c>
      <c r="Q42" s="1" t="str">
        <f t="shared" si="96"/>
        <v>×</v>
      </c>
      <c r="R42" s="1">
        <f t="shared" si="97"/>
        <v>4267.3333333333339</v>
      </c>
      <c r="S42" s="1">
        <f t="shared" si="98"/>
        <v>0.96200000000000008</v>
      </c>
      <c r="T42" s="1">
        <f t="shared" si="99"/>
        <v>0.43076923076923079</v>
      </c>
      <c r="U42" s="1">
        <f t="shared" si="100"/>
        <v>2.3214285714285712</v>
      </c>
      <c r="V42" s="1">
        <f t="shared" si="89"/>
        <v>1838.2358974358979</v>
      </c>
      <c r="W42" s="1">
        <f t="shared" si="90"/>
        <v>2.2332142857142858</v>
      </c>
      <c r="X42" s="1">
        <f t="shared" si="101"/>
        <v>0.24911714627625967</v>
      </c>
      <c r="Y42" s="1">
        <f t="shared" si="102"/>
        <v>0.23884644766997706</v>
      </c>
      <c r="Z42" s="1">
        <f t="shared" si="103"/>
        <v>0.8222222222222223</v>
      </c>
      <c r="AA42" s="1">
        <f t="shared" si="94"/>
        <v>9</v>
      </c>
      <c r="AB42" s="1">
        <f t="shared" si="95"/>
        <v>0</v>
      </c>
      <c r="AC42" s="1" t="str">
        <f t="shared" si="104"/>
        <v>×</v>
      </c>
    </row>
    <row r="43" spans="1:29" hidden="1" x14ac:dyDescent="0.4">
      <c r="A43" s="1" t="str">
        <f t="shared" si="78"/>
        <v>×</v>
      </c>
      <c r="C43" s="6"/>
      <c r="D43" s="1">
        <v>12</v>
      </c>
      <c r="E43" s="1">
        <v>7.4</v>
      </c>
      <c r="F43" s="1">
        <v>8.5</v>
      </c>
      <c r="G43" s="1">
        <v>17</v>
      </c>
      <c r="H43" s="1">
        <v>5800</v>
      </c>
      <c r="I43" s="1">
        <f>I42</f>
        <v>17300</v>
      </c>
      <c r="J43" s="1">
        <v>1.1299999999999999</v>
      </c>
      <c r="K43" s="1">
        <v>11</v>
      </c>
      <c r="L43" s="1">
        <f t="shared" si="91"/>
        <v>100</v>
      </c>
      <c r="M43" s="1">
        <f t="shared" si="92"/>
        <v>65</v>
      </c>
      <c r="N43" s="1">
        <f t="shared" si="93"/>
        <v>28</v>
      </c>
      <c r="O43" s="1">
        <f t="shared" si="105"/>
        <v>7379.0019069878763</v>
      </c>
      <c r="P43" s="1">
        <f t="shared" si="106"/>
        <v>9.3500000000000014</v>
      </c>
      <c r="Q43" s="1" t="str">
        <f t="shared" si="96"/>
        <v>×</v>
      </c>
      <c r="R43" s="1">
        <f t="shared" si="97"/>
        <v>3576.666666666667</v>
      </c>
      <c r="S43" s="1">
        <f t="shared" si="98"/>
        <v>0.6968333333333333</v>
      </c>
      <c r="T43" s="1">
        <f t="shared" si="99"/>
        <v>0.43076923076923079</v>
      </c>
      <c r="U43" s="1">
        <f t="shared" si="100"/>
        <v>2.3214285714285712</v>
      </c>
      <c r="V43" s="1">
        <f t="shared" si="89"/>
        <v>1540.717948717949</v>
      </c>
      <c r="W43" s="1">
        <f t="shared" si="90"/>
        <v>1.6176488095238093</v>
      </c>
      <c r="X43" s="1">
        <f t="shared" si="101"/>
        <v>0.20879760815062226</v>
      </c>
      <c r="Y43" s="1">
        <f t="shared" si="102"/>
        <v>0.17301056786350899</v>
      </c>
      <c r="Z43" s="1">
        <f t="shared" si="103"/>
        <v>0.6166666666666667</v>
      </c>
      <c r="AA43" s="1">
        <f t="shared" si="94"/>
        <v>12</v>
      </c>
      <c r="AB43" s="1">
        <f t="shared" si="95"/>
        <v>0</v>
      </c>
      <c r="AC43" s="1" t="str">
        <f t="shared" si="104"/>
        <v>×</v>
      </c>
    </row>
    <row r="44" spans="1:29" hidden="1" x14ac:dyDescent="0.4">
      <c r="A44" s="1" t="str">
        <f t="shared" ref="A44:A52" si="107">IF(I44&gt;R44,IF(V44&gt;=O44,IF(W44&gt;=P44, "〇", "×"), "×"),"×")</f>
        <v>×</v>
      </c>
      <c r="C44" s="6" t="s">
        <v>46</v>
      </c>
      <c r="D44" s="1">
        <v>1.5</v>
      </c>
      <c r="E44" s="1">
        <v>7.4</v>
      </c>
      <c r="F44" s="1">
        <v>8.5</v>
      </c>
      <c r="G44" s="1">
        <v>17</v>
      </c>
      <c r="H44" s="1">
        <v>4950</v>
      </c>
      <c r="I44" s="1">
        <v>17300</v>
      </c>
      <c r="J44" s="1">
        <v>1.1299999999999999</v>
      </c>
      <c r="K44" s="1">
        <v>11</v>
      </c>
      <c r="L44" s="1">
        <f t="shared" si="91"/>
        <v>100</v>
      </c>
      <c r="M44" s="1">
        <f t="shared" si="92"/>
        <v>65</v>
      </c>
      <c r="N44" s="1">
        <f t="shared" si="93"/>
        <v>28</v>
      </c>
      <c r="O44" s="1">
        <f>F44*60/(2*PI()*K44*0.001)</f>
        <v>7379.0019069878763</v>
      </c>
      <c r="P44" s="1">
        <f>L44*0.001*G44*K44/2</f>
        <v>9.3500000000000014</v>
      </c>
      <c r="Q44" s="1" t="str">
        <f t="shared" si="96"/>
        <v>×</v>
      </c>
      <c r="R44" s="1">
        <f t="shared" si="97"/>
        <v>24420</v>
      </c>
      <c r="S44" s="1">
        <f t="shared" si="98"/>
        <v>5.5746666666666664</v>
      </c>
      <c r="T44" s="1">
        <f t="shared" si="99"/>
        <v>0.43076923076923079</v>
      </c>
      <c r="U44" s="1">
        <f t="shared" si="100"/>
        <v>2.3214285714285712</v>
      </c>
      <c r="V44" s="1">
        <f t="shared" si="89"/>
        <v>10519.384615384615</v>
      </c>
      <c r="W44" s="1">
        <f t="shared" si="90"/>
        <v>12.941190476190474</v>
      </c>
      <c r="X44" s="1">
        <f t="shared" si="101"/>
        <v>1.4255836694421793</v>
      </c>
      <c r="Y44" s="1">
        <f t="shared" si="102"/>
        <v>1.3840845429080719</v>
      </c>
      <c r="Z44" s="1">
        <f t="shared" si="103"/>
        <v>4.9333333333333336</v>
      </c>
      <c r="AA44" s="1">
        <f t="shared" si="94"/>
        <v>1.5</v>
      </c>
      <c r="AB44" s="1" t="str">
        <f t="shared" si="95"/>
        <v>DCX6M</v>
      </c>
      <c r="AC44" s="1" t="str">
        <f t="shared" si="104"/>
        <v>×</v>
      </c>
    </row>
    <row r="45" spans="1:29" hidden="1" x14ac:dyDescent="0.4">
      <c r="A45" s="1" t="str">
        <f t="shared" si="107"/>
        <v>×</v>
      </c>
      <c r="C45" s="6"/>
      <c r="D45" s="1">
        <v>3</v>
      </c>
      <c r="E45" s="1">
        <v>7.4</v>
      </c>
      <c r="F45" s="1">
        <v>8.5</v>
      </c>
      <c r="G45" s="1">
        <v>17</v>
      </c>
      <c r="H45" s="1">
        <v>5940</v>
      </c>
      <c r="I45" s="1">
        <v>17300</v>
      </c>
      <c r="J45" s="1">
        <v>1.1299999999999999</v>
      </c>
      <c r="K45" s="1">
        <v>11</v>
      </c>
      <c r="L45" s="1">
        <f t="shared" si="91"/>
        <v>100</v>
      </c>
      <c r="M45" s="1">
        <f t="shared" si="92"/>
        <v>65</v>
      </c>
      <c r="N45" s="1">
        <f t="shared" si="93"/>
        <v>28</v>
      </c>
      <c r="O45" s="1">
        <f>F45*60/(2*PI()*K45*0.001)</f>
        <v>7379.0019069878763</v>
      </c>
      <c r="P45" s="1">
        <f>L45*0.001*G45*K45/2</f>
        <v>9.3500000000000014</v>
      </c>
      <c r="Q45" s="1" t="str">
        <f t="shared" si="96"/>
        <v>×</v>
      </c>
      <c r="R45" s="1">
        <f t="shared" si="97"/>
        <v>14652</v>
      </c>
      <c r="S45" s="1">
        <f t="shared" si="98"/>
        <v>2.7873333333333332</v>
      </c>
      <c r="T45" s="1">
        <f t="shared" si="99"/>
        <v>0.43076923076923079</v>
      </c>
      <c r="U45" s="1">
        <f t="shared" si="100"/>
        <v>2.3214285714285712</v>
      </c>
      <c r="V45" s="1">
        <f t="shared" si="89"/>
        <v>6311.6307692307691</v>
      </c>
      <c r="W45" s="1">
        <f t="shared" si="90"/>
        <v>6.4705952380952372</v>
      </c>
      <c r="X45" s="1">
        <f t="shared" si="101"/>
        <v>0.85535020166530762</v>
      </c>
      <c r="Y45" s="1">
        <f t="shared" si="102"/>
        <v>0.69204227145403596</v>
      </c>
      <c r="Z45" s="1">
        <f t="shared" si="103"/>
        <v>2.4666666666666668</v>
      </c>
      <c r="AA45" s="1">
        <f t="shared" si="94"/>
        <v>3</v>
      </c>
      <c r="AB45" s="1">
        <f t="shared" si="95"/>
        <v>0</v>
      </c>
      <c r="AC45" s="1" t="str">
        <f t="shared" si="104"/>
        <v>×</v>
      </c>
    </row>
    <row r="46" spans="1:29" hidden="1" x14ac:dyDescent="0.4">
      <c r="A46" s="1" t="str">
        <f t="shared" si="107"/>
        <v>×</v>
      </c>
      <c r="C46" s="6"/>
      <c r="D46" s="1">
        <v>4.5</v>
      </c>
      <c r="E46" s="1">
        <v>7.4</v>
      </c>
      <c r="F46" s="1">
        <v>8.5</v>
      </c>
      <c r="G46" s="1">
        <v>17</v>
      </c>
      <c r="H46" s="1">
        <v>5730</v>
      </c>
      <c r="I46" s="1">
        <v>17300</v>
      </c>
      <c r="J46" s="1">
        <v>1.1299999999999999</v>
      </c>
      <c r="K46" s="1">
        <v>11</v>
      </c>
      <c r="L46" s="1">
        <f t="shared" si="91"/>
        <v>100</v>
      </c>
      <c r="M46" s="1">
        <f t="shared" si="92"/>
        <v>65</v>
      </c>
      <c r="N46" s="1">
        <f t="shared" si="93"/>
        <v>28</v>
      </c>
      <c r="O46" s="1">
        <f t="shared" ref="O46:O47" si="108">F46*60/(2*PI()*K46*0.001)</f>
        <v>7379.0019069878763</v>
      </c>
      <c r="P46" s="1">
        <f t="shared" ref="P46:P47" si="109">L46*0.001*G46*K46/2</f>
        <v>9.3500000000000014</v>
      </c>
      <c r="Q46" s="1" t="str">
        <f t="shared" si="96"/>
        <v>×</v>
      </c>
      <c r="R46" s="1">
        <f t="shared" si="97"/>
        <v>9422.6666666666679</v>
      </c>
      <c r="S46" s="1">
        <f t="shared" si="98"/>
        <v>1.8582222222222222</v>
      </c>
      <c r="T46" s="1">
        <f t="shared" si="99"/>
        <v>0.43076923076923079</v>
      </c>
      <c r="U46" s="1">
        <f t="shared" si="100"/>
        <v>2.3214285714285712</v>
      </c>
      <c r="V46" s="1">
        <f t="shared" si="89"/>
        <v>4058.9948717948723</v>
      </c>
      <c r="W46" s="1">
        <f t="shared" si="90"/>
        <v>4.3137301587301584</v>
      </c>
      <c r="X46" s="1">
        <f t="shared" si="101"/>
        <v>0.55007369871405309</v>
      </c>
      <c r="Y46" s="1">
        <f t="shared" si="102"/>
        <v>0.46136151430269068</v>
      </c>
      <c r="Z46" s="1">
        <f t="shared" si="103"/>
        <v>1.6444444444444446</v>
      </c>
      <c r="AA46" s="1">
        <f t="shared" si="94"/>
        <v>4.5</v>
      </c>
      <c r="AB46" s="1">
        <f t="shared" si="95"/>
        <v>0</v>
      </c>
      <c r="AC46" s="1" t="str">
        <f t="shared" si="104"/>
        <v>×</v>
      </c>
    </row>
    <row r="47" spans="1:29" hidden="1" x14ac:dyDescent="0.4">
      <c r="A47" s="1" t="str">
        <f t="shared" si="107"/>
        <v>×</v>
      </c>
      <c r="C47" s="6"/>
      <c r="D47" s="1">
        <v>6</v>
      </c>
      <c r="E47" s="1">
        <v>7.4</v>
      </c>
      <c r="F47" s="1">
        <v>8.5</v>
      </c>
      <c r="G47" s="1">
        <v>17</v>
      </c>
      <c r="H47" s="1">
        <v>5690</v>
      </c>
      <c r="I47" s="1">
        <v>17300</v>
      </c>
      <c r="J47" s="1">
        <v>1.1299999999999999</v>
      </c>
      <c r="K47" s="1">
        <v>11</v>
      </c>
      <c r="L47" s="1">
        <f t="shared" si="91"/>
        <v>100</v>
      </c>
      <c r="M47" s="1">
        <f t="shared" si="92"/>
        <v>65</v>
      </c>
      <c r="N47" s="1">
        <f t="shared" si="93"/>
        <v>28</v>
      </c>
      <c r="O47" s="1">
        <f t="shared" si="108"/>
        <v>7379.0019069878763</v>
      </c>
      <c r="P47" s="1">
        <f t="shared" si="109"/>
        <v>9.3500000000000014</v>
      </c>
      <c r="Q47" s="1" t="str">
        <f t="shared" si="96"/>
        <v>×</v>
      </c>
      <c r="R47" s="1">
        <f t="shared" si="97"/>
        <v>7017.666666666667</v>
      </c>
      <c r="S47" s="1">
        <f t="shared" si="98"/>
        <v>1.3936666666666666</v>
      </c>
      <c r="T47" s="1">
        <f t="shared" si="99"/>
        <v>0.43076923076923079</v>
      </c>
      <c r="U47" s="1">
        <f t="shared" si="100"/>
        <v>2.3214285714285712</v>
      </c>
      <c r="V47" s="1">
        <f t="shared" si="89"/>
        <v>3022.9948717948719</v>
      </c>
      <c r="W47" s="1">
        <f t="shared" si="90"/>
        <v>3.2352976190476186</v>
      </c>
      <c r="X47" s="1">
        <f t="shared" si="101"/>
        <v>0.40967530702656568</v>
      </c>
      <c r="Y47" s="1">
        <f t="shared" si="102"/>
        <v>0.34602113572701798</v>
      </c>
      <c r="Z47" s="1">
        <f t="shared" si="103"/>
        <v>1.2333333333333334</v>
      </c>
      <c r="AA47" s="1">
        <f t="shared" si="94"/>
        <v>6</v>
      </c>
      <c r="AB47" s="1">
        <f t="shared" si="95"/>
        <v>0</v>
      </c>
      <c r="AC47" s="1" t="str">
        <f t="shared" si="104"/>
        <v>×</v>
      </c>
    </row>
    <row r="48" spans="1:29" x14ac:dyDescent="0.4">
      <c r="A48" s="1" t="str">
        <f t="shared" si="107"/>
        <v>×</v>
      </c>
      <c r="B48" s="6" t="s">
        <v>58</v>
      </c>
      <c r="D48" s="1">
        <v>1.5</v>
      </c>
      <c r="E48" s="1">
        <v>7.4</v>
      </c>
      <c r="F48" s="1">
        <v>8</v>
      </c>
      <c r="G48" s="1">
        <v>17</v>
      </c>
      <c r="H48" s="1">
        <v>4950</v>
      </c>
      <c r="I48" s="1">
        <v>17300</v>
      </c>
      <c r="J48" s="1">
        <v>0.45300000000000001</v>
      </c>
      <c r="K48" s="1">
        <v>10</v>
      </c>
      <c r="L48" s="1">
        <v>180</v>
      </c>
      <c r="M48" s="1">
        <v>40</v>
      </c>
      <c r="N48" s="1">
        <v>19</v>
      </c>
      <c r="O48" s="1">
        <f>F48*60/(2*PI()*K48*0.001)</f>
        <v>7639.4372684109758</v>
      </c>
      <c r="P48" s="1">
        <f>L48*0.001*G48*K48/4</f>
        <v>7.65</v>
      </c>
      <c r="Q48" s="1" t="str">
        <f t="shared" ref="Q48" si="110">A48</f>
        <v>×</v>
      </c>
      <c r="R48" s="1">
        <f t="shared" ref="R48" si="111">H48*(E48/D48)</f>
        <v>24420</v>
      </c>
      <c r="S48" s="1">
        <f t="shared" ref="S48" si="112">J48*(E48/D48)</f>
        <v>2.2348000000000003</v>
      </c>
      <c r="T48" s="1">
        <f t="shared" ref="T48" si="113">N48/M48</f>
        <v>0.47499999999999998</v>
      </c>
      <c r="U48" s="1">
        <f t="shared" ref="U48" si="114">1/T48</f>
        <v>2.1052631578947367</v>
      </c>
      <c r="V48" s="1">
        <f t="shared" ref="V48" si="115">R48*T48</f>
        <v>11599.5</v>
      </c>
      <c r="W48" s="1">
        <f t="shared" ref="W48" si="116">S48/T48</f>
        <v>4.7048421052631593</v>
      </c>
      <c r="X48" s="1">
        <f t="shared" ref="X48" si="117">V48/O48</f>
        <v>1.5183709993881169</v>
      </c>
      <c r="Y48" s="1">
        <f t="shared" ref="Y48" si="118">W48/P48</f>
        <v>0.61501203990368092</v>
      </c>
      <c r="Z48" s="1">
        <f t="shared" ref="Z48" si="119">E48/D48</f>
        <v>4.9333333333333336</v>
      </c>
      <c r="AA48" s="1">
        <f t="shared" ref="AA48" si="120">D48</f>
        <v>1.5</v>
      </c>
      <c r="AB48" s="1">
        <f t="shared" ref="AB48" si="121">C48</f>
        <v>0</v>
      </c>
      <c r="AC48" s="1" t="str">
        <f t="shared" ref="AC48" si="122">A48</f>
        <v>×</v>
      </c>
    </row>
    <row r="49" spans="1:29" x14ac:dyDescent="0.4">
      <c r="A49" s="1" t="str">
        <f t="shared" si="107"/>
        <v>×</v>
      </c>
      <c r="B49" s="6"/>
      <c r="D49" s="1">
        <v>3</v>
      </c>
      <c r="E49" s="1">
        <v>7.4</v>
      </c>
      <c r="F49" s="1">
        <v>8</v>
      </c>
      <c r="G49" s="1">
        <v>17</v>
      </c>
      <c r="H49" s="1">
        <v>5940</v>
      </c>
      <c r="I49" s="1">
        <f>I48</f>
        <v>17300</v>
      </c>
      <c r="J49" s="1">
        <v>0.52400000000000002</v>
      </c>
      <c r="K49" s="1">
        <f>K48</f>
        <v>10</v>
      </c>
      <c r="L49" s="1">
        <v>180</v>
      </c>
      <c r="M49" s="1">
        <v>40</v>
      </c>
      <c r="N49" s="1">
        <v>19</v>
      </c>
      <c r="O49" s="1">
        <f>F49*60/(2*PI()*K49*0.001)</f>
        <v>7639.4372684109758</v>
      </c>
      <c r="P49" s="1">
        <f>L49*0.001*G49*K49/4</f>
        <v>7.65</v>
      </c>
      <c r="Q49" s="1" t="str">
        <f t="shared" ref="Q49" si="123">A49</f>
        <v>×</v>
      </c>
      <c r="R49" s="1">
        <f t="shared" ref="R49" si="124">H49*(E49/D49)</f>
        <v>14652</v>
      </c>
      <c r="S49" s="1">
        <f t="shared" ref="S49" si="125">J49*(E49/D49)</f>
        <v>1.2925333333333335</v>
      </c>
      <c r="T49" s="1">
        <f t="shared" ref="T49" si="126">N49/M49</f>
        <v>0.47499999999999998</v>
      </c>
      <c r="U49" s="1">
        <f t="shared" ref="U49" si="127">1/T49</f>
        <v>2.1052631578947367</v>
      </c>
      <c r="V49" s="1">
        <f t="shared" ref="V49" si="128">R49*T49</f>
        <v>6959.7</v>
      </c>
      <c r="W49" s="1">
        <f t="shared" ref="W49" si="129">S49/T49</f>
        <v>2.7211228070175446</v>
      </c>
      <c r="X49" s="1">
        <f t="shared" ref="X49" si="130">V49/O49</f>
        <v>0.91102259963287013</v>
      </c>
      <c r="Y49" s="1">
        <f t="shared" ref="Y49" si="131">W49/P49</f>
        <v>0.35570232771471172</v>
      </c>
      <c r="Z49" s="1">
        <f t="shared" ref="Z49" si="132">E49/D49</f>
        <v>2.4666666666666668</v>
      </c>
      <c r="AA49" s="1">
        <f t="shared" ref="AA49" si="133">D49</f>
        <v>3</v>
      </c>
      <c r="AB49" s="1">
        <f t="shared" ref="AB49" si="134">C49</f>
        <v>0</v>
      </c>
      <c r="AC49" s="1" t="str">
        <f t="shared" ref="AC49" si="135">A49</f>
        <v>×</v>
      </c>
    </row>
    <row r="50" spans="1:29" x14ac:dyDescent="0.4">
      <c r="A50" s="1" t="str">
        <f t="shared" si="107"/>
        <v>×</v>
      </c>
      <c r="B50" s="6"/>
      <c r="D50" s="1">
        <v>4.5</v>
      </c>
      <c r="E50" s="1">
        <v>7.4</v>
      </c>
      <c r="F50" s="1">
        <v>8</v>
      </c>
      <c r="G50" s="1">
        <v>17</v>
      </c>
      <c r="H50" s="1">
        <v>5730</v>
      </c>
      <c r="I50" s="1">
        <f>I49</f>
        <v>17300</v>
      </c>
      <c r="J50" s="1">
        <v>0.50700000000000001</v>
      </c>
      <c r="K50" s="1">
        <f>K49</f>
        <v>10</v>
      </c>
      <c r="L50" s="1">
        <v>180</v>
      </c>
      <c r="M50" s="1">
        <v>40</v>
      </c>
      <c r="N50" s="1">
        <v>19</v>
      </c>
      <c r="O50" s="1">
        <f>F50*60/(2*PI()*K50*0.001)</f>
        <v>7639.4372684109758</v>
      </c>
      <c r="P50" s="1">
        <f>L50*0.001*G50*K50/4</f>
        <v>7.65</v>
      </c>
      <c r="Q50" s="1" t="str">
        <f t="shared" ref="Q50" si="136">A50</f>
        <v>×</v>
      </c>
      <c r="R50" s="1">
        <f t="shared" ref="R50" si="137">H50*(E50/D50)</f>
        <v>9422.6666666666679</v>
      </c>
      <c r="S50" s="1">
        <f t="shared" ref="S50" si="138">J50*(E50/D50)</f>
        <v>0.83373333333333344</v>
      </c>
      <c r="T50" s="1">
        <f t="shared" ref="T50" si="139">N50/M50</f>
        <v>0.47499999999999998</v>
      </c>
      <c r="U50" s="1">
        <f t="shared" ref="U50" si="140">1/T50</f>
        <v>2.1052631578947367</v>
      </c>
      <c r="V50" s="1">
        <f t="shared" ref="V50" si="141">R50*T50</f>
        <v>4475.7666666666673</v>
      </c>
      <c r="W50" s="1">
        <f t="shared" ref="W50" si="142">S50/T50</f>
        <v>1.7552280701754388</v>
      </c>
      <c r="X50" s="1">
        <f t="shared" ref="X50" si="143">V50/O50</f>
        <v>0.58587648663258662</v>
      </c>
      <c r="Y50" s="1">
        <f t="shared" ref="Y50" si="144">W50/P50</f>
        <v>0.22944157780071095</v>
      </c>
      <c r="Z50" s="1">
        <f t="shared" ref="Z50" si="145">E50/D50</f>
        <v>1.6444444444444446</v>
      </c>
      <c r="AA50" s="1">
        <f t="shared" ref="AA50" si="146">D50</f>
        <v>4.5</v>
      </c>
      <c r="AB50" s="1">
        <f t="shared" ref="AB50" si="147">C50</f>
        <v>0</v>
      </c>
      <c r="AC50" s="1" t="str">
        <f t="shared" ref="AC50" si="148">A50</f>
        <v>×</v>
      </c>
    </row>
    <row r="51" spans="1:29" x14ac:dyDescent="0.4">
      <c r="A51" s="1" t="str">
        <f t="shared" si="107"/>
        <v>×</v>
      </c>
      <c r="B51" s="6"/>
      <c r="D51" s="1">
        <v>6</v>
      </c>
      <c r="E51" s="1">
        <v>7.4</v>
      </c>
      <c r="F51" s="1">
        <v>8</v>
      </c>
      <c r="G51" s="1">
        <v>17</v>
      </c>
      <c r="H51" s="1">
        <v>5690</v>
      </c>
      <c r="I51" s="1">
        <f>I50</f>
        <v>17300</v>
      </c>
      <c r="J51" s="1">
        <v>0.503</v>
      </c>
      <c r="K51" s="1">
        <f>K50</f>
        <v>10</v>
      </c>
      <c r="L51" s="1">
        <v>180</v>
      </c>
      <c r="M51" s="1">
        <v>40</v>
      </c>
      <c r="N51" s="1">
        <v>19</v>
      </c>
      <c r="O51" s="1">
        <f>F51*60/(2*PI()*K51*0.001)</f>
        <v>7639.4372684109758</v>
      </c>
      <c r="P51" s="1">
        <f>L51*0.001*G51*K51/4</f>
        <v>7.65</v>
      </c>
      <c r="Q51" s="1" t="str">
        <f t="shared" ref="Q51" si="149">A51</f>
        <v>×</v>
      </c>
      <c r="R51" s="1">
        <f t="shared" ref="R51" si="150">H51*(E51/D51)</f>
        <v>7017.666666666667</v>
      </c>
      <c r="S51" s="1">
        <f t="shared" ref="S51" si="151">J51*(E51/D51)</f>
        <v>0.62036666666666673</v>
      </c>
      <c r="T51" s="1">
        <f t="shared" ref="T51" si="152">N51/M51</f>
        <v>0.47499999999999998</v>
      </c>
      <c r="U51" s="1">
        <f t="shared" ref="U51" si="153">1/T51</f>
        <v>2.1052631578947367</v>
      </c>
      <c r="V51" s="1">
        <f t="shared" ref="V51" si="154">R51*T51</f>
        <v>3333.3916666666669</v>
      </c>
      <c r="W51" s="1">
        <f t="shared" ref="W51" si="155">S51/T51</f>
        <v>1.3060350877192985</v>
      </c>
      <c r="X51" s="1">
        <f t="shared" ref="X51" si="156">V51/O51</f>
        <v>0.43633994881405991</v>
      </c>
      <c r="Y51" s="1">
        <f t="shared" ref="Y51" si="157">W51/P51</f>
        <v>0.17072354087833966</v>
      </c>
      <c r="Z51" s="1">
        <f t="shared" ref="Z51" si="158">E51/D51</f>
        <v>1.2333333333333334</v>
      </c>
      <c r="AA51" s="1">
        <f t="shared" ref="AA51" si="159">D51</f>
        <v>6</v>
      </c>
      <c r="AB51" s="1">
        <f t="shared" ref="AB51" si="160">C51</f>
        <v>0</v>
      </c>
      <c r="AC51" s="1" t="str">
        <f t="shared" ref="AC51" si="161">A51</f>
        <v>×</v>
      </c>
    </row>
    <row r="52" spans="1:29" x14ac:dyDescent="0.4">
      <c r="A52" s="1" t="e">
        <f t="shared" si="107"/>
        <v>#DIV/0!</v>
      </c>
      <c r="Q52" s="1" t="e">
        <f t="shared" ref="Q52" si="162">A52</f>
        <v>#DIV/0!</v>
      </c>
      <c r="R52" s="1" t="e">
        <f t="shared" ref="R52" si="163">H52*(E52/D52)</f>
        <v>#DIV/0!</v>
      </c>
      <c r="S52" s="1" t="e">
        <f t="shared" ref="S52" si="164">J52*(E52/D52)</f>
        <v>#DIV/0!</v>
      </c>
      <c r="T52" s="1" t="e">
        <f t="shared" ref="T52" si="165">N52/M52</f>
        <v>#DIV/0!</v>
      </c>
      <c r="U52" s="1" t="e">
        <f t="shared" ref="U52" si="166">1/T52</f>
        <v>#DIV/0!</v>
      </c>
      <c r="V52" s="1" t="e">
        <f t="shared" ref="V52" si="167">R52*T52</f>
        <v>#DIV/0!</v>
      </c>
      <c r="W52" s="1" t="e">
        <f t="shared" ref="W52" si="168">S52/T52</f>
        <v>#DIV/0!</v>
      </c>
      <c r="X52" s="1" t="e">
        <f t="shared" ref="X52" si="169">V52/O52</f>
        <v>#DIV/0!</v>
      </c>
      <c r="Y52" s="1" t="e">
        <f t="shared" ref="Y52" si="170">W52/P52</f>
        <v>#DIV/0!</v>
      </c>
      <c r="Z52" s="1" t="e">
        <f t="shared" ref="Z52" si="171">E52/D52</f>
        <v>#DIV/0!</v>
      </c>
      <c r="AA52" s="1">
        <f t="shared" ref="AA52" si="172">D52</f>
        <v>0</v>
      </c>
      <c r="AB52" s="1">
        <f t="shared" ref="AB52" si="173">C52</f>
        <v>0</v>
      </c>
      <c r="AC52" s="1" t="e">
        <f t="shared" ref="AC52" si="174">A52</f>
        <v>#DIV/0!</v>
      </c>
    </row>
  </sheetData>
  <mergeCells count="13">
    <mergeCell ref="X1:Z1"/>
    <mergeCell ref="AA1:AC1"/>
    <mergeCell ref="C1:P1"/>
    <mergeCell ref="R1:W1"/>
    <mergeCell ref="B48:B51"/>
    <mergeCell ref="C38:C43"/>
    <mergeCell ref="C44:C47"/>
    <mergeCell ref="C10:C15"/>
    <mergeCell ref="C4:C9"/>
    <mergeCell ref="C16:C21"/>
    <mergeCell ref="C22:C25"/>
    <mergeCell ref="C26:C31"/>
    <mergeCell ref="C32:C37"/>
  </mergeCells>
  <phoneticPr fontId="1"/>
  <conditionalFormatting sqref="R4:R21">
    <cfRule type="cellIs" dxfId="25" priority="27" operator="lessThan">
      <formula>$I$4</formula>
    </cfRule>
    <cfRule type="cellIs" dxfId="24" priority="28" operator="greaterThan">
      <formula>$I$4</formula>
    </cfRule>
  </conditionalFormatting>
  <conditionalFormatting sqref="V4:V21">
    <cfRule type="cellIs" dxfId="23" priority="23" operator="lessThan">
      <formula>$O$4</formula>
    </cfRule>
    <cfRule type="cellIs" dxfId="22" priority="24" operator="greaterThan">
      <formula>$O$4</formula>
    </cfRule>
  </conditionalFormatting>
  <conditionalFormatting sqref="W4:W21">
    <cfRule type="cellIs" dxfId="21" priority="19" operator="lessThan">
      <formula>$P$4</formula>
    </cfRule>
    <cfRule type="cellIs" dxfId="20" priority="20" operator="greaterThan">
      <formula>$P$4</formula>
    </cfRule>
  </conditionalFormatting>
  <conditionalFormatting sqref="R22:R25">
    <cfRule type="cellIs" dxfId="19" priority="17" operator="lessThan">
      <formula>$I$4</formula>
    </cfRule>
    <cfRule type="cellIs" dxfId="18" priority="18" operator="greaterThan">
      <formula>$I$4</formula>
    </cfRule>
  </conditionalFormatting>
  <conditionalFormatting sqref="V22:V25">
    <cfRule type="cellIs" dxfId="17" priority="15" operator="lessThan">
      <formula>$O$4</formula>
    </cfRule>
    <cfRule type="cellIs" dxfId="16" priority="16" operator="greaterThan">
      <formula>$O$4</formula>
    </cfRule>
  </conditionalFormatting>
  <conditionalFormatting sqref="W22:W25">
    <cfRule type="cellIs" dxfId="15" priority="13" operator="lessThan">
      <formula>$P$4</formula>
    </cfRule>
    <cfRule type="cellIs" dxfId="14" priority="14" operator="greaterThan">
      <formula>$P$4</formula>
    </cfRule>
  </conditionalFormatting>
  <conditionalFormatting sqref="R26:R43">
    <cfRule type="cellIs" dxfId="13" priority="11" operator="lessThan">
      <formula>$I$4</formula>
    </cfRule>
    <cfRule type="cellIs" dxfId="12" priority="12" operator="greaterThan">
      <formula>$I$4</formula>
    </cfRule>
  </conditionalFormatting>
  <conditionalFormatting sqref="V26:V43">
    <cfRule type="cellIs" dxfId="11" priority="9" operator="lessThan">
      <formula>$O$4</formula>
    </cfRule>
    <cfRule type="cellIs" dxfId="10" priority="10" operator="greaterThan">
      <formula>$O$4</formula>
    </cfRule>
  </conditionalFormatting>
  <conditionalFormatting sqref="W26:W43">
    <cfRule type="cellIs" dxfId="9" priority="7" operator="lessThan">
      <formula>$P$4</formula>
    </cfRule>
    <cfRule type="cellIs" dxfId="8" priority="8" operator="greaterThan">
      <formula>$P$4</formula>
    </cfRule>
  </conditionalFormatting>
  <conditionalFormatting sqref="R44:R52">
    <cfRule type="cellIs" dxfId="7" priority="5" operator="lessThan">
      <formula>$I$4</formula>
    </cfRule>
    <cfRule type="cellIs" dxfId="6" priority="6" operator="greaterThan">
      <formula>$I$4</formula>
    </cfRule>
  </conditionalFormatting>
  <conditionalFormatting sqref="V44:V52">
    <cfRule type="cellIs" dxfId="5" priority="3" operator="lessThan">
      <formula>$O$4</formula>
    </cfRule>
    <cfRule type="cellIs" dxfId="4" priority="4" operator="greaterThan">
      <formula>$O$4</formula>
    </cfRule>
  </conditionalFormatting>
  <conditionalFormatting sqref="W44:W52">
    <cfRule type="cellIs" dxfId="3" priority="1" operator="lessThan">
      <formula>$P$4</formula>
    </cfRule>
    <cfRule type="cellIs" dxfId="2" priority="2" operator="greaterThan">
      <formula>$P$4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2C57-4DDE-4719-B907-9528B3F1A631}">
  <dimension ref="A1:AA18"/>
  <sheetViews>
    <sheetView workbookViewId="0">
      <selection activeCell="L7" sqref="L7"/>
    </sheetView>
  </sheetViews>
  <sheetFormatPr defaultRowHeight="18.75" x14ac:dyDescent="0.4"/>
  <cols>
    <col min="1" max="1" width="9" style="1"/>
    <col min="2" max="2" width="8.5" style="1" bestFit="1" customWidth="1"/>
    <col min="3" max="3" width="9" style="1" bestFit="1" customWidth="1"/>
    <col min="4" max="4" width="15.125" style="1" bestFit="1" customWidth="1"/>
    <col min="5" max="5" width="9" style="1" bestFit="1" customWidth="1"/>
    <col min="6" max="6" width="11" style="1" bestFit="1" customWidth="1"/>
    <col min="7" max="7" width="25.5" style="1" bestFit="1" customWidth="1"/>
    <col min="8" max="10" width="11" style="1" bestFit="1" customWidth="1"/>
    <col min="11" max="11" width="17.25" style="1" bestFit="1" customWidth="1"/>
    <col min="12" max="12" width="19.25" style="1" bestFit="1" customWidth="1"/>
    <col min="13" max="13" width="8.25" style="1" bestFit="1" customWidth="1"/>
    <col min="14" max="15" width="15.125" style="1" bestFit="1" customWidth="1"/>
    <col min="16" max="16" width="23.5" style="1" customWidth="1"/>
    <col min="17" max="17" width="23.5" style="1" bestFit="1" customWidth="1"/>
    <col min="18" max="18" width="8.5" style="1" bestFit="1" customWidth="1"/>
    <col min="19" max="19" width="8.5" style="1" customWidth="1"/>
    <col min="20" max="20" width="18.125" style="1" bestFit="1" customWidth="1"/>
    <col min="21" max="21" width="18.125" style="1" customWidth="1"/>
    <col min="22" max="23" width="29.625" style="1" bestFit="1" customWidth="1"/>
    <col min="24" max="16384" width="9" style="1"/>
  </cols>
  <sheetData>
    <row r="1" spans="1:27" x14ac:dyDescent="0.4">
      <c r="A1" s="3" t="s">
        <v>39</v>
      </c>
      <c r="B1" s="7" t="s">
        <v>26</v>
      </c>
      <c r="C1" s="7"/>
      <c r="D1" s="7"/>
      <c r="E1" s="7"/>
      <c r="F1" s="7"/>
      <c r="G1" s="7"/>
      <c r="H1" s="7"/>
      <c r="I1" s="7"/>
      <c r="J1" s="7"/>
      <c r="K1" s="7"/>
      <c r="L1" s="7"/>
      <c r="M1" s="4" t="s">
        <v>40</v>
      </c>
      <c r="N1" s="8" t="s">
        <v>29</v>
      </c>
      <c r="O1" s="8"/>
      <c r="P1" s="8"/>
      <c r="Q1" s="8"/>
      <c r="R1" s="8"/>
      <c r="S1" s="8"/>
      <c r="T1" s="8"/>
      <c r="U1" s="8"/>
      <c r="V1" s="9" t="s">
        <v>37</v>
      </c>
      <c r="W1" s="9"/>
      <c r="X1" s="9"/>
      <c r="Y1" s="10" t="s">
        <v>36</v>
      </c>
      <c r="Z1" s="10"/>
      <c r="AA1" s="10"/>
    </row>
    <row r="2" spans="1:27" s="2" customFormat="1" x14ac:dyDescent="0.4">
      <c r="A2" s="2" t="s">
        <v>38</v>
      </c>
      <c r="B2" s="2" t="s">
        <v>22</v>
      </c>
      <c r="C2" s="2" t="s">
        <v>17</v>
      </c>
      <c r="D2" s="2" t="s">
        <v>19</v>
      </c>
      <c r="E2" s="2" t="s">
        <v>0</v>
      </c>
      <c r="F2" s="2" t="s">
        <v>1</v>
      </c>
      <c r="G2" s="2" t="s">
        <v>42</v>
      </c>
      <c r="H2" s="2" t="s">
        <v>41</v>
      </c>
      <c r="I2" s="2" t="s">
        <v>2</v>
      </c>
      <c r="J2" s="2" t="s">
        <v>4</v>
      </c>
      <c r="K2" s="2" t="s">
        <v>13</v>
      </c>
      <c r="L2" s="2" t="s">
        <v>14</v>
      </c>
      <c r="M2" s="2" t="s">
        <v>38</v>
      </c>
      <c r="N2" s="2" t="s">
        <v>11</v>
      </c>
      <c r="O2" s="2" t="s">
        <v>3</v>
      </c>
      <c r="P2" s="2" t="s">
        <v>25</v>
      </c>
      <c r="Q2" s="2" t="s">
        <v>24</v>
      </c>
      <c r="R2" s="2" t="s">
        <v>21</v>
      </c>
      <c r="S2" s="2" t="s">
        <v>15</v>
      </c>
      <c r="T2" s="2" t="s">
        <v>27</v>
      </c>
      <c r="U2" s="2" t="s">
        <v>28</v>
      </c>
      <c r="V2" s="2" t="s">
        <v>30</v>
      </c>
      <c r="W2" s="2" t="s">
        <v>31</v>
      </c>
      <c r="X2" s="2" t="s">
        <v>34</v>
      </c>
      <c r="Y2" s="2" t="s">
        <v>17</v>
      </c>
      <c r="Z2" s="2" t="s">
        <v>22</v>
      </c>
      <c r="AA2" s="2" t="s">
        <v>38</v>
      </c>
    </row>
    <row r="3" spans="1:27" x14ac:dyDescent="0.4">
      <c r="B3" s="1" t="s">
        <v>23</v>
      </c>
      <c r="C3" s="1" t="s">
        <v>18</v>
      </c>
      <c r="D3" s="1" t="s">
        <v>18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16</v>
      </c>
      <c r="L3" s="1" t="s">
        <v>16</v>
      </c>
      <c r="N3" s="1" t="s">
        <v>7</v>
      </c>
      <c r="O3" s="1" t="s">
        <v>8</v>
      </c>
      <c r="P3" s="1" t="s">
        <v>7</v>
      </c>
      <c r="Q3" s="1" t="s">
        <v>8</v>
      </c>
      <c r="R3" s="1" t="s">
        <v>20</v>
      </c>
      <c r="S3" s="1" t="s">
        <v>20</v>
      </c>
      <c r="T3" s="1" t="s">
        <v>7</v>
      </c>
      <c r="U3" s="1" t="s">
        <v>8</v>
      </c>
      <c r="V3" s="1" t="s">
        <v>32</v>
      </c>
      <c r="W3" s="1" t="s">
        <v>33</v>
      </c>
      <c r="X3" s="1" t="s">
        <v>35</v>
      </c>
      <c r="Y3" s="1" t="s">
        <v>18</v>
      </c>
      <c r="Z3" s="1" t="s">
        <v>23</v>
      </c>
    </row>
    <row r="4" spans="1:27" x14ac:dyDescent="0.4">
      <c r="A4" s="1" t="str">
        <f t="shared" ref="A4:A18" si="0">IF(T4&gt;=N4,IF(U4&gt;=O4, "〇", "×"), "×")</f>
        <v>〇</v>
      </c>
      <c r="B4" s="1" t="s">
        <v>12</v>
      </c>
      <c r="C4" s="1">
        <v>4.5</v>
      </c>
      <c r="D4" s="1">
        <v>7.4</v>
      </c>
      <c r="E4" s="1">
        <v>8.5</v>
      </c>
      <c r="F4" s="1">
        <v>17</v>
      </c>
      <c r="G4" s="1">
        <v>7110</v>
      </c>
      <c r="H4" s="1">
        <v>5.45</v>
      </c>
      <c r="I4" s="1">
        <v>11</v>
      </c>
      <c r="J4" s="1">
        <v>100</v>
      </c>
      <c r="K4" s="1">
        <v>64</v>
      </c>
      <c r="L4" s="1">
        <v>42</v>
      </c>
      <c r="M4" s="1" t="str">
        <f>A4</f>
        <v>〇</v>
      </c>
      <c r="N4" s="1">
        <f>E4*60/(2*PI()*I4*0.001)</f>
        <v>7379.0019069878763</v>
      </c>
      <c r="O4" s="1">
        <f>J4*0.001*F4*I4/2</f>
        <v>9.3500000000000014</v>
      </c>
      <c r="P4" s="1">
        <f>G4*(D4/C4)</f>
        <v>11692.000000000002</v>
      </c>
      <c r="Q4" s="1">
        <f>H4*(D4/C4)</f>
        <v>8.9622222222222234</v>
      </c>
      <c r="R4" s="1">
        <f>L4/K4</f>
        <v>0.65625</v>
      </c>
      <c r="S4" s="1">
        <f t="shared" ref="S4:S18" si="1">1/R4</f>
        <v>1.5238095238095237</v>
      </c>
      <c r="T4" s="1">
        <f>P4*R4</f>
        <v>7672.8750000000009</v>
      </c>
      <c r="U4" s="1">
        <f>Q4/R4</f>
        <v>13.656719576719578</v>
      </c>
      <c r="V4" s="1">
        <f>T4/N4</f>
        <v>1.0398255884354533</v>
      </c>
      <c r="W4" s="1">
        <f>U4/O4</f>
        <v>1.4606117194352488</v>
      </c>
      <c r="X4" s="1">
        <f>D4/C4</f>
        <v>1.6444444444444446</v>
      </c>
      <c r="Y4" s="1">
        <f>C4</f>
        <v>4.5</v>
      </c>
      <c r="Z4" s="1" t="str">
        <f>B4</f>
        <v>DCX10L</v>
      </c>
      <c r="AA4" s="1" t="str">
        <f t="shared" ref="AA4:AA18" si="2">A4</f>
        <v>〇</v>
      </c>
    </row>
    <row r="5" spans="1:27" x14ac:dyDescent="0.4">
      <c r="A5" s="1" t="str">
        <f t="shared" si="0"/>
        <v>〇</v>
      </c>
      <c r="B5" s="1" t="s">
        <v>12</v>
      </c>
      <c r="C5" s="1">
        <v>1.5</v>
      </c>
      <c r="D5" s="1">
        <v>7.4</v>
      </c>
      <c r="E5" s="1">
        <v>8.5</v>
      </c>
      <c r="F5" s="1">
        <v>17</v>
      </c>
      <c r="G5" s="1">
        <v>9230</v>
      </c>
      <c r="H5" s="1">
        <v>5.13</v>
      </c>
      <c r="I5" s="1">
        <v>11</v>
      </c>
      <c r="J5" s="1">
        <v>100</v>
      </c>
      <c r="K5" s="1">
        <v>64</v>
      </c>
      <c r="L5" s="1">
        <v>42</v>
      </c>
      <c r="M5" s="1" t="str">
        <f t="shared" ref="M5:M17" si="3">A5</f>
        <v>〇</v>
      </c>
      <c r="N5" s="1">
        <f>E5*60/(2*PI()*I5*0.001)</f>
        <v>7379.0019069878763</v>
      </c>
      <c r="O5" s="1">
        <f>J5*0.001*F5*I5/2</f>
        <v>9.3500000000000014</v>
      </c>
      <c r="P5" s="1">
        <f>G5*(D5/C5)</f>
        <v>45534.666666666672</v>
      </c>
      <c r="Q5" s="1">
        <f>H5*(D5/C5)</f>
        <v>25.308</v>
      </c>
      <c r="R5" s="1">
        <f>L5/K5</f>
        <v>0.65625</v>
      </c>
      <c r="S5" s="1">
        <f t="shared" si="1"/>
        <v>1.5238095238095237</v>
      </c>
      <c r="T5" s="1">
        <f>P5*R5</f>
        <v>29882.125000000004</v>
      </c>
      <c r="U5" s="1">
        <f>Q5/R5</f>
        <v>38.564571428571426</v>
      </c>
      <c r="V5" s="1">
        <f>T5/N5</f>
        <v>4.0496161102359638</v>
      </c>
      <c r="W5" s="1">
        <f>U5/O5</f>
        <v>4.1245530939648578</v>
      </c>
      <c r="X5" s="1">
        <f>D5/C5</f>
        <v>4.9333333333333336</v>
      </c>
      <c r="Y5" s="1">
        <f>C5</f>
        <v>1.5</v>
      </c>
      <c r="Z5" s="1" t="str">
        <f>B5</f>
        <v>DCX10L</v>
      </c>
      <c r="AA5" s="1" t="str">
        <f t="shared" si="2"/>
        <v>〇</v>
      </c>
    </row>
    <row r="6" spans="1:27" x14ac:dyDescent="0.4">
      <c r="A6" s="1" t="str">
        <f t="shared" si="0"/>
        <v>×</v>
      </c>
      <c r="B6" s="1" t="s">
        <v>12</v>
      </c>
      <c r="C6" s="1">
        <v>4.5</v>
      </c>
      <c r="D6" s="1">
        <v>7.4</v>
      </c>
      <c r="E6" s="1">
        <v>8.5</v>
      </c>
      <c r="F6" s="1">
        <v>17</v>
      </c>
      <c r="G6" s="1">
        <v>7110</v>
      </c>
      <c r="H6" s="1">
        <v>5.45</v>
      </c>
      <c r="I6" s="1">
        <v>11</v>
      </c>
      <c r="J6" s="1">
        <v>100</v>
      </c>
      <c r="K6" s="1">
        <v>64</v>
      </c>
      <c r="L6" s="1">
        <v>19</v>
      </c>
      <c r="M6" s="1" t="str">
        <f t="shared" si="3"/>
        <v>×</v>
      </c>
      <c r="N6" s="1">
        <f t="shared" ref="N6:N18" si="4">E6*60/(2*PI()*I6*0.001)</f>
        <v>7379.0019069878763</v>
      </c>
      <c r="O6" s="1">
        <f t="shared" ref="O6:O18" si="5">J6*0.001*F6*I6/2</f>
        <v>9.3500000000000014</v>
      </c>
      <c r="P6" s="1">
        <f t="shared" ref="P6:P18" si="6">G6*(D6/C6)</f>
        <v>11692.000000000002</v>
      </c>
      <c r="Q6" s="1">
        <f t="shared" ref="Q6:Q18" si="7">H6*(D6/C6)</f>
        <v>8.9622222222222234</v>
      </c>
      <c r="R6" s="1">
        <f t="shared" ref="R6:R18" si="8">L6/K6</f>
        <v>0.296875</v>
      </c>
      <c r="S6" s="1">
        <f t="shared" si="1"/>
        <v>3.3684210526315788</v>
      </c>
      <c r="T6" s="1">
        <f t="shared" ref="T6:T18" si="9">P6*R6</f>
        <v>3471.0625000000005</v>
      </c>
      <c r="U6" s="1">
        <f t="shared" ref="U6:U18" si="10">Q6/R6</f>
        <v>30.188538011695911</v>
      </c>
      <c r="V6" s="1">
        <f t="shared" ref="V6:V18" si="11">T6/N6</f>
        <v>0.47039729000651465</v>
      </c>
      <c r="W6" s="1">
        <f t="shared" ref="W6:W18" si="12">U6/O6</f>
        <v>3.2287206429621289</v>
      </c>
      <c r="X6" s="1">
        <f t="shared" ref="X6:X18" si="13">D6/C6</f>
        <v>1.6444444444444446</v>
      </c>
      <c r="Y6" s="1">
        <f t="shared" ref="Y6:Y18" si="14">C6</f>
        <v>4.5</v>
      </c>
      <c r="Z6" s="1" t="str">
        <f t="shared" ref="Z6:Z18" si="15">B6</f>
        <v>DCX10L</v>
      </c>
      <c r="AA6" s="1" t="str">
        <f t="shared" si="2"/>
        <v>×</v>
      </c>
    </row>
    <row r="7" spans="1:27" x14ac:dyDescent="0.4">
      <c r="A7" s="1" t="str">
        <f t="shared" si="0"/>
        <v>〇</v>
      </c>
      <c r="B7" s="1" t="s">
        <v>12</v>
      </c>
      <c r="C7" s="1">
        <v>1.5</v>
      </c>
      <c r="D7" s="1">
        <v>7.4</v>
      </c>
      <c r="E7" s="1">
        <v>8.5</v>
      </c>
      <c r="F7" s="1">
        <v>17</v>
      </c>
      <c r="G7" s="1">
        <v>9230</v>
      </c>
      <c r="H7" s="1">
        <v>5.13</v>
      </c>
      <c r="I7" s="1">
        <v>11</v>
      </c>
      <c r="J7" s="1">
        <v>100</v>
      </c>
      <c r="K7" s="1">
        <v>64</v>
      </c>
      <c r="L7" s="1">
        <v>19</v>
      </c>
      <c r="M7" s="1" t="str">
        <f t="shared" si="3"/>
        <v>〇</v>
      </c>
      <c r="N7" s="1">
        <f t="shared" si="4"/>
        <v>7379.0019069878763</v>
      </c>
      <c r="O7" s="1">
        <f t="shared" si="5"/>
        <v>9.3500000000000014</v>
      </c>
      <c r="P7" s="1">
        <f t="shared" si="6"/>
        <v>45534.666666666672</v>
      </c>
      <c r="Q7" s="1">
        <f t="shared" si="7"/>
        <v>25.308</v>
      </c>
      <c r="R7" s="1">
        <f t="shared" si="8"/>
        <v>0.296875</v>
      </c>
      <c r="S7" s="1">
        <f t="shared" si="1"/>
        <v>3.3684210526315788</v>
      </c>
      <c r="T7" s="1">
        <f t="shared" si="9"/>
        <v>13518.104166666668</v>
      </c>
      <c r="U7" s="1">
        <f t="shared" si="10"/>
        <v>85.248000000000005</v>
      </c>
      <c r="V7" s="1">
        <f t="shared" si="11"/>
        <v>1.8319691927257931</v>
      </c>
      <c r="W7" s="1">
        <f t="shared" si="12"/>
        <v>9.1174331550802137</v>
      </c>
      <c r="X7" s="1">
        <f t="shared" si="13"/>
        <v>4.9333333333333336</v>
      </c>
      <c r="Y7" s="1">
        <f t="shared" si="14"/>
        <v>1.5</v>
      </c>
      <c r="Z7" s="1" t="str">
        <f t="shared" si="15"/>
        <v>DCX10L</v>
      </c>
      <c r="AA7" s="1" t="str">
        <f t="shared" si="2"/>
        <v>〇</v>
      </c>
    </row>
    <row r="8" spans="1:27" x14ac:dyDescent="0.4">
      <c r="A8" s="1" t="e">
        <f t="shared" si="0"/>
        <v>#DIV/0!</v>
      </c>
      <c r="B8" s="1" t="s">
        <v>12</v>
      </c>
      <c r="D8" s="1">
        <v>7.4</v>
      </c>
      <c r="E8" s="1">
        <v>8.5</v>
      </c>
      <c r="F8" s="1">
        <v>17</v>
      </c>
      <c r="I8" s="1">
        <v>11</v>
      </c>
      <c r="J8" s="1">
        <v>100</v>
      </c>
      <c r="K8" s="1">
        <v>64</v>
      </c>
      <c r="L8" s="1">
        <v>42</v>
      </c>
      <c r="M8" s="1" t="e">
        <f t="shared" si="3"/>
        <v>#DIV/0!</v>
      </c>
      <c r="N8" s="1">
        <f t="shared" si="4"/>
        <v>7379.0019069878763</v>
      </c>
      <c r="O8" s="1">
        <f t="shared" si="5"/>
        <v>9.3500000000000014</v>
      </c>
      <c r="P8" s="1" t="e">
        <f t="shared" si="6"/>
        <v>#DIV/0!</v>
      </c>
      <c r="Q8" s="1" t="e">
        <f t="shared" si="7"/>
        <v>#DIV/0!</v>
      </c>
      <c r="R8" s="1">
        <f t="shared" si="8"/>
        <v>0.65625</v>
      </c>
      <c r="S8" s="1">
        <f t="shared" si="1"/>
        <v>1.5238095238095237</v>
      </c>
      <c r="T8" s="1" t="e">
        <f t="shared" si="9"/>
        <v>#DIV/0!</v>
      </c>
      <c r="U8" s="1" t="e">
        <f t="shared" si="10"/>
        <v>#DIV/0!</v>
      </c>
      <c r="V8" s="1" t="e">
        <f t="shared" si="11"/>
        <v>#DIV/0!</v>
      </c>
      <c r="W8" s="1" t="e">
        <f t="shared" si="12"/>
        <v>#DIV/0!</v>
      </c>
      <c r="X8" s="1" t="e">
        <f t="shared" si="13"/>
        <v>#DIV/0!</v>
      </c>
      <c r="Y8" s="1">
        <f t="shared" si="14"/>
        <v>0</v>
      </c>
      <c r="Z8" s="1" t="str">
        <f t="shared" si="15"/>
        <v>DCX10L</v>
      </c>
      <c r="AA8" s="1" t="e">
        <f t="shared" si="2"/>
        <v>#DIV/0!</v>
      </c>
    </row>
    <row r="9" spans="1:27" x14ac:dyDescent="0.4">
      <c r="A9" s="1" t="e">
        <f t="shared" si="0"/>
        <v>#DIV/0!</v>
      </c>
      <c r="B9" s="1" t="s">
        <v>12</v>
      </c>
      <c r="D9" s="1">
        <v>7.4</v>
      </c>
      <c r="E9" s="1">
        <v>8.5</v>
      </c>
      <c r="F9" s="1">
        <v>17</v>
      </c>
      <c r="I9" s="1">
        <v>11</v>
      </c>
      <c r="J9" s="1">
        <v>100</v>
      </c>
      <c r="K9" s="1">
        <v>64</v>
      </c>
      <c r="L9" s="1">
        <v>42</v>
      </c>
      <c r="M9" s="1" t="e">
        <f t="shared" si="3"/>
        <v>#DIV/0!</v>
      </c>
      <c r="N9" s="1">
        <f t="shared" si="4"/>
        <v>7379.0019069878763</v>
      </c>
      <c r="O9" s="1">
        <f t="shared" si="5"/>
        <v>9.3500000000000014</v>
      </c>
      <c r="P9" s="1" t="e">
        <f t="shared" si="6"/>
        <v>#DIV/0!</v>
      </c>
      <c r="Q9" s="1" t="e">
        <f t="shared" si="7"/>
        <v>#DIV/0!</v>
      </c>
      <c r="R9" s="1">
        <f t="shared" si="8"/>
        <v>0.65625</v>
      </c>
      <c r="S9" s="1">
        <f t="shared" si="1"/>
        <v>1.5238095238095237</v>
      </c>
      <c r="T9" s="1" t="e">
        <f t="shared" si="9"/>
        <v>#DIV/0!</v>
      </c>
      <c r="U9" s="1" t="e">
        <f t="shared" si="10"/>
        <v>#DIV/0!</v>
      </c>
      <c r="V9" s="1" t="e">
        <f t="shared" si="11"/>
        <v>#DIV/0!</v>
      </c>
      <c r="W9" s="1" t="e">
        <f t="shared" si="12"/>
        <v>#DIV/0!</v>
      </c>
      <c r="X9" s="1" t="e">
        <f t="shared" si="13"/>
        <v>#DIV/0!</v>
      </c>
      <c r="Y9" s="1">
        <f t="shared" si="14"/>
        <v>0</v>
      </c>
      <c r="Z9" s="1" t="str">
        <f t="shared" si="15"/>
        <v>DCX10L</v>
      </c>
      <c r="AA9" s="1" t="e">
        <f t="shared" si="2"/>
        <v>#DIV/0!</v>
      </c>
    </row>
    <row r="10" spans="1:27" x14ac:dyDescent="0.4">
      <c r="A10" s="1" t="e">
        <f t="shared" si="0"/>
        <v>#DIV/0!</v>
      </c>
      <c r="B10" s="1" t="s">
        <v>12</v>
      </c>
      <c r="D10" s="1">
        <v>7.4</v>
      </c>
      <c r="E10" s="1">
        <v>8.5</v>
      </c>
      <c r="F10" s="1">
        <v>17</v>
      </c>
      <c r="I10" s="1">
        <v>11</v>
      </c>
      <c r="J10" s="1">
        <v>100</v>
      </c>
      <c r="K10" s="1">
        <v>64</v>
      </c>
      <c r="L10" s="1">
        <v>42</v>
      </c>
      <c r="M10" s="1" t="e">
        <f t="shared" si="3"/>
        <v>#DIV/0!</v>
      </c>
      <c r="N10" s="1">
        <f t="shared" si="4"/>
        <v>7379.0019069878763</v>
      </c>
      <c r="O10" s="1">
        <f t="shared" si="5"/>
        <v>9.3500000000000014</v>
      </c>
      <c r="P10" s="1" t="e">
        <f t="shared" si="6"/>
        <v>#DIV/0!</v>
      </c>
      <c r="Q10" s="1" t="e">
        <f t="shared" si="7"/>
        <v>#DIV/0!</v>
      </c>
      <c r="R10" s="1">
        <f t="shared" si="8"/>
        <v>0.65625</v>
      </c>
      <c r="S10" s="1">
        <f t="shared" si="1"/>
        <v>1.5238095238095237</v>
      </c>
      <c r="T10" s="1" t="e">
        <f t="shared" si="9"/>
        <v>#DIV/0!</v>
      </c>
      <c r="U10" s="1" t="e">
        <f t="shared" si="10"/>
        <v>#DIV/0!</v>
      </c>
      <c r="V10" s="1" t="e">
        <f t="shared" si="11"/>
        <v>#DIV/0!</v>
      </c>
      <c r="W10" s="1" t="e">
        <f t="shared" si="12"/>
        <v>#DIV/0!</v>
      </c>
      <c r="X10" s="1" t="e">
        <f t="shared" si="13"/>
        <v>#DIV/0!</v>
      </c>
      <c r="Y10" s="1">
        <f t="shared" si="14"/>
        <v>0</v>
      </c>
      <c r="Z10" s="1" t="str">
        <f t="shared" si="15"/>
        <v>DCX10L</v>
      </c>
      <c r="AA10" s="1" t="e">
        <f t="shared" si="2"/>
        <v>#DIV/0!</v>
      </c>
    </row>
    <row r="11" spans="1:27" x14ac:dyDescent="0.4">
      <c r="A11" s="1" t="e">
        <f t="shared" si="0"/>
        <v>#DIV/0!</v>
      </c>
      <c r="B11" s="1" t="s">
        <v>12</v>
      </c>
      <c r="D11" s="1">
        <v>7.4</v>
      </c>
      <c r="E11" s="1">
        <v>8.5</v>
      </c>
      <c r="F11" s="1">
        <v>17</v>
      </c>
      <c r="I11" s="1">
        <v>11</v>
      </c>
      <c r="J11" s="1">
        <v>100</v>
      </c>
      <c r="K11" s="1">
        <v>64</v>
      </c>
      <c r="L11" s="1">
        <v>42</v>
      </c>
      <c r="M11" s="1" t="e">
        <f t="shared" si="3"/>
        <v>#DIV/0!</v>
      </c>
      <c r="N11" s="1">
        <f t="shared" si="4"/>
        <v>7379.0019069878763</v>
      </c>
      <c r="O11" s="1">
        <f t="shared" si="5"/>
        <v>9.3500000000000014</v>
      </c>
      <c r="P11" s="1" t="e">
        <f t="shared" si="6"/>
        <v>#DIV/0!</v>
      </c>
      <c r="Q11" s="1" t="e">
        <f t="shared" si="7"/>
        <v>#DIV/0!</v>
      </c>
      <c r="R11" s="1">
        <f t="shared" si="8"/>
        <v>0.65625</v>
      </c>
      <c r="S11" s="1">
        <f t="shared" si="1"/>
        <v>1.5238095238095237</v>
      </c>
      <c r="T11" s="1" t="e">
        <f t="shared" si="9"/>
        <v>#DIV/0!</v>
      </c>
      <c r="U11" s="1" t="e">
        <f t="shared" si="10"/>
        <v>#DIV/0!</v>
      </c>
      <c r="V11" s="1" t="e">
        <f t="shared" si="11"/>
        <v>#DIV/0!</v>
      </c>
      <c r="W11" s="1" t="e">
        <f t="shared" si="12"/>
        <v>#DIV/0!</v>
      </c>
      <c r="X11" s="1" t="e">
        <f t="shared" si="13"/>
        <v>#DIV/0!</v>
      </c>
      <c r="Y11" s="1">
        <f t="shared" si="14"/>
        <v>0</v>
      </c>
      <c r="Z11" s="1" t="str">
        <f t="shared" si="15"/>
        <v>DCX10L</v>
      </c>
      <c r="AA11" s="1" t="e">
        <f t="shared" si="2"/>
        <v>#DIV/0!</v>
      </c>
    </row>
    <row r="12" spans="1:27" x14ac:dyDescent="0.4">
      <c r="A12" s="1" t="e">
        <f t="shared" si="0"/>
        <v>#DIV/0!</v>
      </c>
      <c r="B12" s="1" t="s">
        <v>12</v>
      </c>
      <c r="D12" s="1">
        <v>7.4</v>
      </c>
      <c r="E12" s="1">
        <v>8.5</v>
      </c>
      <c r="F12" s="1">
        <v>17</v>
      </c>
      <c r="I12" s="1">
        <v>11</v>
      </c>
      <c r="J12" s="1">
        <v>100</v>
      </c>
      <c r="K12" s="1">
        <v>64</v>
      </c>
      <c r="L12" s="1">
        <v>42</v>
      </c>
      <c r="M12" s="1" t="e">
        <f t="shared" si="3"/>
        <v>#DIV/0!</v>
      </c>
      <c r="N12" s="1">
        <f t="shared" si="4"/>
        <v>7379.0019069878763</v>
      </c>
      <c r="O12" s="1">
        <f t="shared" si="5"/>
        <v>9.3500000000000014</v>
      </c>
      <c r="P12" s="1" t="e">
        <f t="shared" si="6"/>
        <v>#DIV/0!</v>
      </c>
      <c r="Q12" s="1" t="e">
        <f t="shared" si="7"/>
        <v>#DIV/0!</v>
      </c>
      <c r="R12" s="1">
        <f t="shared" si="8"/>
        <v>0.65625</v>
      </c>
      <c r="S12" s="1">
        <f t="shared" si="1"/>
        <v>1.5238095238095237</v>
      </c>
      <c r="T12" s="1" t="e">
        <f t="shared" si="9"/>
        <v>#DIV/0!</v>
      </c>
      <c r="U12" s="1" t="e">
        <f t="shared" si="10"/>
        <v>#DIV/0!</v>
      </c>
      <c r="V12" s="1" t="e">
        <f t="shared" si="11"/>
        <v>#DIV/0!</v>
      </c>
      <c r="W12" s="1" t="e">
        <f t="shared" si="12"/>
        <v>#DIV/0!</v>
      </c>
      <c r="X12" s="1" t="e">
        <f t="shared" si="13"/>
        <v>#DIV/0!</v>
      </c>
      <c r="Y12" s="1">
        <f t="shared" si="14"/>
        <v>0</v>
      </c>
      <c r="Z12" s="1" t="str">
        <f t="shared" si="15"/>
        <v>DCX10L</v>
      </c>
      <c r="AA12" s="1" t="e">
        <f t="shared" si="2"/>
        <v>#DIV/0!</v>
      </c>
    </row>
    <row r="13" spans="1:27" x14ac:dyDescent="0.4">
      <c r="A13" s="1" t="e">
        <f t="shared" si="0"/>
        <v>#DIV/0!</v>
      </c>
      <c r="B13" s="1" t="s">
        <v>12</v>
      </c>
      <c r="D13" s="1">
        <v>7.4</v>
      </c>
      <c r="E13" s="1">
        <v>8.5</v>
      </c>
      <c r="F13" s="1">
        <v>17</v>
      </c>
      <c r="I13" s="1">
        <v>11</v>
      </c>
      <c r="J13" s="1">
        <v>100</v>
      </c>
      <c r="K13" s="1">
        <v>64</v>
      </c>
      <c r="L13" s="1">
        <v>42</v>
      </c>
      <c r="M13" s="1" t="e">
        <f t="shared" si="3"/>
        <v>#DIV/0!</v>
      </c>
      <c r="N13" s="1">
        <f t="shared" si="4"/>
        <v>7379.0019069878763</v>
      </c>
      <c r="O13" s="1">
        <f t="shared" si="5"/>
        <v>9.3500000000000014</v>
      </c>
      <c r="P13" s="1" t="e">
        <f t="shared" si="6"/>
        <v>#DIV/0!</v>
      </c>
      <c r="Q13" s="1" t="e">
        <f t="shared" si="7"/>
        <v>#DIV/0!</v>
      </c>
      <c r="R13" s="1">
        <f t="shared" si="8"/>
        <v>0.65625</v>
      </c>
      <c r="S13" s="1">
        <f t="shared" si="1"/>
        <v>1.5238095238095237</v>
      </c>
      <c r="T13" s="1" t="e">
        <f t="shared" si="9"/>
        <v>#DIV/0!</v>
      </c>
      <c r="U13" s="1" t="e">
        <f t="shared" si="10"/>
        <v>#DIV/0!</v>
      </c>
      <c r="V13" s="1" t="e">
        <f t="shared" si="11"/>
        <v>#DIV/0!</v>
      </c>
      <c r="W13" s="1" t="e">
        <f t="shared" si="12"/>
        <v>#DIV/0!</v>
      </c>
      <c r="X13" s="1" t="e">
        <f t="shared" si="13"/>
        <v>#DIV/0!</v>
      </c>
      <c r="Y13" s="1">
        <f t="shared" si="14"/>
        <v>0</v>
      </c>
      <c r="Z13" s="1" t="str">
        <f t="shared" si="15"/>
        <v>DCX10L</v>
      </c>
      <c r="AA13" s="1" t="e">
        <f t="shared" si="2"/>
        <v>#DIV/0!</v>
      </c>
    </row>
    <row r="14" spans="1:27" x14ac:dyDescent="0.4">
      <c r="A14" s="1" t="e">
        <f t="shared" si="0"/>
        <v>#DIV/0!</v>
      </c>
      <c r="B14" s="1" t="s">
        <v>12</v>
      </c>
      <c r="D14" s="1">
        <v>7.4</v>
      </c>
      <c r="E14" s="1">
        <v>8.5</v>
      </c>
      <c r="F14" s="1">
        <v>17</v>
      </c>
      <c r="I14" s="1">
        <v>11</v>
      </c>
      <c r="J14" s="1">
        <v>100</v>
      </c>
      <c r="K14" s="1">
        <v>64</v>
      </c>
      <c r="L14" s="1">
        <v>42</v>
      </c>
      <c r="M14" s="1" t="e">
        <f t="shared" si="3"/>
        <v>#DIV/0!</v>
      </c>
      <c r="N14" s="1">
        <f t="shared" si="4"/>
        <v>7379.0019069878763</v>
      </c>
      <c r="O14" s="1">
        <f t="shared" si="5"/>
        <v>9.3500000000000014</v>
      </c>
      <c r="P14" s="1" t="e">
        <f t="shared" si="6"/>
        <v>#DIV/0!</v>
      </c>
      <c r="Q14" s="1" t="e">
        <f t="shared" si="7"/>
        <v>#DIV/0!</v>
      </c>
      <c r="R14" s="1">
        <f t="shared" si="8"/>
        <v>0.65625</v>
      </c>
      <c r="S14" s="1">
        <f t="shared" si="1"/>
        <v>1.5238095238095237</v>
      </c>
      <c r="T14" s="1" t="e">
        <f t="shared" si="9"/>
        <v>#DIV/0!</v>
      </c>
      <c r="U14" s="1" t="e">
        <f t="shared" si="10"/>
        <v>#DIV/0!</v>
      </c>
      <c r="V14" s="1" t="e">
        <f t="shared" si="11"/>
        <v>#DIV/0!</v>
      </c>
      <c r="W14" s="1" t="e">
        <f t="shared" si="12"/>
        <v>#DIV/0!</v>
      </c>
      <c r="X14" s="1" t="e">
        <f t="shared" si="13"/>
        <v>#DIV/0!</v>
      </c>
      <c r="Y14" s="1">
        <f t="shared" si="14"/>
        <v>0</v>
      </c>
      <c r="Z14" s="1" t="str">
        <f t="shared" si="15"/>
        <v>DCX10L</v>
      </c>
      <c r="AA14" s="1" t="e">
        <f t="shared" si="2"/>
        <v>#DIV/0!</v>
      </c>
    </row>
    <row r="15" spans="1:27" x14ac:dyDescent="0.4">
      <c r="A15" s="1" t="e">
        <f t="shared" si="0"/>
        <v>#DIV/0!</v>
      </c>
      <c r="B15" s="1" t="s">
        <v>12</v>
      </c>
      <c r="D15" s="1">
        <v>7.4</v>
      </c>
      <c r="E15" s="1">
        <v>8.5</v>
      </c>
      <c r="F15" s="1">
        <v>17</v>
      </c>
      <c r="I15" s="1">
        <v>11</v>
      </c>
      <c r="J15" s="1">
        <v>100</v>
      </c>
      <c r="K15" s="1">
        <v>64</v>
      </c>
      <c r="L15" s="1">
        <v>42</v>
      </c>
      <c r="M15" s="1" t="e">
        <f t="shared" si="3"/>
        <v>#DIV/0!</v>
      </c>
      <c r="N15" s="1">
        <f t="shared" si="4"/>
        <v>7379.0019069878763</v>
      </c>
      <c r="O15" s="1">
        <f t="shared" si="5"/>
        <v>9.3500000000000014</v>
      </c>
      <c r="P15" s="1" t="e">
        <f t="shared" si="6"/>
        <v>#DIV/0!</v>
      </c>
      <c r="Q15" s="1" t="e">
        <f t="shared" si="7"/>
        <v>#DIV/0!</v>
      </c>
      <c r="R15" s="1">
        <f t="shared" si="8"/>
        <v>0.65625</v>
      </c>
      <c r="S15" s="1">
        <f t="shared" si="1"/>
        <v>1.5238095238095237</v>
      </c>
      <c r="T15" s="1" t="e">
        <f t="shared" si="9"/>
        <v>#DIV/0!</v>
      </c>
      <c r="U15" s="1" t="e">
        <f t="shared" si="10"/>
        <v>#DIV/0!</v>
      </c>
      <c r="V15" s="1" t="e">
        <f t="shared" si="11"/>
        <v>#DIV/0!</v>
      </c>
      <c r="W15" s="1" t="e">
        <f t="shared" si="12"/>
        <v>#DIV/0!</v>
      </c>
      <c r="X15" s="1" t="e">
        <f t="shared" si="13"/>
        <v>#DIV/0!</v>
      </c>
      <c r="Y15" s="1">
        <f t="shared" si="14"/>
        <v>0</v>
      </c>
      <c r="Z15" s="1" t="str">
        <f t="shared" si="15"/>
        <v>DCX10L</v>
      </c>
      <c r="AA15" s="1" t="e">
        <f t="shared" si="2"/>
        <v>#DIV/0!</v>
      </c>
    </row>
    <row r="16" spans="1:27" x14ac:dyDescent="0.4">
      <c r="A16" s="1" t="e">
        <f t="shared" si="0"/>
        <v>#DIV/0!</v>
      </c>
      <c r="B16" s="1" t="s">
        <v>12</v>
      </c>
      <c r="D16" s="1">
        <v>7.4</v>
      </c>
      <c r="E16" s="1">
        <v>8.5</v>
      </c>
      <c r="F16" s="1">
        <v>17</v>
      </c>
      <c r="I16" s="1">
        <v>11</v>
      </c>
      <c r="J16" s="1">
        <v>100</v>
      </c>
      <c r="K16" s="1">
        <v>64</v>
      </c>
      <c r="L16" s="1">
        <v>42</v>
      </c>
      <c r="M16" s="1" t="e">
        <f t="shared" si="3"/>
        <v>#DIV/0!</v>
      </c>
      <c r="N16" s="1">
        <f t="shared" si="4"/>
        <v>7379.0019069878763</v>
      </c>
      <c r="O16" s="1">
        <f t="shared" si="5"/>
        <v>9.3500000000000014</v>
      </c>
      <c r="P16" s="1" t="e">
        <f t="shared" si="6"/>
        <v>#DIV/0!</v>
      </c>
      <c r="Q16" s="1" t="e">
        <f t="shared" si="7"/>
        <v>#DIV/0!</v>
      </c>
      <c r="R16" s="1">
        <f t="shared" si="8"/>
        <v>0.65625</v>
      </c>
      <c r="S16" s="1">
        <f t="shared" si="1"/>
        <v>1.5238095238095237</v>
      </c>
      <c r="T16" s="1" t="e">
        <f t="shared" si="9"/>
        <v>#DIV/0!</v>
      </c>
      <c r="U16" s="1" t="e">
        <f t="shared" si="10"/>
        <v>#DIV/0!</v>
      </c>
      <c r="V16" s="1" t="e">
        <f t="shared" si="11"/>
        <v>#DIV/0!</v>
      </c>
      <c r="W16" s="1" t="e">
        <f t="shared" si="12"/>
        <v>#DIV/0!</v>
      </c>
      <c r="X16" s="1" t="e">
        <f t="shared" si="13"/>
        <v>#DIV/0!</v>
      </c>
      <c r="Y16" s="1">
        <f t="shared" si="14"/>
        <v>0</v>
      </c>
      <c r="Z16" s="1" t="str">
        <f t="shared" si="15"/>
        <v>DCX10L</v>
      </c>
      <c r="AA16" s="1" t="e">
        <f t="shared" si="2"/>
        <v>#DIV/0!</v>
      </c>
    </row>
    <row r="17" spans="1:27" x14ac:dyDescent="0.4">
      <c r="A17" s="1" t="e">
        <f t="shared" si="0"/>
        <v>#DIV/0!</v>
      </c>
      <c r="B17" s="1" t="s">
        <v>12</v>
      </c>
      <c r="D17" s="1">
        <v>7.4</v>
      </c>
      <c r="E17" s="1">
        <v>8.5</v>
      </c>
      <c r="F17" s="1">
        <v>17</v>
      </c>
      <c r="I17" s="1">
        <v>11</v>
      </c>
      <c r="J17" s="1">
        <v>100</v>
      </c>
      <c r="K17" s="1">
        <v>64</v>
      </c>
      <c r="L17" s="1">
        <v>42</v>
      </c>
      <c r="M17" s="1" t="e">
        <f t="shared" si="3"/>
        <v>#DIV/0!</v>
      </c>
      <c r="N17" s="1">
        <f t="shared" si="4"/>
        <v>7379.0019069878763</v>
      </c>
      <c r="O17" s="1">
        <f t="shared" si="5"/>
        <v>9.3500000000000014</v>
      </c>
      <c r="P17" s="1" t="e">
        <f t="shared" si="6"/>
        <v>#DIV/0!</v>
      </c>
      <c r="Q17" s="1" t="e">
        <f t="shared" si="7"/>
        <v>#DIV/0!</v>
      </c>
      <c r="R17" s="1">
        <f t="shared" si="8"/>
        <v>0.65625</v>
      </c>
      <c r="S17" s="1">
        <f t="shared" si="1"/>
        <v>1.5238095238095237</v>
      </c>
      <c r="T17" s="1" t="e">
        <f t="shared" si="9"/>
        <v>#DIV/0!</v>
      </c>
      <c r="U17" s="1" t="e">
        <f t="shared" si="10"/>
        <v>#DIV/0!</v>
      </c>
      <c r="V17" s="1" t="e">
        <f t="shared" si="11"/>
        <v>#DIV/0!</v>
      </c>
      <c r="W17" s="1" t="e">
        <f t="shared" si="12"/>
        <v>#DIV/0!</v>
      </c>
      <c r="X17" s="1" t="e">
        <f t="shared" si="13"/>
        <v>#DIV/0!</v>
      </c>
      <c r="Y17" s="1">
        <f t="shared" si="14"/>
        <v>0</v>
      </c>
      <c r="Z17" s="1" t="str">
        <f t="shared" si="15"/>
        <v>DCX10L</v>
      </c>
      <c r="AA17" s="1" t="e">
        <f t="shared" si="2"/>
        <v>#DIV/0!</v>
      </c>
    </row>
    <row r="18" spans="1:27" x14ac:dyDescent="0.4">
      <c r="A18" s="1" t="e">
        <f t="shared" si="0"/>
        <v>#DIV/0!</v>
      </c>
      <c r="B18" s="1" t="s">
        <v>12</v>
      </c>
      <c r="D18" s="1">
        <v>7.4</v>
      </c>
      <c r="E18" s="1">
        <v>8.5</v>
      </c>
      <c r="F18" s="1">
        <v>17</v>
      </c>
      <c r="I18" s="1">
        <v>11</v>
      </c>
      <c r="J18" s="1">
        <v>100</v>
      </c>
      <c r="K18" s="1">
        <v>64</v>
      </c>
      <c r="L18" s="1">
        <v>42</v>
      </c>
      <c r="M18" s="1" t="e">
        <f>A18</f>
        <v>#DIV/0!</v>
      </c>
      <c r="N18" s="1">
        <f t="shared" si="4"/>
        <v>7379.0019069878763</v>
      </c>
      <c r="O18" s="1">
        <f t="shared" si="5"/>
        <v>9.3500000000000014</v>
      </c>
      <c r="P18" s="1" t="e">
        <f t="shared" si="6"/>
        <v>#DIV/0!</v>
      </c>
      <c r="Q18" s="1" t="e">
        <f t="shared" si="7"/>
        <v>#DIV/0!</v>
      </c>
      <c r="R18" s="1">
        <f t="shared" si="8"/>
        <v>0.65625</v>
      </c>
      <c r="S18" s="1">
        <f t="shared" si="1"/>
        <v>1.5238095238095237</v>
      </c>
      <c r="T18" s="1" t="e">
        <f t="shared" si="9"/>
        <v>#DIV/0!</v>
      </c>
      <c r="U18" s="1" t="e">
        <f t="shared" si="10"/>
        <v>#DIV/0!</v>
      </c>
      <c r="V18" s="1" t="e">
        <f t="shared" si="11"/>
        <v>#DIV/0!</v>
      </c>
      <c r="W18" s="1" t="e">
        <f t="shared" si="12"/>
        <v>#DIV/0!</v>
      </c>
      <c r="X18" s="1" t="e">
        <f t="shared" si="13"/>
        <v>#DIV/0!</v>
      </c>
      <c r="Y18" s="1">
        <f t="shared" si="14"/>
        <v>0</v>
      </c>
      <c r="Z18" s="1" t="str">
        <f t="shared" si="15"/>
        <v>DCX10L</v>
      </c>
      <c r="AA18" s="1" t="e">
        <f t="shared" si="2"/>
        <v>#DIV/0!</v>
      </c>
    </row>
  </sheetData>
  <mergeCells count="4">
    <mergeCell ref="B1:L1"/>
    <mergeCell ref="N1:U1"/>
    <mergeCell ref="V1:X1"/>
    <mergeCell ref="Y1:AA1"/>
  </mergeCells>
  <phoneticPr fontId="1"/>
  <conditionalFormatting sqref="T4:T18">
    <cfRule type="cellIs" dxfId="1" priority="2" operator="greaterThan">
      <formula>$N$4</formula>
    </cfRule>
  </conditionalFormatting>
  <conditionalFormatting sqref="U4:U18">
    <cfRule type="cellIs" dxfId="0" priority="1" operator="greaterThan">
      <formula>$O$4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モータ選定 Ver.3</vt:lpstr>
      <vt:lpstr>モータ選定 Ver.2</vt:lpstr>
      <vt:lpstr>モータ選定 Ver.1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 Yazawa</dc:creator>
  <cp:lastModifiedBy>Kenichi Yazawa</cp:lastModifiedBy>
  <dcterms:created xsi:type="dcterms:W3CDTF">2021-09-15T02:29:23Z</dcterms:created>
  <dcterms:modified xsi:type="dcterms:W3CDTF">2021-09-21T04:23:56Z</dcterms:modified>
</cp:coreProperties>
</file>