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mis\Desktop\Chapter01\"/>
    </mc:Choice>
  </mc:AlternateContent>
  <xr:revisionPtr revIDLastSave="0" documentId="13_ncr:1_{FBE6F2B5-F4A2-4FF8-93CC-E5EEA4EA610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Interest&amp;Principal by Functions" sheetId="1" r:id="rId1"/>
    <sheet name="Interest&amp;Principal by Formulas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4" l="1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H63" i="4"/>
  <c r="I63" i="4"/>
  <c r="G64" i="4"/>
  <c r="H64" i="4"/>
  <c r="I64" i="4"/>
  <c r="G65" i="4"/>
  <c r="H65" i="4"/>
  <c r="I65" i="4"/>
  <c r="G66" i="4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H79" i="4"/>
  <c r="I79" i="4"/>
  <c r="G80" i="4"/>
  <c r="H80" i="4"/>
  <c r="I80" i="4"/>
  <c r="G81" i="4"/>
  <c r="H81" i="4"/>
  <c r="I81" i="4"/>
  <c r="G82" i="4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H95" i="4"/>
  <c r="I95" i="4"/>
  <c r="G96" i="4"/>
  <c r="H96" i="4"/>
  <c r="I96" i="4"/>
  <c r="G97" i="4"/>
  <c r="H97" i="4"/>
  <c r="I97" i="4"/>
  <c r="G98" i="4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I111" i="4"/>
  <c r="G112" i="4"/>
  <c r="H112" i="4"/>
  <c r="I112" i="4"/>
  <c r="G113" i="4"/>
  <c r="H113" i="4"/>
  <c r="I113" i="4"/>
  <c r="G114" i="4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H122" i="4"/>
  <c r="I122" i="4"/>
  <c r="G123" i="4"/>
  <c r="H123" i="4"/>
  <c r="I123" i="4"/>
  <c r="G124" i="4"/>
  <c r="H124" i="4"/>
  <c r="I124" i="4"/>
  <c r="G125" i="4"/>
  <c r="H125" i="4"/>
  <c r="I125" i="4"/>
  <c r="G126" i="4"/>
  <c r="H126" i="4"/>
  <c r="I126" i="4"/>
  <c r="G127" i="4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I132" i="4"/>
  <c r="G133" i="4"/>
  <c r="H133" i="4"/>
  <c r="I133" i="4"/>
  <c r="G134" i="4"/>
  <c r="H134" i="4"/>
  <c r="I134" i="4"/>
  <c r="G135" i="4"/>
  <c r="H135" i="4"/>
  <c r="I135" i="4"/>
  <c r="G136" i="4"/>
  <c r="H136" i="4"/>
  <c r="I136" i="4"/>
  <c r="G137" i="4"/>
  <c r="H137" i="4"/>
  <c r="I137" i="4"/>
  <c r="G138" i="4"/>
  <c r="H138" i="4"/>
  <c r="I138" i="4"/>
  <c r="G139" i="4"/>
  <c r="H139" i="4"/>
  <c r="I139" i="4"/>
  <c r="G140" i="4"/>
  <c r="H140" i="4"/>
  <c r="I140" i="4"/>
  <c r="G141" i="4"/>
  <c r="H141" i="4"/>
  <c r="I141" i="4"/>
  <c r="G142" i="4"/>
  <c r="H142" i="4"/>
  <c r="I142" i="4"/>
  <c r="G143" i="4"/>
  <c r="H143" i="4"/>
  <c r="I143" i="4"/>
  <c r="G144" i="4"/>
  <c r="H144" i="4"/>
  <c r="I144" i="4"/>
  <c r="G145" i="4"/>
  <c r="H145" i="4"/>
  <c r="I145" i="4"/>
  <c r="G146" i="4"/>
  <c r="H146" i="4"/>
  <c r="I146" i="4"/>
  <c r="G147" i="4"/>
  <c r="H147" i="4"/>
  <c r="I147" i="4"/>
  <c r="G148" i="4"/>
  <c r="H148" i="4"/>
  <c r="I148" i="4"/>
  <c r="G149" i="4"/>
  <c r="H149" i="4"/>
  <c r="I149" i="4"/>
  <c r="G150" i="4"/>
  <c r="H150" i="4"/>
  <c r="I150" i="4"/>
  <c r="G151" i="4"/>
  <c r="H151" i="4"/>
  <c r="I151" i="4"/>
  <c r="G152" i="4"/>
  <c r="H152" i="4"/>
  <c r="I152" i="4"/>
  <c r="G153" i="4"/>
  <c r="H153" i="4"/>
  <c r="I153" i="4"/>
  <c r="G154" i="4"/>
  <c r="H154" i="4"/>
  <c r="I154" i="4"/>
  <c r="G155" i="4"/>
  <c r="H155" i="4"/>
  <c r="I155" i="4"/>
  <c r="G156" i="4"/>
  <c r="H156" i="4"/>
  <c r="I156" i="4"/>
  <c r="G157" i="4"/>
  <c r="H157" i="4"/>
  <c r="I157" i="4"/>
  <c r="G158" i="4"/>
  <c r="H158" i="4"/>
  <c r="I158" i="4"/>
  <c r="G159" i="4"/>
  <c r="H159" i="4"/>
  <c r="I159" i="4"/>
  <c r="G160" i="4"/>
  <c r="H160" i="4"/>
  <c r="I160" i="4"/>
  <c r="G161" i="4"/>
  <c r="H161" i="4"/>
  <c r="I161" i="4"/>
  <c r="G162" i="4"/>
  <c r="H162" i="4"/>
  <c r="I162" i="4"/>
  <c r="G163" i="4"/>
  <c r="H163" i="4"/>
  <c r="I163" i="4"/>
  <c r="G164" i="4"/>
  <c r="H164" i="4"/>
  <c r="I164" i="4"/>
  <c r="G165" i="4"/>
  <c r="H165" i="4"/>
  <c r="I165" i="4"/>
  <c r="G166" i="4"/>
  <c r="H166" i="4"/>
  <c r="I166" i="4"/>
  <c r="G167" i="4"/>
  <c r="H167" i="4"/>
  <c r="I167" i="4"/>
  <c r="G168" i="4"/>
  <c r="H168" i="4"/>
  <c r="I168" i="4"/>
  <c r="G169" i="4"/>
  <c r="H169" i="4"/>
  <c r="I169" i="4"/>
  <c r="G170" i="4"/>
  <c r="H170" i="4"/>
  <c r="I170" i="4"/>
  <c r="G171" i="4"/>
  <c r="H171" i="4"/>
  <c r="I171" i="4"/>
  <c r="G172" i="4"/>
  <c r="H172" i="4"/>
  <c r="I172" i="4"/>
  <c r="G173" i="4"/>
  <c r="H173" i="4"/>
  <c r="I173" i="4"/>
  <c r="G174" i="4"/>
  <c r="H174" i="4"/>
  <c r="I174" i="4"/>
  <c r="G175" i="4"/>
  <c r="H175" i="4"/>
  <c r="I175" i="4"/>
  <c r="G176" i="4"/>
  <c r="H176" i="4"/>
  <c r="I176" i="4"/>
  <c r="G177" i="4"/>
  <c r="H177" i="4"/>
  <c r="I177" i="4"/>
  <c r="G178" i="4"/>
  <c r="H178" i="4"/>
  <c r="I178" i="4"/>
  <c r="G179" i="4"/>
  <c r="H179" i="4"/>
  <c r="I179" i="4"/>
  <c r="G180" i="4"/>
  <c r="H180" i="4"/>
  <c r="I180" i="4"/>
  <c r="G181" i="4"/>
  <c r="H181" i="4"/>
  <c r="I181" i="4"/>
  <c r="G182" i="4"/>
  <c r="H182" i="4"/>
  <c r="I182" i="4"/>
  <c r="G183" i="4"/>
  <c r="H183" i="4"/>
  <c r="I183" i="4"/>
  <c r="G184" i="4"/>
  <c r="H184" i="4"/>
  <c r="I184" i="4"/>
  <c r="G185" i="4"/>
  <c r="H185" i="4"/>
  <c r="I185" i="4"/>
  <c r="G186" i="4"/>
  <c r="H186" i="4"/>
  <c r="I186" i="4"/>
  <c r="G187" i="4"/>
  <c r="H187" i="4"/>
  <c r="I187" i="4"/>
  <c r="G188" i="4"/>
  <c r="H188" i="4"/>
  <c r="I188" i="4"/>
  <c r="G189" i="4"/>
  <c r="H189" i="4"/>
  <c r="I189" i="4"/>
  <c r="G190" i="4"/>
  <c r="H190" i="4"/>
  <c r="I190" i="4"/>
  <c r="G191" i="4"/>
  <c r="H191" i="4"/>
  <c r="I191" i="4"/>
  <c r="G192" i="4"/>
  <c r="H192" i="4"/>
  <c r="I192" i="4"/>
  <c r="G193" i="4"/>
  <c r="H193" i="4"/>
  <c r="I193" i="4"/>
  <c r="G194" i="4"/>
  <c r="H194" i="4"/>
  <c r="I194" i="4"/>
  <c r="G195" i="4"/>
  <c r="H195" i="4"/>
  <c r="I195" i="4"/>
  <c r="G196" i="4"/>
  <c r="H196" i="4"/>
  <c r="I196" i="4"/>
  <c r="G197" i="4"/>
  <c r="H197" i="4"/>
  <c r="I197" i="4"/>
  <c r="G198" i="4"/>
  <c r="H198" i="4"/>
  <c r="I198" i="4"/>
  <c r="G199" i="4"/>
  <c r="H199" i="4"/>
  <c r="I199" i="4"/>
  <c r="G200" i="4"/>
  <c r="H200" i="4"/>
  <c r="I200" i="4"/>
  <c r="G201" i="4"/>
  <c r="H201" i="4"/>
  <c r="I201" i="4"/>
  <c r="G202" i="4"/>
  <c r="H202" i="4"/>
  <c r="I202" i="4"/>
  <c r="G203" i="4"/>
  <c r="H203" i="4"/>
  <c r="I203" i="4"/>
  <c r="G204" i="4"/>
  <c r="H204" i="4"/>
  <c r="I204" i="4"/>
  <c r="G205" i="4"/>
  <c r="H205" i="4"/>
  <c r="I205" i="4"/>
  <c r="G206" i="4"/>
  <c r="H206" i="4"/>
  <c r="I206" i="4"/>
  <c r="G207" i="4"/>
  <c r="H207" i="4"/>
  <c r="I207" i="4"/>
  <c r="G208" i="4"/>
  <c r="H208" i="4"/>
  <c r="I208" i="4"/>
  <c r="G209" i="4"/>
  <c r="H209" i="4"/>
  <c r="I209" i="4"/>
  <c r="G210" i="4"/>
  <c r="H210" i="4"/>
  <c r="I210" i="4"/>
  <c r="G211" i="4"/>
  <c r="H211" i="4"/>
  <c r="I211" i="4"/>
  <c r="G212" i="4"/>
  <c r="H212" i="4"/>
  <c r="I212" i="4"/>
  <c r="G213" i="4"/>
  <c r="H213" i="4"/>
  <c r="I213" i="4"/>
  <c r="G214" i="4"/>
  <c r="H214" i="4"/>
  <c r="I214" i="4"/>
  <c r="G215" i="4"/>
  <c r="H215" i="4"/>
  <c r="I215" i="4"/>
  <c r="G216" i="4"/>
  <c r="H216" i="4"/>
  <c r="I216" i="4"/>
  <c r="G217" i="4"/>
  <c r="H217" i="4"/>
  <c r="I217" i="4"/>
  <c r="G218" i="4"/>
  <c r="H218" i="4"/>
  <c r="I218" i="4"/>
  <c r="G219" i="4"/>
  <c r="H219" i="4"/>
  <c r="I219" i="4"/>
  <c r="G220" i="4"/>
  <c r="H220" i="4"/>
  <c r="I220" i="4"/>
  <c r="G221" i="4"/>
  <c r="H221" i="4"/>
  <c r="I221" i="4"/>
  <c r="G222" i="4"/>
  <c r="H222" i="4"/>
  <c r="I222" i="4"/>
  <c r="G223" i="4"/>
  <c r="H223" i="4"/>
  <c r="I223" i="4"/>
  <c r="G224" i="4"/>
  <c r="H224" i="4"/>
  <c r="I224" i="4"/>
  <c r="G225" i="4"/>
  <c r="H225" i="4"/>
  <c r="I225" i="4"/>
  <c r="G226" i="4"/>
  <c r="H226" i="4"/>
  <c r="I226" i="4"/>
  <c r="G227" i="4"/>
  <c r="H227" i="4"/>
  <c r="I227" i="4"/>
  <c r="G228" i="4"/>
  <c r="H228" i="4"/>
  <c r="I228" i="4"/>
  <c r="G229" i="4"/>
  <c r="H229" i="4"/>
  <c r="I229" i="4"/>
  <c r="G230" i="4"/>
  <c r="H230" i="4"/>
  <c r="I230" i="4"/>
  <c r="G231" i="4"/>
  <c r="H231" i="4"/>
  <c r="I231" i="4"/>
  <c r="G232" i="4"/>
  <c r="H232" i="4"/>
  <c r="I232" i="4"/>
  <c r="G233" i="4"/>
  <c r="H233" i="4"/>
  <c r="I233" i="4"/>
  <c r="G234" i="4"/>
  <c r="H234" i="4"/>
  <c r="I234" i="4"/>
  <c r="G235" i="4"/>
  <c r="H235" i="4"/>
  <c r="I235" i="4"/>
  <c r="G236" i="4"/>
  <c r="H236" i="4"/>
  <c r="I236" i="4"/>
  <c r="G237" i="4"/>
  <c r="H237" i="4"/>
  <c r="I237" i="4"/>
  <c r="G238" i="4"/>
  <c r="H238" i="4"/>
  <c r="I238" i="4"/>
  <c r="G239" i="4"/>
  <c r="H239" i="4"/>
  <c r="I239" i="4"/>
  <c r="G240" i="4"/>
  <c r="H240" i="4"/>
  <c r="I240" i="4"/>
  <c r="G241" i="4"/>
  <c r="H241" i="4"/>
  <c r="I241" i="4"/>
  <c r="G242" i="4"/>
  <c r="H242" i="4"/>
  <c r="I242" i="4"/>
  <c r="G243" i="4"/>
  <c r="H243" i="4"/>
  <c r="I243" i="4"/>
  <c r="G244" i="4"/>
  <c r="H244" i="4"/>
  <c r="I244" i="4"/>
  <c r="G245" i="4"/>
  <c r="H245" i="4"/>
  <c r="I245" i="4"/>
  <c r="G246" i="4"/>
  <c r="H246" i="4"/>
  <c r="I246" i="4"/>
  <c r="G247" i="4"/>
  <c r="H247" i="4"/>
  <c r="I247" i="4"/>
  <c r="G248" i="4"/>
  <c r="H248" i="4"/>
  <c r="I248" i="4"/>
  <c r="G249" i="4"/>
  <c r="H249" i="4"/>
  <c r="I249" i="4"/>
  <c r="G250" i="4"/>
  <c r="H250" i="4"/>
  <c r="I250" i="4"/>
  <c r="G251" i="4"/>
  <c r="H251" i="4"/>
  <c r="I251" i="4"/>
  <c r="G252" i="4"/>
  <c r="H252" i="4"/>
  <c r="I252" i="4"/>
  <c r="G253" i="4"/>
  <c r="H253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13" i="4"/>
  <c r="I12" i="4"/>
  <c r="H5" i="4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E182" i="1" a="1"/>
  <c r="E182" i="1"/>
  <c r="E183" i="1" a="1"/>
  <c r="E183" i="1"/>
  <c r="E184" i="1" a="1"/>
  <c r="E184" i="1"/>
  <c r="E185" i="1" a="1"/>
  <c r="E185" i="1"/>
  <c r="E186" i="1" a="1"/>
  <c r="E186" i="1"/>
  <c r="E187" i="1" a="1"/>
  <c r="E187" i="1"/>
  <c r="E188" i="1" a="1"/>
  <c r="E188" i="1"/>
  <c r="E189" i="1" a="1"/>
  <c r="E189" i="1"/>
  <c r="E190" i="1" a="1"/>
  <c r="E190" i="1"/>
  <c r="E191" i="1" a="1"/>
  <c r="E191" i="1"/>
  <c r="E192" i="1" a="1"/>
  <c r="E192" i="1"/>
  <c r="E193" i="1" a="1"/>
  <c r="E193" i="1"/>
  <c r="E194" i="1" a="1"/>
  <c r="E194" i="1"/>
  <c r="E195" i="1" a="1"/>
  <c r="E195" i="1"/>
  <c r="E196" i="1" a="1"/>
  <c r="E196" i="1"/>
  <c r="E197" i="1" a="1"/>
  <c r="E197" i="1"/>
  <c r="E198" i="1" a="1"/>
  <c r="E198" i="1"/>
  <c r="E199" i="1" a="1"/>
  <c r="E199" i="1"/>
  <c r="E200" i="1" a="1"/>
  <c r="E200" i="1"/>
  <c r="E201" i="1" a="1"/>
  <c r="E201" i="1"/>
  <c r="E202" i="1" a="1"/>
  <c r="E202" i="1"/>
  <c r="E203" i="1" a="1"/>
  <c r="E203" i="1"/>
  <c r="E204" i="1" a="1"/>
  <c r="E204" i="1"/>
  <c r="E205" i="1" a="1"/>
  <c r="E205" i="1"/>
  <c r="E206" i="1" a="1"/>
  <c r="E206" i="1"/>
  <c r="E207" i="1" a="1"/>
  <c r="E207" i="1"/>
  <c r="E208" i="1" a="1"/>
  <c r="E208" i="1"/>
  <c r="E209" i="1" a="1"/>
  <c r="E209" i="1"/>
  <c r="E210" i="1" a="1"/>
  <c r="E210" i="1"/>
  <c r="E211" i="1" a="1"/>
  <c r="E211" i="1"/>
  <c r="E212" i="1" a="1"/>
  <c r="E212" i="1"/>
  <c r="E213" i="1" a="1"/>
  <c r="E213" i="1"/>
  <c r="E214" i="1" a="1"/>
  <c r="E214" i="1"/>
  <c r="E215" i="1" a="1"/>
  <c r="E215" i="1"/>
  <c r="E216" i="1" a="1"/>
  <c r="E216" i="1"/>
  <c r="E217" i="1" a="1"/>
  <c r="E217" i="1"/>
  <c r="E218" i="1" a="1"/>
  <c r="E218" i="1"/>
  <c r="E219" i="1" a="1"/>
  <c r="E219" i="1"/>
  <c r="E220" i="1" a="1"/>
  <c r="E220" i="1"/>
  <c r="E221" i="1" a="1"/>
  <c r="E221" i="1"/>
  <c r="E222" i="1" a="1"/>
  <c r="E222" i="1"/>
  <c r="E223" i="1" a="1"/>
  <c r="E223" i="1"/>
  <c r="E224" i="1" a="1"/>
  <c r="E224" i="1"/>
  <c r="E225" i="1" a="1"/>
  <c r="E225" i="1"/>
  <c r="E226" i="1" a="1"/>
  <c r="E226" i="1"/>
  <c r="E227" i="1" a="1"/>
  <c r="E227" i="1"/>
  <c r="E228" i="1" a="1"/>
  <c r="E228" i="1"/>
  <c r="E229" i="1" a="1"/>
  <c r="E229" i="1"/>
  <c r="E230" i="1" a="1"/>
  <c r="E230" i="1"/>
  <c r="E231" i="1" a="1"/>
  <c r="E231" i="1"/>
  <c r="E232" i="1" a="1"/>
  <c r="E232" i="1"/>
  <c r="E233" i="1" a="1"/>
  <c r="E233" i="1"/>
  <c r="E234" i="1" a="1"/>
  <c r="E234" i="1"/>
  <c r="E235" i="1" a="1"/>
  <c r="E235" i="1"/>
  <c r="E236" i="1" a="1"/>
  <c r="E236" i="1"/>
  <c r="E237" i="1" a="1"/>
  <c r="E237" i="1"/>
  <c r="E238" i="1" a="1"/>
  <c r="E238" i="1"/>
  <c r="E239" i="1" a="1"/>
  <c r="E239" i="1"/>
  <c r="E240" i="1" a="1"/>
  <c r="E240" i="1"/>
  <c r="E241" i="1" a="1"/>
  <c r="E241" i="1"/>
  <c r="E242" i="1" a="1"/>
  <c r="E242" i="1"/>
  <c r="E243" i="1" a="1"/>
  <c r="E243" i="1"/>
  <c r="E244" i="1" a="1"/>
  <c r="E244" i="1"/>
  <c r="E245" i="1" a="1"/>
  <c r="E245" i="1"/>
  <c r="E246" i="1" a="1"/>
  <c r="E246" i="1"/>
  <c r="E247" i="1" a="1"/>
  <c r="E247" i="1"/>
  <c r="E248" i="1" a="1"/>
  <c r="E248" i="1"/>
  <c r="E249" i="1" a="1"/>
  <c r="E249" i="1"/>
  <c r="E250" i="1" a="1"/>
  <c r="E250" i="1"/>
  <c r="E251" i="1" a="1"/>
  <c r="E251" i="1"/>
  <c r="E252" i="1" a="1"/>
  <c r="E252" i="1"/>
  <c r="E253" i="1" a="1"/>
  <c r="E253" i="1"/>
  <c r="E254" i="1" a="1"/>
  <c r="E254" i="1"/>
  <c r="E255" i="1" a="1"/>
  <c r="E255" i="1"/>
  <c r="E256" i="1" a="1"/>
  <c r="E256" i="1"/>
  <c r="E257" i="1" a="1"/>
  <c r="E257" i="1"/>
  <c r="E258" i="1" a="1"/>
  <c r="E258" i="1"/>
  <c r="E259" i="1" a="1"/>
  <c r="E259" i="1"/>
  <c r="E260" i="1" a="1"/>
  <c r="E260" i="1"/>
  <c r="E261" i="1" a="1"/>
  <c r="E261" i="1"/>
  <c r="E262" i="1" a="1"/>
  <c r="E262" i="1"/>
  <c r="E263" i="1" a="1"/>
  <c r="E263" i="1"/>
  <c r="E264" i="1" a="1"/>
  <c r="E264" i="1"/>
  <c r="E265" i="1" a="1"/>
  <c r="E265" i="1"/>
  <c r="E266" i="1" a="1"/>
  <c r="E266" i="1"/>
  <c r="E267" i="1" a="1"/>
  <c r="E267" i="1"/>
  <c r="E268" i="1" a="1"/>
  <c r="E268" i="1"/>
  <c r="E269" i="1" a="1"/>
  <c r="E269" i="1"/>
  <c r="E270" i="1" a="1"/>
  <c r="E270" i="1"/>
  <c r="E271" i="1" a="1"/>
  <c r="E271" i="1"/>
  <c r="E272" i="1" a="1"/>
  <c r="E272" i="1"/>
  <c r="E273" i="1" a="1"/>
  <c r="E273" i="1"/>
  <c r="E274" i="1" a="1"/>
  <c r="E274" i="1"/>
  <c r="E275" i="1" a="1"/>
  <c r="E275" i="1"/>
  <c r="E276" i="1" a="1"/>
  <c r="E276" i="1"/>
  <c r="E277" i="1" a="1"/>
  <c r="E277" i="1"/>
  <c r="E278" i="1" a="1"/>
  <c r="E278" i="1"/>
  <c r="E279" i="1" a="1"/>
  <c r="E279" i="1"/>
  <c r="E280" i="1" a="1"/>
  <c r="E280" i="1"/>
  <c r="E281" i="1" a="1"/>
  <c r="E281" i="1"/>
  <c r="E282" i="1" a="1"/>
  <c r="E282" i="1"/>
  <c r="E283" i="1" a="1"/>
  <c r="E283" i="1"/>
  <c r="E284" i="1" a="1"/>
  <c r="E284" i="1"/>
  <c r="E285" i="1" a="1"/>
  <c r="E285" i="1"/>
  <c r="E286" i="1" a="1"/>
  <c r="E286" i="1"/>
  <c r="E287" i="1" a="1"/>
  <c r="E287" i="1"/>
  <c r="E288" i="1" a="1"/>
  <c r="E288" i="1"/>
  <c r="E289" i="1" a="1"/>
  <c r="E289" i="1"/>
  <c r="E290" i="1" a="1"/>
  <c r="E290" i="1"/>
  <c r="E291" i="1" a="1"/>
  <c r="E291" i="1"/>
  <c r="E292" i="1" a="1"/>
  <c r="E292" i="1"/>
  <c r="E293" i="1" a="1"/>
  <c r="E293" i="1"/>
  <c r="E294" i="1" a="1"/>
  <c r="E294" i="1"/>
  <c r="E295" i="1" a="1"/>
  <c r="E295" i="1"/>
  <c r="E296" i="1" a="1"/>
  <c r="E296" i="1"/>
  <c r="E297" i="1" a="1"/>
  <c r="E297" i="1"/>
  <c r="E298" i="1" a="1"/>
  <c r="E298" i="1"/>
  <c r="E299" i="1" a="1"/>
  <c r="E299" i="1"/>
  <c r="E300" i="1" a="1"/>
  <c r="E300" i="1"/>
  <c r="E301" i="1" a="1"/>
  <c r="E301" i="1"/>
  <c r="E302" i="1" a="1"/>
  <c r="E302" i="1"/>
  <c r="E303" i="1" a="1"/>
  <c r="E303" i="1"/>
  <c r="E304" i="1" a="1"/>
  <c r="E304" i="1"/>
  <c r="E305" i="1" a="1"/>
  <c r="E305" i="1"/>
  <c r="E306" i="1" a="1"/>
  <c r="E306" i="1"/>
  <c r="E307" i="1" a="1"/>
  <c r="E307" i="1"/>
  <c r="E308" i="1" a="1"/>
  <c r="E308" i="1"/>
  <c r="E309" i="1" a="1"/>
  <c r="E309" i="1"/>
  <c r="E310" i="1" a="1"/>
  <c r="E310" i="1"/>
  <c r="E311" i="1" a="1"/>
  <c r="E311" i="1"/>
  <c r="E312" i="1" a="1"/>
  <c r="E312" i="1"/>
  <c r="E313" i="1" a="1"/>
  <c r="E313" i="1"/>
  <c r="E314" i="1" a="1"/>
  <c r="E314" i="1"/>
  <c r="E315" i="1" a="1"/>
  <c r="E315" i="1"/>
  <c r="E316" i="1" a="1"/>
  <c r="E316" i="1"/>
  <c r="E317" i="1" a="1"/>
  <c r="E317" i="1"/>
  <c r="E318" i="1" a="1"/>
  <c r="E318" i="1"/>
  <c r="E319" i="1" a="1"/>
  <c r="E319" i="1"/>
  <c r="E320" i="1" a="1"/>
  <c r="E320" i="1"/>
  <c r="E321" i="1" a="1"/>
  <c r="E321" i="1"/>
  <c r="E322" i="1" a="1"/>
  <c r="E322" i="1"/>
  <c r="E323" i="1" a="1"/>
  <c r="E323" i="1"/>
  <c r="E324" i="1" a="1"/>
  <c r="E324" i="1"/>
  <c r="E325" i="1" a="1"/>
  <c r="E325" i="1"/>
  <c r="E326" i="1" a="1"/>
  <c r="E326" i="1"/>
  <c r="E327" i="1" a="1"/>
  <c r="E327" i="1"/>
  <c r="E328" i="1" a="1"/>
  <c r="E328" i="1"/>
  <c r="E329" i="1" a="1"/>
  <c r="E329" i="1"/>
  <c r="E330" i="1" a="1"/>
  <c r="E330" i="1"/>
  <c r="E331" i="1" a="1"/>
  <c r="E331" i="1"/>
  <c r="E332" i="1" a="1"/>
  <c r="E332" i="1"/>
  <c r="E333" i="1" a="1"/>
  <c r="E333" i="1"/>
  <c r="E334" i="1" a="1"/>
  <c r="E334" i="1"/>
  <c r="E335" i="1" a="1"/>
  <c r="E335" i="1"/>
  <c r="E336" i="1" a="1"/>
  <c r="E336" i="1"/>
  <c r="E337" i="1" a="1"/>
  <c r="E337" i="1"/>
  <c r="E338" i="1" a="1"/>
  <c r="E338" i="1"/>
  <c r="E339" i="1" a="1"/>
  <c r="E339" i="1"/>
  <c r="E340" i="1" a="1"/>
  <c r="E340" i="1"/>
  <c r="E341" i="1" a="1"/>
  <c r="E341" i="1"/>
  <c r="E342" i="1" a="1"/>
  <c r="E342" i="1"/>
  <c r="E343" i="1" a="1"/>
  <c r="E343" i="1"/>
  <c r="E344" i="1" a="1"/>
  <c r="E344" i="1"/>
  <c r="E345" i="1" a="1"/>
  <c r="E345" i="1"/>
  <c r="E346" i="1" a="1"/>
  <c r="E346" i="1"/>
  <c r="E347" i="1" a="1"/>
  <c r="E347" i="1"/>
  <c r="E348" i="1" a="1"/>
  <c r="E348" i="1"/>
  <c r="E349" i="1" a="1"/>
  <c r="E349" i="1"/>
  <c r="E350" i="1" a="1"/>
  <c r="E350" i="1"/>
  <c r="E351" i="1" a="1"/>
  <c r="E351" i="1"/>
  <c r="E352" i="1" a="1"/>
  <c r="E352" i="1"/>
  <c r="E353" i="1" a="1"/>
  <c r="E353" i="1"/>
  <c r="E354" i="1" a="1"/>
  <c r="E354" i="1"/>
  <c r="E355" i="1" a="1"/>
  <c r="E355" i="1"/>
  <c r="E356" i="1" a="1"/>
  <c r="E356" i="1"/>
  <c r="E357" i="1" a="1"/>
  <c r="E357" i="1"/>
  <c r="E358" i="1" a="1"/>
  <c r="E358" i="1"/>
  <c r="E359" i="1" a="1"/>
  <c r="E359" i="1"/>
  <c r="E360" i="1" a="1"/>
  <c r="E360" i="1"/>
  <c r="E361" i="1" a="1"/>
  <c r="E361" i="1"/>
  <c r="E362" i="1" a="1"/>
  <c r="E362" i="1"/>
  <c r="E363" i="1" a="1"/>
  <c r="E363" i="1"/>
  <c r="E364" i="1" a="1"/>
  <c r="E364" i="1"/>
  <c r="E365" i="1" a="1"/>
  <c r="E365" i="1"/>
  <c r="E366" i="1" a="1"/>
  <c r="E366" i="1"/>
  <c r="E367" i="1" a="1"/>
  <c r="E367" i="1"/>
  <c r="E368" i="1" a="1"/>
  <c r="E368" i="1"/>
  <c r="E369" i="1" a="1"/>
  <c r="E369" i="1"/>
  <c r="E370" i="1" a="1"/>
  <c r="E370" i="1"/>
  <c r="E371" i="1" a="1"/>
  <c r="E371" i="1"/>
  <c r="C12" i="4"/>
  <c r="B12" i="4"/>
  <c r="D12" i="4"/>
  <c r="C13" i="4"/>
  <c r="B13" i="4"/>
  <c r="D13" i="4"/>
  <c r="C14" i="4"/>
  <c r="B14" i="4"/>
  <c r="D14" i="4"/>
  <c r="C15" i="4"/>
  <c r="B15" i="4"/>
  <c r="D15" i="4"/>
  <c r="C16" i="4"/>
  <c r="B16" i="4"/>
  <c r="D16" i="4"/>
  <c r="C17" i="4"/>
  <c r="B17" i="4"/>
  <c r="D17" i="4"/>
  <c r="C18" i="4"/>
  <c r="B18" i="4"/>
  <c r="D18" i="4"/>
  <c r="C19" i="4"/>
  <c r="B19" i="4"/>
  <c r="D19" i="4"/>
  <c r="C20" i="4"/>
  <c r="B20" i="4"/>
  <c r="D20" i="4"/>
  <c r="C21" i="4"/>
  <c r="B21" i="4"/>
  <c r="D21" i="4"/>
  <c r="C22" i="4"/>
  <c r="B22" i="4"/>
  <c r="D22" i="4"/>
  <c r="C23" i="4"/>
  <c r="B23" i="4"/>
  <c r="D23" i="4"/>
  <c r="C24" i="4"/>
  <c r="B24" i="4"/>
  <c r="D24" i="4"/>
  <c r="C25" i="4"/>
  <c r="B25" i="4"/>
  <c r="D25" i="4"/>
  <c r="C26" i="4"/>
  <c r="B26" i="4"/>
  <c r="D26" i="4"/>
  <c r="C27" i="4"/>
  <c r="B27" i="4"/>
  <c r="D27" i="4"/>
  <c r="C28" i="4"/>
  <c r="B28" i="4"/>
  <c r="D28" i="4"/>
  <c r="C29" i="4"/>
  <c r="B29" i="4"/>
  <c r="D29" i="4"/>
  <c r="C30" i="4"/>
  <c r="B30" i="4"/>
  <c r="D30" i="4"/>
  <c r="C31" i="4"/>
  <c r="B31" i="4"/>
  <c r="D31" i="4"/>
  <c r="C32" i="4"/>
  <c r="B32" i="4"/>
  <c r="D32" i="4"/>
  <c r="C33" i="4"/>
  <c r="B33" i="4"/>
  <c r="D33" i="4"/>
  <c r="C34" i="4"/>
  <c r="B34" i="4"/>
  <c r="D34" i="4"/>
  <c r="C35" i="4"/>
  <c r="B35" i="4"/>
  <c r="D35" i="4"/>
  <c r="C36" i="4"/>
  <c r="B36" i="4"/>
  <c r="D36" i="4"/>
  <c r="C37" i="4"/>
  <c r="B37" i="4"/>
  <c r="D37" i="4"/>
  <c r="C38" i="4"/>
  <c r="B38" i="4"/>
  <c r="D38" i="4"/>
  <c r="C39" i="4"/>
  <c r="B39" i="4"/>
  <c r="D39" i="4"/>
  <c r="C40" i="4"/>
  <c r="B40" i="4"/>
  <c r="D40" i="4"/>
  <c r="C41" i="4"/>
  <c r="B41" i="4"/>
  <c r="D41" i="4"/>
  <c r="C42" i="4"/>
  <c r="B42" i="4"/>
  <c r="D42" i="4"/>
  <c r="C43" i="4"/>
  <c r="B43" i="4"/>
  <c r="D43" i="4"/>
  <c r="C44" i="4"/>
  <c r="B44" i="4"/>
  <c r="D44" i="4"/>
  <c r="C45" i="4"/>
  <c r="B45" i="4"/>
  <c r="D45" i="4"/>
  <c r="C46" i="4"/>
  <c r="B46" i="4"/>
  <c r="D46" i="4"/>
  <c r="C47" i="4"/>
  <c r="B47" i="4"/>
  <c r="D47" i="4"/>
  <c r="C48" i="4"/>
  <c r="B48" i="4"/>
  <c r="D48" i="4"/>
  <c r="C49" i="4"/>
  <c r="B49" i="4"/>
  <c r="D49" i="4"/>
  <c r="C50" i="4"/>
  <c r="B50" i="4"/>
  <c r="D50" i="4"/>
  <c r="C51" i="4"/>
  <c r="B51" i="4"/>
  <c r="D51" i="4"/>
  <c r="C52" i="4"/>
  <c r="B52" i="4"/>
  <c r="D52" i="4"/>
  <c r="C53" i="4"/>
  <c r="B53" i="4"/>
  <c r="D53" i="4"/>
  <c r="C54" i="4"/>
  <c r="B54" i="4"/>
  <c r="D54" i="4"/>
  <c r="C55" i="4"/>
  <c r="B55" i="4"/>
  <c r="D55" i="4"/>
  <c r="C56" i="4"/>
  <c r="B56" i="4"/>
  <c r="D56" i="4"/>
  <c r="C57" i="4"/>
  <c r="B57" i="4"/>
  <c r="D57" i="4"/>
  <c r="C58" i="4"/>
  <c r="B58" i="4"/>
  <c r="D58" i="4"/>
  <c r="C59" i="4"/>
  <c r="B59" i="4"/>
  <c r="D59" i="4"/>
  <c r="C60" i="4"/>
  <c r="B60" i="4"/>
  <c r="D60" i="4"/>
  <c r="C61" i="4"/>
  <c r="B61" i="4"/>
  <c r="D61" i="4"/>
  <c r="C62" i="4"/>
  <c r="B62" i="4"/>
  <c r="D62" i="4"/>
  <c r="C63" i="4"/>
  <c r="B63" i="4"/>
  <c r="D63" i="4"/>
  <c r="C64" i="4"/>
  <c r="B64" i="4"/>
  <c r="D64" i="4"/>
  <c r="C65" i="4"/>
  <c r="B65" i="4"/>
  <c r="D65" i="4"/>
  <c r="C66" i="4"/>
  <c r="B66" i="4"/>
  <c r="D66" i="4"/>
  <c r="C67" i="4"/>
  <c r="B67" i="4"/>
  <c r="D67" i="4"/>
  <c r="C68" i="4"/>
  <c r="B68" i="4"/>
  <c r="D68" i="4"/>
  <c r="C69" i="4"/>
  <c r="B69" i="4"/>
  <c r="D69" i="4"/>
  <c r="C70" i="4"/>
  <c r="B70" i="4"/>
  <c r="D70" i="4"/>
  <c r="C71" i="4"/>
  <c r="B71" i="4"/>
  <c r="D71" i="4"/>
  <c r="C72" i="4"/>
  <c r="B72" i="4"/>
  <c r="D72" i="4"/>
  <c r="C73" i="4"/>
  <c r="B73" i="4"/>
  <c r="D73" i="4"/>
  <c r="C74" i="4"/>
  <c r="B74" i="4"/>
  <c r="D74" i="4"/>
  <c r="C75" i="4"/>
  <c r="B75" i="4"/>
  <c r="D75" i="4"/>
  <c r="C76" i="4"/>
  <c r="B76" i="4"/>
  <c r="D76" i="4"/>
  <c r="C77" i="4"/>
  <c r="B77" i="4"/>
  <c r="D77" i="4"/>
  <c r="C78" i="4"/>
  <c r="B78" i="4"/>
  <c r="D78" i="4"/>
  <c r="C79" i="4"/>
  <c r="B79" i="4"/>
  <c r="D79" i="4"/>
  <c r="C80" i="4"/>
  <c r="B80" i="4"/>
  <c r="D80" i="4"/>
  <c r="C81" i="4"/>
  <c r="B81" i="4"/>
  <c r="D81" i="4"/>
  <c r="C82" i="4"/>
  <c r="B82" i="4"/>
  <c r="D82" i="4"/>
  <c r="C83" i="4"/>
  <c r="B83" i="4"/>
  <c r="D83" i="4"/>
  <c r="C84" i="4"/>
  <c r="B84" i="4"/>
  <c r="D84" i="4"/>
  <c r="C85" i="4"/>
  <c r="B85" i="4"/>
  <c r="D85" i="4"/>
  <c r="C86" i="4"/>
  <c r="B86" i="4"/>
  <c r="D86" i="4"/>
  <c r="C87" i="4"/>
  <c r="B87" i="4"/>
  <c r="D87" i="4"/>
  <c r="C88" i="4"/>
  <c r="B88" i="4"/>
  <c r="D88" i="4"/>
  <c r="C89" i="4"/>
  <c r="B89" i="4"/>
  <c r="D89" i="4"/>
  <c r="C90" i="4"/>
  <c r="B90" i="4"/>
  <c r="D90" i="4"/>
  <c r="C91" i="4"/>
  <c r="B91" i="4"/>
  <c r="D91" i="4"/>
  <c r="C92" i="4"/>
  <c r="B92" i="4"/>
  <c r="D92" i="4"/>
  <c r="C93" i="4"/>
  <c r="B93" i="4"/>
  <c r="D93" i="4"/>
  <c r="C94" i="4"/>
  <c r="B94" i="4"/>
  <c r="D94" i="4"/>
  <c r="C95" i="4"/>
  <c r="B95" i="4"/>
  <c r="D95" i="4"/>
  <c r="C96" i="4"/>
  <c r="B96" i="4"/>
  <c r="D96" i="4"/>
  <c r="C97" i="4"/>
  <c r="B97" i="4"/>
  <c r="D97" i="4"/>
  <c r="C98" i="4"/>
  <c r="B98" i="4"/>
  <c r="D98" i="4"/>
  <c r="C99" i="4"/>
  <c r="B99" i="4"/>
  <c r="D99" i="4"/>
  <c r="C100" i="4"/>
  <c r="B100" i="4"/>
  <c r="D100" i="4"/>
  <c r="C101" i="4"/>
  <c r="B101" i="4"/>
  <c r="D101" i="4"/>
  <c r="C102" i="4"/>
  <c r="B102" i="4"/>
  <c r="D102" i="4"/>
  <c r="C103" i="4"/>
  <c r="B103" i="4"/>
  <c r="D103" i="4"/>
  <c r="C104" i="4"/>
  <c r="B104" i="4"/>
  <c r="D104" i="4"/>
  <c r="C105" i="4"/>
  <c r="B105" i="4"/>
  <c r="D105" i="4"/>
  <c r="C106" i="4"/>
  <c r="B106" i="4"/>
  <c r="D106" i="4"/>
  <c r="C107" i="4"/>
  <c r="B107" i="4"/>
  <c r="D107" i="4"/>
  <c r="C108" i="4"/>
  <c r="B108" i="4"/>
  <c r="D108" i="4"/>
  <c r="C109" i="4"/>
  <c r="B109" i="4"/>
  <c r="D109" i="4"/>
  <c r="C110" i="4"/>
  <c r="B110" i="4"/>
  <c r="D110" i="4"/>
  <c r="C111" i="4"/>
  <c r="B111" i="4"/>
  <c r="D111" i="4"/>
  <c r="C112" i="4"/>
  <c r="B112" i="4"/>
  <c r="D112" i="4"/>
  <c r="C113" i="4"/>
  <c r="B113" i="4"/>
  <c r="D113" i="4"/>
  <c r="C114" i="4"/>
  <c r="B114" i="4"/>
  <c r="D114" i="4"/>
  <c r="C115" i="4"/>
  <c r="B115" i="4"/>
  <c r="D115" i="4"/>
  <c r="C116" i="4"/>
  <c r="B116" i="4"/>
  <c r="D116" i="4"/>
  <c r="C117" i="4"/>
  <c r="B117" i="4"/>
  <c r="D117" i="4"/>
  <c r="C118" i="4"/>
  <c r="B118" i="4"/>
  <c r="D118" i="4"/>
  <c r="C119" i="4"/>
  <c r="B119" i="4"/>
  <c r="D119" i="4"/>
  <c r="C120" i="4"/>
  <c r="B120" i="4"/>
  <c r="D120" i="4"/>
  <c r="C121" i="4"/>
  <c r="B121" i="4"/>
  <c r="D121" i="4"/>
  <c r="C122" i="4"/>
  <c r="B122" i="4"/>
  <c r="D122" i="4"/>
  <c r="C123" i="4"/>
  <c r="B123" i="4"/>
  <c r="D123" i="4"/>
  <c r="C124" i="4"/>
  <c r="B124" i="4"/>
  <c r="D124" i="4"/>
  <c r="C125" i="4"/>
  <c r="B125" i="4"/>
  <c r="D125" i="4"/>
  <c r="C126" i="4"/>
  <c r="B126" i="4"/>
  <c r="D126" i="4"/>
  <c r="C127" i="4"/>
  <c r="B127" i="4"/>
  <c r="D127" i="4"/>
  <c r="C128" i="4"/>
  <c r="B128" i="4"/>
  <c r="D128" i="4"/>
  <c r="C129" i="4"/>
  <c r="B129" i="4"/>
  <c r="D129" i="4"/>
  <c r="C130" i="4"/>
  <c r="B130" i="4"/>
  <c r="D130" i="4"/>
  <c r="C131" i="4"/>
  <c r="B131" i="4"/>
  <c r="D131" i="4"/>
  <c r="C132" i="4"/>
  <c r="B132" i="4"/>
  <c r="D132" i="4"/>
  <c r="C133" i="4"/>
  <c r="B133" i="4"/>
  <c r="D133" i="4"/>
  <c r="C134" i="4"/>
  <c r="B134" i="4"/>
  <c r="D134" i="4"/>
  <c r="C135" i="4"/>
  <c r="B135" i="4"/>
  <c r="D135" i="4"/>
  <c r="C136" i="4"/>
  <c r="B136" i="4"/>
  <c r="D136" i="4"/>
  <c r="C137" i="4"/>
  <c r="B137" i="4"/>
  <c r="D137" i="4"/>
  <c r="C138" i="4"/>
  <c r="B138" i="4"/>
  <c r="D138" i="4"/>
  <c r="C139" i="4"/>
  <c r="B139" i="4"/>
  <c r="D139" i="4"/>
  <c r="C140" i="4"/>
  <c r="B140" i="4"/>
  <c r="D140" i="4"/>
  <c r="C141" i="4"/>
  <c r="B141" i="4"/>
  <c r="D141" i="4"/>
  <c r="C142" i="4"/>
  <c r="B142" i="4"/>
  <c r="D142" i="4"/>
  <c r="C143" i="4"/>
  <c r="B143" i="4"/>
  <c r="D143" i="4"/>
  <c r="C144" i="4"/>
  <c r="B144" i="4"/>
  <c r="D144" i="4"/>
  <c r="C145" i="4"/>
  <c r="B145" i="4"/>
  <c r="D145" i="4"/>
  <c r="C146" i="4"/>
  <c r="B146" i="4"/>
  <c r="D146" i="4"/>
  <c r="C147" i="4"/>
  <c r="B147" i="4"/>
  <c r="D147" i="4"/>
  <c r="C148" i="4"/>
  <c r="B148" i="4"/>
  <c r="D148" i="4"/>
  <c r="C149" i="4"/>
  <c r="B149" i="4"/>
  <c r="D149" i="4"/>
  <c r="C150" i="4"/>
  <c r="B150" i="4"/>
  <c r="D150" i="4"/>
  <c r="C151" i="4"/>
  <c r="B151" i="4"/>
  <c r="D151" i="4"/>
  <c r="C152" i="4"/>
  <c r="B152" i="4"/>
  <c r="D152" i="4"/>
  <c r="C153" i="4"/>
  <c r="B153" i="4"/>
  <c r="D153" i="4"/>
  <c r="C154" i="4"/>
  <c r="B154" i="4"/>
  <c r="D154" i="4"/>
  <c r="C155" i="4"/>
  <c r="B155" i="4"/>
  <c r="D155" i="4"/>
  <c r="C156" i="4"/>
  <c r="B156" i="4"/>
  <c r="D156" i="4"/>
  <c r="C157" i="4"/>
  <c r="B157" i="4"/>
  <c r="D157" i="4"/>
  <c r="C158" i="4"/>
  <c r="B158" i="4"/>
  <c r="D158" i="4"/>
  <c r="C159" i="4"/>
  <c r="B159" i="4"/>
  <c r="D159" i="4"/>
  <c r="C160" i="4"/>
  <c r="B160" i="4"/>
  <c r="D160" i="4"/>
  <c r="C161" i="4"/>
  <c r="B161" i="4"/>
  <c r="D161" i="4"/>
  <c r="C162" i="4"/>
  <c r="B162" i="4"/>
  <c r="D162" i="4"/>
  <c r="C163" i="4"/>
  <c r="B163" i="4"/>
  <c r="D163" i="4"/>
  <c r="C164" i="4"/>
  <c r="B164" i="4"/>
  <c r="D164" i="4"/>
  <c r="C165" i="4"/>
  <c r="B165" i="4"/>
  <c r="D165" i="4"/>
  <c r="C166" i="4"/>
  <c r="B166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C371" i="4"/>
  <c r="B371" i="4"/>
  <c r="C370" i="4"/>
  <c r="B370" i="4"/>
  <c r="C369" i="4"/>
  <c r="B369" i="4"/>
  <c r="C368" i="4"/>
  <c r="B368" i="4"/>
  <c r="C367" i="4"/>
  <c r="B367" i="4"/>
  <c r="C366" i="4"/>
  <c r="B366" i="4"/>
  <c r="C365" i="4"/>
  <c r="B365" i="4"/>
  <c r="C364" i="4"/>
  <c r="B364" i="4"/>
  <c r="C363" i="4"/>
  <c r="B363" i="4"/>
  <c r="C362" i="4"/>
  <c r="B362" i="4"/>
  <c r="C361" i="4"/>
  <c r="B361" i="4"/>
  <c r="C360" i="4"/>
  <c r="B360" i="4"/>
  <c r="C359" i="4"/>
  <c r="B359" i="4"/>
  <c r="C358" i="4"/>
  <c r="B358" i="4"/>
  <c r="C357" i="4"/>
  <c r="B357" i="4"/>
  <c r="C356" i="4"/>
  <c r="B356" i="4"/>
  <c r="C355" i="4"/>
  <c r="B355" i="4"/>
  <c r="C354" i="4"/>
  <c r="B354" i="4"/>
  <c r="C353" i="4"/>
  <c r="B353" i="4"/>
  <c r="C352" i="4"/>
  <c r="B352" i="4"/>
  <c r="C351" i="4"/>
  <c r="B351" i="4"/>
  <c r="C350" i="4"/>
  <c r="B350" i="4"/>
  <c r="C349" i="4"/>
  <c r="B349" i="4"/>
  <c r="C348" i="4"/>
  <c r="B348" i="4"/>
  <c r="C347" i="4"/>
  <c r="B347" i="4"/>
  <c r="C346" i="4"/>
  <c r="B346" i="4"/>
  <c r="C345" i="4"/>
  <c r="B345" i="4"/>
  <c r="C344" i="4"/>
  <c r="B344" i="4"/>
  <c r="C343" i="4"/>
  <c r="B343" i="4"/>
  <c r="C342" i="4"/>
  <c r="B342" i="4"/>
  <c r="C341" i="4"/>
  <c r="B341" i="4"/>
  <c r="C340" i="4"/>
  <c r="B340" i="4"/>
  <c r="C339" i="4"/>
  <c r="B339" i="4"/>
  <c r="C338" i="4"/>
  <c r="B338" i="4"/>
  <c r="C337" i="4"/>
  <c r="B337" i="4"/>
  <c r="C336" i="4"/>
  <c r="B336" i="4"/>
  <c r="C335" i="4"/>
  <c r="B335" i="4"/>
  <c r="C334" i="4"/>
  <c r="B334" i="4"/>
  <c r="C333" i="4"/>
  <c r="B333" i="4"/>
  <c r="C332" i="4"/>
  <c r="B332" i="4"/>
  <c r="C331" i="4"/>
  <c r="B331" i="4"/>
  <c r="C330" i="4"/>
  <c r="B330" i="4"/>
  <c r="C329" i="4"/>
  <c r="B329" i="4"/>
  <c r="C328" i="4"/>
  <c r="B328" i="4"/>
  <c r="C327" i="4"/>
  <c r="B327" i="4"/>
  <c r="C326" i="4"/>
  <c r="B326" i="4"/>
  <c r="C325" i="4"/>
  <c r="B325" i="4"/>
  <c r="C324" i="4"/>
  <c r="B324" i="4"/>
  <c r="C323" i="4"/>
  <c r="B323" i="4"/>
  <c r="C322" i="4"/>
  <c r="B322" i="4"/>
  <c r="C321" i="4"/>
  <c r="B321" i="4"/>
  <c r="C320" i="4"/>
  <c r="B320" i="4"/>
  <c r="C319" i="4"/>
  <c r="B319" i="4"/>
  <c r="C318" i="4"/>
  <c r="B318" i="4"/>
  <c r="C317" i="4"/>
  <c r="B317" i="4"/>
  <c r="C316" i="4"/>
  <c r="B316" i="4"/>
  <c r="C315" i="4"/>
  <c r="B315" i="4"/>
  <c r="C314" i="4"/>
  <c r="B314" i="4"/>
  <c r="C313" i="4"/>
  <c r="B313" i="4"/>
  <c r="C312" i="4"/>
  <c r="B312" i="4"/>
  <c r="C311" i="4"/>
  <c r="B311" i="4"/>
  <c r="C310" i="4"/>
  <c r="B310" i="4"/>
  <c r="C309" i="4"/>
  <c r="B309" i="4"/>
  <c r="C308" i="4"/>
  <c r="B308" i="4"/>
  <c r="C307" i="4"/>
  <c r="B307" i="4"/>
  <c r="C306" i="4"/>
  <c r="B306" i="4"/>
  <c r="C305" i="4"/>
  <c r="B305" i="4"/>
  <c r="C304" i="4"/>
  <c r="B304" i="4"/>
  <c r="C303" i="4"/>
  <c r="B303" i="4"/>
  <c r="C302" i="4"/>
  <c r="B302" i="4"/>
  <c r="C301" i="4"/>
  <c r="B301" i="4"/>
  <c r="C300" i="4"/>
  <c r="B300" i="4"/>
  <c r="C299" i="4"/>
  <c r="B299" i="4"/>
  <c r="C298" i="4"/>
  <c r="B298" i="4"/>
  <c r="C297" i="4"/>
  <c r="B297" i="4"/>
  <c r="C296" i="4"/>
  <c r="B296" i="4"/>
  <c r="C295" i="4"/>
  <c r="B295" i="4"/>
  <c r="C294" i="4"/>
  <c r="B294" i="4"/>
  <c r="C293" i="4"/>
  <c r="B293" i="4"/>
  <c r="C292" i="4"/>
  <c r="B292" i="4"/>
  <c r="C291" i="4"/>
  <c r="B291" i="4"/>
  <c r="C290" i="4"/>
  <c r="B290" i="4"/>
  <c r="C289" i="4"/>
  <c r="B289" i="4"/>
  <c r="C288" i="4"/>
  <c r="B288" i="4"/>
  <c r="C287" i="4"/>
  <c r="B287" i="4"/>
  <c r="C286" i="4"/>
  <c r="B286" i="4"/>
  <c r="C285" i="4"/>
  <c r="B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C273" i="4"/>
  <c r="B273" i="4"/>
  <c r="C272" i="4"/>
  <c r="B272" i="4"/>
  <c r="C271" i="4"/>
  <c r="B271" i="4"/>
  <c r="C270" i="4"/>
  <c r="B270" i="4"/>
  <c r="C269" i="4"/>
  <c r="B269" i="4"/>
  <c r="C268" i="4"/>
  <c r="B268" i="4"/>
  <c r="C267" i="4"/>
  <c r="B267" i="4"/>
  <c r="C266" i="4"/>
  <c r="B266" i="4"/>
  <c r="C265" i="4"/>
  <c r="B265" i="4"/>
  <c r="C264" i="4"/>
  <c r="B264" i="4"/>
  <c r="C263" i="4"/>
  <c r="B263" i="4"/>
  <c r="C262" i="4"/>
  <c r="B262" i="4"/>
  <c r="C261" i="4"/>
  <c r="B261" i="4"/>
  <c r="C260" i="4"/>
  <c r="B260" i="4"/>
  <c r="C259" i="4"/>
  <c r="B259" i="4"/>
  <c r="C258" i="4"/>
  <c r="B258" i="4"/>
  <c r="C257" i="4"/>
  <c r="B257" i="4"/>
  <c r="C256" i="4"/>
  <c r="B256" i="4"/>
  <c r="C255" i="4"/>
  <c r="B255" i="4"/>
  <c r="C254" i="4"/>
  <c r="B254" i="4"/>
  <c r="C253" i="4"/>
  <c r="B253" i="4"/>
  <c r="C252" i="4"/>
  <c r="B252" i="4"/>
  <c r="C251" i="4"/>
  <c r="B251" i="4"/>
  <c r="C250" i="4"/>
  <c r="B250" i="4"/>
  <c r="C249" i="4"/>
  <c r="B249" i="4"/>
  <c r="C248" i="4"/>
  <c r="B248" i="4"/>
  <c r="C247" i="4"/>
  <c r="B247" i="4"/>
  <c r="C246" i="4"/>
  <c r="B246" i="4"/>
  <c r="C245" i="4"/>
  <c r="B245" i="4"/>
  <c r="C244" i="4"/>
  <c r="B244" i="4"/>
  <c r="C243" i="4"/>
  <c r="B243" i="4"/>
  <c r="C242" i="4"/>
  <c r="B242" i="4"/>
  <c r="C241" i="4"/>
  <c r="B241" i="4"/>
  <c r="C240" i="4"/>
  <c r="B240" i="4"/>
  <c r="C239" i="4"/>
  <c r="B239" i="4"/>
  <c r="C238" i="4"/>
  <c r="B238" i="4"/>
  <c r="C237" i="4"/>
  <c r="B237" i="4"/>
  <c r="C236" i="4"/>
  <c r="B236" i="4"/>
  <c r="C235" i="4"/>
  <c r="B235" i="4"/>
  <c r="C234" i="4"/>
  <c r="B234" i="4"/>
  <c r="C233" i="4"/>
  <c r="B233" i="4"/>
  <c r="C232" i="4"/>
  <c r="B232" i="4"/>
  <c r="C231" i="4"/>
  <c r="B231" i="4"/>
  <c r="C230" i="4"/>
  <c r="B230" i="4"/>
  <c r="C229" i="4"/>
  <c r="B229" i="4"/>
  <c r="C228" i="4"/>
  <c r="B228" i="4"/>
  <c r="C227" i="4"/>
  <c r="B227" i="4"/>
  <c r="C226" i="4"/>
  <c r="B226" i="4"/>
  <c r="C225" i="4"/>
  <c r="B225" i="4"/>
  <c r="C224" i="4"/>
  <c r="B224" i="4"/>
  <c r="C223" i="4"/>
  <c r="B223" i="4"/>
  <c r="C222" i="4"/>
  <c r="B222" i="4"/>
  <c r="C221" i="4"/>
  <c r="B221" i="4"/>
  <c r="C220" i="4"/>
  <c r="B220" i="4"/>
  <c r="C219" i="4"/>
  <c r="B219" i="4"/>
  <c r="C218" i="4"/>
  <c r="B218" i="4"/>
  <c r="C217" i="4"/>
  <c r="B217" i="4"/>
  <c r="C216" i="4"/>
  <c r="B216" i="4"/>
  <c r="C215" i="4"/>
  <c r="B215" i="4"/>
  <c r="C214" i="4"/>
  <c r="B214" i="4"/>
  <c r="C213" i="4"/>
  <c r="B213" i="4"/>
  <c r="C212" i="4"/>
  <c r="B212" i="4"/>
  <c r="C211" i="4"/>
  <c r="B211" i="4"/>
  <c r="C210" i="4"/>
  <c r="B210" i="4"/>
  <c r="C209" i="4"/>
  <c r="B209" i="4"/>
  <c r="C208" i="4"/>
  <c r="B208" i="4"/>
  <c r="C207" i="4"/>
  <c r="B207" i="4"/>
  <c r="C206" i="4"/>
  <c r="B206" i="4"/>
  <c r="C205" i="4"/>
  <c r="B205" i="4"/>
  <c r="C204" i="4"/>
  <c r="B204" i="4"/>
  <c r="C203" i="4"/>
  <c r="B203" i="4"/>
  <c r="C202" i="4"/>
  <c r="B202" i="4"/>
  <c r="C201" i="4"/>
  <c r="B201" i="4"/>
  <c r="C200" i="4"/>
  <c r="B200" i="4"/>
  <c r="C199" i="4"/>
  <c r="B199" i="4"/>
  <c r="C198" i="4"/>
  <c r="B198" i="4"/>
  <c r="C197" i="4"/>
  <c r="B197" i="4"/>
  <c r="C196" i="4"/>
  <c r="B196" i="4"/>
  <c r="C195" i="4"/>
  <c r="B195" i="4"/>
  <c r="C194" i="4"/>
  <c r="B194" i="4"/>
  <c r="C193" i="4"/>
  <c r="B193" i="4"/>
  <c r="C192" i="4"/>
  <c r="B192" i="4"/>
  <c r="C191" i="4"/>
  <c r="B191" i="4"/>
  <c r="C190" i="4"/>
  <c r="B190" i="4"/>
  <c r="C189" i="4"/>
  <c r="B189" i="4"/>
  <c r="C188" i="4"/>
  <c r="B188" i="4"/>
  <c r="C187" i="4"/>
  <c r="B187" i="4"/>
  <c r="C186" i="4"/>
  <c r="B186" i="4"/>
  <c r="C185" i="4"/>
  <c r="B185" i="4"/>
  <c r="C184" i="4"/>
  <c r="B184" i="4"/>
  <c r="C183" i="4"/>
  <c r="B183" i="4"/>
  <c r="C182" i="4"/>
  <c r="B182" i="4"/>
  <c r="C181" i="4"/>
  <c r="B181" i="4"/>
  <c r="C180" i="4"/>
  <c r="B180" i="4"/>
  <c r="C179" i="4"/>
  <c r="B179" i="4"/>
  <c r="C178" i="4"/>
  <c r="B178" i="4"/>
  <c r="C177" i="4"/>
  <c r="B177" i="4"/>
  <c r="C176" i="4"/>
  <c r="B176" i="4"/>
  <c r="C175" i="4"/>
  <c r="B175" i="4"/>
  <c r="C174" i="4"/>
  <c r="B174" i="4"/>
  <c r="C173" i="4"/>
  <c r="B173" i="4"/>
  <c r="C172" i="4"/>
  <c r="B172" i="4"/>
  <c r="C171" i="4"/>
  <c r="B171" i="4"/>
  <c r="C170" i="4"/>
  <c r="B170" i="4"/>
  <c r="C169" i="4"/>
  <c r="B169" i="4"/>
  <c r="C168" i="4"/>
  <c r="B168" i="4"/>
  <c r="C167" i="4"/>
  <c r="B167" i="4"/>
  <c r="B9" i="4"/>
  <c r="C9" i="4"/>
  <c r="D9" i="4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D178" i="1"/>
  <c r="B179" i="1"/>
  <c r="D179" i="1"/>
  <c r="B180" i="1"/>
  <c r="D180" i="1"/>
  <c r="B181" i="1"/>
  <c r="D181" i="1"/>
  <c r="B182" i="1"/>
  <c r="D182" i="1"/>
  <c r="B183" i="1"/>
  <c r="D183" i="1"/>
  <c r="B184" i="1"/>
  <c r="D184" i="1"/>
  <c r="B185" i="1"/>
  <c r="D185" i="1"/>
  <c r="B186" i="1"/>
  <c r="D186" i="1"/>
  <c r="B187" i="1"/>
  <c r="D187" i="1"/>
  <c r="B188" i="1"/>
  <c r="D188" i="1"/>
  <c r="B189" i="1"/>
  <c r="D189" i="1"/>
  <c r="B190" i="1"/>
  <c r="D190" i="1"/>
  <c r="B191" i="1"/>
  <c r="D191" i="1"/>
  <c r="B192" i="1"/>
  <c r="D192" i="1"/>
  <c r="B193" i="1"/>
  <c r="D193" i="1"/>
  <c r="B194" i="1"/>
  <c r="D194" i="1"/>
  <c r="B195" i="1"/>
  <c r="D195" i="1"/>
  <c r="B196" i="1"/>
  <c r="D196" i="1"/>
  <c r="B197" i="1"/>
  <c r="D197" i="1"/>
  <c r="B198" i="1"/>
  <c r="D198" i="1"/>
  <c r="B199" i="1"/>
  <c r="D199" i="1"/>
  <c r="B200" i="1"/>
  <c r="D200" i="1"/>
  <c r="B201" i="1"/>
  <c r="D201" i="1"/>
  <c r="B202" i="1"/>
  <c r="D202" i="1"/>
  <c r="B203" i="1"/>
  <c r="D203" i="1"/>
  <c r="B204" i="1"/>
  <c r="D204" i="1"/>
  <c r="B205" i="1"/>
  <c r="D205" i="1"/>
  <c r="B206" i="1"/>
  <c r="D206" i="1"/>
  <c r="B207" i="1"/>
  <c r="D207" i="1"/>
  <c r="B208" i="1"/>
  <c r="D208" i="1"/>
  <c r="B209" i="1"/>
  <c r="D209" i="1"/>
  <c r="B210" i="1"/>
  <c r="D210" i="1"/>
  <c r="B211" i="1"/>
  <c r="D211" i="1"/>
  <c r="B212" i="1"/>
  <c r="D212" i="1"/>
  <c r="B213" i="1"/>
  <c r="D213" i="1"/>
  <c r="B214" i="1"/>
  <c r="D214" i="1"/>
  <c r="B215" i="1"/>
  <c r="D215" i="1"/>
  <c r="B216" i="1"/>
  <c r="D216" i="1"/>
  <c r="B217" i="1"/>
  <c r="D217" i="1"/>
  <c r="B218" i="1"/>
  <c r="D218" i="1"/>
  <c r="B219" i="1"/>
  <c r="D219" i="1"/>
  <c r="B220" i="1"/>
  <c r="D220" i="1"/>
  <c r="B221" i="1"/>
  <c r="D221" i="1"/>
  <c r="B222" i="1"/>
  <c r="D222" i="1"/>
  <c r="B223" i="1"/>
  <c r="D223" i="1"/>
  <c r="B224" i="1"/>
  <c r="D224" i="1"/>
  <c r="B225" i="1"/>
  <c r="D225" i="1"/>
  <c r="B226" i="1"/>
  <c r="D226" i="1"/>
  <c r="B227" i="1"/>
  <c r="D227" i="1"/>
  <c r="B228" i="1"/>
  <c r="D228" i="1"/>
  <c r="B229" i="1"/>
  <c r="D229" i="1"/>
  <c r="B230" i="1"/>
  <c r="D230" i="1"/>
  <c r="B231" i="1"/>
  <c r="D231" i="1"/>
  <c r="B232" i="1"/>
  <c r="D232" i="1"/>
  <c r="B233" i="1"/>
  <c r="D233" i="1"/>
  <c r="B234" i="1"/>
  <c r="D234" i="1"/>
  <c r="B235" i="1"/>
  <c r="D235" i="1"/>
  <c r="B236" i="1"/>
  <c r="D236" i="1"/>
  <c r="B237" i="1"/>
  <c r="D237" i="1"/>
  <c r="B238" i="1"/>
  <c r="D238" i="1"/>
  <c r="B239" i="1"/>
  <c r="D239" i="1"/>
  <c r="B240" i="1"/>
  <c r="D240" i="1"/>
  <c r="B241" i="1"/>
  <c r="D241" i="1"/>
  <c r="B242" i="1"/>
  <c r="D242" i="1"/>
  <c r="B243" i="1"/>
  <c r="D243" i="1"/>
  <c r="B244" i="1"/>
  <c r="D244" i="1"/>
  <c r="B245" i="1"/>
  <c r="D245" i="1"/>
  <c r="B246" i="1"/>
  <c r="D246" i="1"/>
  <c r="B247" i="1"/>
  <c r="D247" i="1"/>
  <c r="B248" i="1"/>
  <c r="D248" i="1"/>
  <c r="B249" i="1"/>
  <c r="D249" i="1"/>
  <c r="B250" i="1"/>
  <c r="D250" i="1"/>
  <c r="B251" i="1"/>
  <c r="D251" i="1"/>
  <c r="B252" i="1"/>
  <c r="D252" i="1"/>
  <c r="B253" i="1"/>
  <c r="D253" i="1"/>
  <c r="B254" i="1"/>
  <c r="D254" i="1"/>
  <c r="B255" i="1"/>
  <c r="D255" i="1"/>
  <c r="B256" i="1"/>
  <c r="D256" i="1"/>
  <c r="B257" i="1"/>
  <c r="D257" i="1"/>
  <c r="B258" i="1"/>
  <c r="D258" i="1"/>
  <c r="B259" i="1"/>
  <c r="D259" i="1"/>
  <c r="B260" i="1"/>
  <c r="D260" i="1"/>
  <c r="B261" i="1"/>
  <c r="D261" i="1"/>
  <c r="B262" i="1"/>
  <c r="D262" i="1"/>
  <c r="B263" i="1"/>
  <c r="D263" i="1"/>
  <c r="B264" i="1"/>
  <c r="D264" i="1"/>
  <c r="B265" i="1"/>
  <c r="D265" i="1"/>
  <c r="B266" i="1"/>
  <c r="D266" i="1"/>
  <c r="B267" i="1"/>
  <c r="D267" i="1"/>
  <c r="B268" i="1"/>
  <c r="D268" i="1"/>
  <c r="B269" i="1"/>
  <c r="D269" i="1"/>
  <c r="B270" i="1"/>
  <c r="D270" i="1"/>
  <c r="B271" i="1"/>
  <c r="D271" i="1"/>
  <c r="B272" i="1"/>
  <c r="D272" i="1"/>
  <c r="B273" i="1"/>
  <c r="D273" i="1"/>
  <c r="B274" i="1"/>
  <c r="D274" i="1"/>
  <c r="B275" i="1"/>
  <c r="D275" i="1"/>
  <c r="B276" i="1"/>
  <c r="D276" i="1"/>
  <c r="B277" i="1"/>
  <c r="D277" i="1"/>
  <c r="B278" i="1"/>
  <c r="D278" i="1"/>
  <c r="B279" i="1"/>
  <c r="D279" i="1"/>
  <c r="B280" i="1"/>
  <c r="D280" i="1"/>
  <c r="B281" i="1"/>
  <c r="D281" i="1"/>
  <c r="B282" i="1"/>
  <c r="D282" i="1"/>
  <c r="B283" i="1"/>
  <c r="D283" i="1"/>
  <c r="B284" i="1"/>
  <c r="D284" i="1"/>
  <c r="B285" i="1"/>
  <c r="D285" i="1"/>
  <c r="B286" i="1"/>
  <c r="D286" i="1"/>
  <c r="B287" i="1"/>
  <c r="D287" i="1"/>
  <c r="B288" i="1"/>
  <c r="D288" i="1"/>
  <c r="B289" i="1"/>
  <c r="D289" i="1"/>
  <c r="B290" i="1"/>
  <c r="D290" i="1"/>
  <c r="B291" i="1"/>
  <c r="D291" i="1"/>
  <c r="B292" i="1"/>
  <c r="D292" i="1"/>
  <c r="B293" i="1"/>
  <c r="D293" i="1"/>
  <c r="B294" i="1"/>
  <c r="D294" i="1"/>
  <c r="B295" i="1"/>
  <c r="D295" i="1"/>
  <c r="B296" i="1"/>
  <c r="D296" i="1"/>
  <c r="B297" i="1"/>
  <c r="D297" i="1"/>
  <c r="B298" i="1"/>
  <c r="D298" i="1"/>
  <c r="B299" i="1"/>
  <c r="D299" i="1"/>
  <c r="B300" i="1"/>
  <c r="D300" i="1"/>
  <c r="B301" i="1"/>
  <c r="D301" i="1"/>
  <c r="B302" i="1"/>
  <c r="D302" i="1"/>
  <c r="B303" i="1"/>
  <c r="D303" i="1"/>
  <c r="B304" i="1"/>
  <c r="D304" i="1"/>
  <c r="B305" i="1"/>
  <c r="D305" i="1"/>
  <c r="B306" i="1"/>
  <c r="D306" i="1"/>
  <c r="B307" i="1"/>
  <c r="D307" i="1"/>
  <c r="B308" i="1"/>
  <c r="D308" i="1"/>
  <c r="B309" i="1"/>
  <c r="D309" i="1"/>
  <c r="B310" i="1"/>
  <c r="D310" i="1"/>
  <c r="B311" i="1"/>
  <c r="D311" i="1"/>
  <c r="B312" i="1"/>
  <c r="D312" i="1"/>
  <c r="B313" i="1"/>
  <c r="D313" i="1"/>
  <c r="B314" i="1"/>
  <c r="D314" i="1"/>
  <c r="B315" i="1"/>
  <c r="D315" i="1"/>
  <c r="B316" i="1"/>
  <c r="D316" i="1"/>
  <c r="B317" i="1"/>
  <c r="D317" i="1"/>
  <c r="B318" i="1"/>
  <c r="D318" i="1"/>
  <c r="B319" i="1"/>
  <c r="D319" i="1"/>
  <c r="B320" i="1"/>
  <c r="D320" i="1"/>
  <c r="B321" i="1"/>
  <c r="D321" i="1"/>
  <c r="B322" i="1"/>
  <c r="D322" i="1"/>
  <c r="B323" i="1"/>
  <c r="D323" i="1"/>
  <c r="B324" i="1"/>
  <c r="D324" i="1"/>
  <c r="B325" i="1"/>
  <c r="D325" i="1"/>
  <c r="B326" i="1"/>
  <c r="D326" i="1"/>
  <c r="B327" i="1"/>
  <c r="D327" i="1"/>
  <c r="B328" i="1"/>
  <c r="D328" i="1"/>
  <c r="B329" i="1"/>
  <c r="D329" i="1"/>
  <c r="B330" i="1"/>
  <c r="D330" i="1"/>
  <c r="B331" i="1"/>
  <c r="D331" i="1"/>
  <c r="B332" i="1"/>
  <c r="D332" i="1"/>
  <c r="B333" i="1"/>
  <c r="D333" i="1"/>
  <c r="B334" i="1"/>
  <c r="D334" i="1"/>
  <c r="B335" i="1"/>
  <c r="D335" i="1"/>
  <c r="B336" i="1"/>
  <c r="D336" i="1"/>
  <c r="B337" i="1"/>
  <c r="D337" i="1"/>
  <c r="B338" i="1"/>
  <c r="D338" i="1"/>
  <c r="B339" i="1"/>
  <c r="D339" i="1"/>
  <c r="B340" i="1"/>
  <c r="D340" i="1"/>
  <c r="B341" i="1"/>
  <c r="D341" i="1"/>
  <c r="B342" i="1"/>
  <c r="D342" i="1"/>
  <c r="B343" i="1"/>
  <c r="D343" i="1"/>
  <c r="B344" i="1"/>
  <c r="D344" i="1"/>
  <c r="B345" i="1"/>
  <c r="D345" i="1"/>
  <c r="B346" i="1"/>
  <c r="D346" i="1"/>
  <c r="B347" i="1"/>
  <c r="D347" i="1"/>
  <c r="B348" i="1"/>
  <c r="D348" i="1"/>
  <c r="B349" i="1"/>
  <c r="D349" i="1"/>
  <c r="B350" i="1"/>
  <c r="D350" i="1"/>
  <c r="B351" i="1"/>
  <c r="D351" i="1"/>
  <c r="B352" i="1"/>
  <c r="D352" i="1"/>
  <c r="B353" i="1"/>
  <c r="D353" i="1"/>
  <c r="B354" i="1"/>
  <c r="D354" i="1"/>
  <c r="B355" i="1"/>
  <c r="D355" i="1"/>
  <c r="B356" i="1"/>
  <c r="D356" i="1"/>
  <c r="B357" i="1"/>
  <c r="D357" i="1"/>
  <c r="B358" i="1"/>
  <c r="D358" i="1"/>
  <c r="B359" i="1"/>
  <c r="D359" i="1"/>
  <c r="B360" i="1"/>
  <c r="D360" i="1"/>
  <c r="B361" i="1"/>
  <c r="D361" i="1"/>
  <c r="B362" i="1"/>
  <c r="D362" i="1"/>
  <c r="B363" i="1"/>
  <c r="D363" i="1"/>
  <c r="B364" i="1"/>
  <c r="D364" i="1"/>
  <c r="B365" i="1"/>
  <c r="D365" i="1"/>
  <c r="B366" i="1"/>
  <c r="D366" i="1"/>
  <c r="B367" i="1"/>
  <c r="D367" i="1"/>
  <c r="B368" i="1"/>
  <c r="D368" i="1"/>
  <c r="B369" i="1"/>
  <c r="D369" i="1"/>
  <c r="B370" i="1"/>
  <c r="D370" i="1"/>
  <c r="B371" i="1"/>
  <c r="B9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9" i="1"/>
  <c r="D371" i="1"/>
  <c r="D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<sst xmlns="http://schemas.openxmlformats.org/spreadsheetml/2006/main" count="32" uniqueCount="15">
  <si>
    <t>Rate</t>
  </si>
  <si>
    <t>Periods</t>
  </si>
  <si>
    <t>Payments per Year</t>
  </si>
  <si>
    <t>Loan Amount</t>
  </si>
  <si>
    <t>Base Payment</t>
  </si>
  <si>
    <t>Extra Principal</t>
  </si>
  <si>
    <t>Period</t>
  </si>
  <si>
    <t>Interest</t>
  </si>
  <si>
    <t>Principal</t>
  </si>
  <si>
    <t>Remaining Principal</t>
  </si>
  <si>
    <t>Total Interest</t>
  </si>
  <si>
    <t>By use of IPMT and PPMT the interest and principal payments are calculated</t>
  </si>
  <si>
    <t>Total Principal</t>
  </si>
  <si>
    <t>Total Payment</t>
  </si>
  <si>
    <t>Payment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</si>
</sst>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&quot;$&quot;* #,##0.00_);_(&quot;$&quot;* \(#,##0.00\);_(&quot;$&quot;* &quot;-&quot;??_);_(@_)"/>
    <numFmt numFmtId="167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B4EEFA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0">
    <xf numFmtId="0" fontId="0" fillId="0" borderId="0" xfId="0"/>
    <xf numFmtId="165" fontId="0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167" fontId="0" fillId="0" borderId="0" xfId="0" applyNumberFormat="1"/>
    <xf numFmtId="167" fontId="0" fillId="0" borderId="0" xfId="1" applyNumberFormat="1" applyFont="1"/>
    <xf numFmtId="0" fontId="2" fillId="3" borderId="0" xfId="0" applyFont="1" applyFill="1"/>
    <xf numFmtId="10" fontId="0" fillId="3" borderId="0" xfId="0" applyNumberFormat="1" applyFill="1"/>
    <xf numFmtId="0" fontId="0" fillId="3" borderId="0" xfId="0" applyFill="1"/>
    <xf numFmtId="167" fontId="0" fillId="3" borderId="0" xfId="0" applyNumberFormat="1" applyFill="1"/>
    <xf numFmtId="167" fontId="0" fillId="3" borderId="0" xfId="1" applyNumberFormat="1" applyFont="1" applyFill="1"/>
    <xf numFmtId="165" fontId="0" fillId="3" borderId="0" xfId="1" applyFont="1" applyFill="1"/>
    <xf numFmtId="167" fontId="0" fillId="3" borderId="0" xfId="0" applyNumberFormat="1" applyFont="1" applyFill="1"/>
    <xf numFmtId="0" fontId="0" fillId="4" borderId="0" xfId="0" applyFill="1"/>
    <xf numFmtId="0" fontId="2" fillId="4" borderId="0" xfId="0" applyFont="1" applyFill="1"/>
    <xf numFmtId="167" fontId="0" fillId="4" borderId="0" xfId="0" applyNumberFormat="1" applyFill="1"/>
    <xf numFmtId="167" fontId="0" fillId="4" borderId="0" xfId="1" applyNumberFormat="1" applyFont="1" applyFill="1"/>
    <xf numFmtId="167" fontId="0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7" formatCode="#,##0.00\ &quot;€&quot;"/>
    </dxf>
    <dxf>
      <numFmt numFmtId="167" formatCode="#,##0.00\ &quot;€&quot;"/>
    </dxf>
    <dxf>
      <numFmt numFmtId="167" formatCode="#,##0.00\ &quot;€&quot;"/>
    </dxf>
    <dxf>
      <numFmt numFmtId="167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7" formatCode="#,##0.00\ &quot;€&quot;"/>
    </dxf>
    <dxf>
      <numFmt numFmtId="167" formatCode="#,##0.00\ &quot;€&quot;"/>
    </dxf>
    <dxf>
      <numFmt numFmtId="167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B4E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FE49-8B75-43DA-BBF9-B81F833E4455}" name="Table1" displayName="Table1" ref="A11:E371" totalsRowShown="0" headerRowDxfId="13">
  <autoFilter ref="A11:E371" xr:uid="{063BFE49-8B75-43DA-BBF9-B81F833E4455}"/>
  <tableColumns count="5">
    <tableColumn id="1" xr3:uid="{86BB8349-985B-4792-8630-0800735DE13E}" name="Period"/>
    <tableColumn id="2" xr3:uid="{CD631A7C-88C9-4B7A-8FCA-E63718619842}" name="Interest" dataDxfId="11">
      <calculatedColumnFormula>IF(D11&gt;0,-IPMT($B$5/$B$6,A12,$E$5,$E$6),0)</calculatedColumnFormula>
    </tableColumn>
    <tableColumn id="3" xr3:uid="{FEFFBE01-8851-4D76-B3EA-FF179BFC4AAD}" name="Principal" dataDxfId="10">
      <calculatedColumnFormula>IF(D11&gt;0,-PPMT($B$5/$B$6,A12,$E$5,$E$6),0)</calculatedColumnFormula>
    </tableColumn>
    <tableColumn id="4" xr3:uid="{D3208F98-65BA-48E0-95A7-B615083F0B74}" name="Remaining Principal" dataDxfId="12">
      <calculatedColumnFormula>E6-Table1[[#This Row],[Principal]]-Table1[[#This Row],[Interest]]</calculatedColumnFormula>
    </tableColumn>
    <tableColumn id="5" xr3:uid="{9D7BCBE8-EF23-4410-8563-0CE5E05683A1}" name="Payment Explanation" dataDxfId="5">
      <calculatedColumnFormula array="1">_xlfn.IFS(D12&gt;0,"Continue Payment",D12=0,"Stop Payment",D12&lt;0,"The Return Payment is: "&amp;D12)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569DEC-733A-4E68-8702-D71073C6BBFD}" name="Table13" displayName="Table13" ref="A11:D371" totalsRowShown="0" headerRowDxfId="9">
  <autoFilter ref="A11:D371" xr:uid="{063BFE49-8B75-43DA-BBF9-B81F833E4455}"/>
  <tableColumns count="4">
    <tableColumn id="1" xr3:uid="{1A513CBA-E824-42C0-97FC-DBBB56EF2F2B}" name="Period"/>
    <tableColumn id="2" xr3:uid="{928C4C55-FAE7-4ECA-9934-3A6AA6E4DB9C}" name="Interest" dataDxfId="8">
      <calculatedColumnFormula>IF(D11&gt;0,-IPMT($B$5/$B$6,A12,$E$5,$E$6),0)</calculatedColumnFormula>
    </tableColumn>
    <tableColumn id="3" xr3:uid="{672B4E54-34B1-4609-8E57-18FBFBAB77EA}" name="Principal" dataDxfId="7">
      <calculatedColumnFormula>IF(D11&gt;0,-PPMT($B$5/$B$6,A12,$E$5,$E$6),0)</calculatedColumnFormula>
    </tableColumn>
    <tableColumn id="4" xr3:uid="{17D49CDC-ED2C-41CA-B8A8-992ADC337B25}" name="Remaining Principal" dataDxfId="6">
      <calculatedColumnFormula>E6-Table13[[#This Row],[Principal]]-Table13[[#This Row],[Interest]]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EE85DD-7B4A-497D-8B2F-1D2152707A62}" name="Table3" displayName="Table3" ref="F11:I372" totalsRowShown="0" headerRowDxfId="4" dataDxfId="3" dataCellStyle="Currency">
  <autoFilter ref="F11:I372" xr:uid="{F2EE85DD-7B4A-497D-8B2F-1D2152707A62}"/>
  <tableColumns count="4">
    <tableColumn id="1" xr3:uid="{19070B42-8EB9-4A83-8F3A-26CFA0BC761B}" name="Period"/>
    <tableColumn id="2" xr3:uid="{C2F84D57-F76E-48C3-9945-F8257AB1D7DE}" name="Interest" dataDxfId="2" dataCellStyle="Currency">
      <calculatedColumnFormula>Table3[[#This Row],[Remaining Principal]]*$B$5/$B$6</calculatedColumnFormula>
    </tableColumn>
    <tableColumn id="3" xr3:uid="{69129E97-2B0A-488F-8CDC-0B971CF61990}" name="Principal" dataDxfId="1" dataCellStyle="Currency">
      <calculatedColumnFormula>$H$5+$H$6-Table3[[#This Row],[Interest]]</calculatedColumnFormula>
    </tableColumn>
    <tableColumn id="4" xr3:uid="{A9F54588-B1E2-468D-8F86-7D81893CAFF7}" name="Remaining Principal" dataDxfId="0" dataCellStyle="Currency">
      <calculatedColumnFormula>E6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372"/>
  <sheetViews>
    <sheetView zoomScale="160" zoomScaleNormal="160" zoomScalePageLayoutView="160" workbookViewId="0">
      <selection activeCell="E12" sqref="E12"/>
    </sheetView>
  </sheetViews>
  <sheetFormatPr defaultColWidth="8.77734375" defaultRowHeight="14.4" x14ac:dyDescent="0.3"/>
  <cols>
    <col min="1" max="1" width="16.77734375" bestFit="1" customWidth="1"/>
    <col min="2" max="2" width="12.44140625" bestFit="1" customWidth="1"/>
    <col min="3" max="3" width="12.6640625" bestFit="1" customWidth="1"/>
    <col min="4" max="4" width="22.21875" bestFit="1" customWidth="1"/>
    <col min="5" max="5" width="37.44140625" bestFit="1" customWidth="1"/>
    <col min="6" max="6" width="11.33203125" customWidth="1"/>
    <col min="7" max="7" width="13.6640625" bestFit="1" customWidth="1"/>
    <col min="8" max="8" width="18.77734375" bestFit="1" customWidth="1"/>
  </cols>
  <sheetData>
    <row r="1" spans="1:8" x14ac:dyDescent="0.3">
      <c r="A1" s="5" t="s">
        <v>11</v>
      </c>
      <c r="B1" s="5"/>
      <c r="C1" s="5"/>
      <c r="D1" s="5"/>
      <c r="E1" s="5"/>
      <c r="F1" s="5"/>
      <c r="G1" s="5"/>
      <c r="H1" s="5"/>
    </row>
    <row r="5" spans="1:8" x14ac:dyDescent="0.3">
      <c r="A5" s="8" t="s">
        <v>0</v>
      </c>
      <c r="B5" s="9">
        <v>0.04</v>
      </c>
      <c r="C5" s="10"/>
      <c r="D5" s="8" t="s">
        <v>1</v>
      </c>
      <c r="E5" s="10">
        <v>240</v>
      </c>
      <c r="F5" s="15"/>
      <c r="G5" s="16"/>
      <c r="H5" s="17"/>
    </row>
    <row r="6" spans="1:8" x14ac:dyDescent="0.3">
      <c r="A6" s="8" t="s">
        <v>2</v>
      </c>
      <c r="B6" s="10">
        <v>12</v>
      </c>
      <c r="C6" s="10"/>
      <c r="D6" s="8" t="s">
        <v>3</v>
      </c>
      <c r="E6" s="12">
        <v>240000</v>
      </c>
      <c r="F6" s="15"/>
      <c r="G6" s="16"/>
      <c r="H6" s="18"/>
    </row>
    <row r="7" spans="1:8" x14ac:dyDescent="0.3">
      <c r="A7" s="2"/>
      <c r="D7" s="2"/>
      <c r="E7" s="1"/>
      <c r="G7" s="2"/>
      <c r="H7" s="1"/>
    </row>
    <row r="8" spans="1:8" x14ac:dyDescent="0.3">
      <c r="B8" s="8" t="s">
        <v>10</v>
      </c>
      <c r="C8" s="8" t="s">
        <v>12</v>
      </c>
      <c r="D8" s="8" t="s">
        <v>13</v>
      </c>
      <c r="E8" s="1"/>
      <c r="G8" s="2"/>
      <c r="H8" s="1"/>
    </row>
    <row r="9" spans="1:8" x14ac:dyDescent="0.3">
      <c r="B9" s="13">
        <f>SUM(Table1[Interest])</f>
        <v>96658.653702892974</v>
      </c>
      <c r="C9" s="13">
        <f>SUM(Table1[Principal])</f>
        <v>144763.90948999545</v>
      </c>
      <c r="D9" s="14">
        <f>B9+C9+SUMIF(D12:D380,"&lt;0",D12:D380)</f>
        <v>240000.00000000009</v>
      </c>
    </row>
    <row r="11" spans="1:8" x14ac:dyDescent="0.3">
      <c r="A11" s="3" t="s">
        <v>6</v>
      </c>
      <c r="B11" s="3" t="s">
        <v>7</v>
      </c>
      <c r="C11" s="3" t="s">
        <v>8</v>
      </c>
      <c r="D11" s="3" t="s">
        <v>9</v>
      </c>
      <c r="E11" s="3" t="s">
        <v>14</v>
      </c>
      <c r="F11" s="3"/>
      <c r="G11" s="3"/>
      <c r="H11" s="3"/>
    </row>
    <row r="12" spans="1:8" x14ac:dyDescent="0.3">
      <c r="A12">
        <v>1</v>
      </c>
      <c r="B12" s="6">
        <f t="shared" ref="B12:B75" si="0">IF(D11&gt;0,-IPMT($B$5/$B$6,A12,$E$5,$E$6),0)</f>
        <v>800</v>
      </c>
      <c r="C12" s="6">
        <f t="shared" ref="C12:C75" si="1">IF(D11&gt;0,-PPMT($B$5/$B$6,A12,$E$5,$E$6),0)</f>
        <v>654.35279031860466</v>
      </c>
      <c r="D12" s="6">
        <f>E6-Table1[[#This Row],[Principal]]-Table1[[#This Row],[Interest]]</f>
        <v>238545.6472096814</v>
      </c>
      <c r="E12" s="19" t="str" cm="1">
        <f t="array" ref="E12">_xlfn.IFS(D12&gt;0,"Continue Payment",D12=0,"Stop Payment",D12&lt;0,"The Return Payment is: "&amp;D12)</f>
        <v>Continue Payment</v>
      </c>
      <c r="F12" s="1"/>
      <c r="G12" s="1"/>
      <c r="H12" s="1"/>
    </row>
    <row r="13" spans="1:8" x14ac:dyDescent="0.3">
      <c r="A13">
        <v>2</v>
      </c>
      <c r="B13" s="6">
        <f t="shared" si="0"/>
        <v>797.81882403227132</v>
      </c>
      <c r="C13" s="6">
        <f t="shared" si="1"/>
        <v>656.53396628633345</v>
      </c>
      <c r="D13" s="6">
        <f>IF(D12&gt;0,D12-Table1[[#This Row],[Principal]]-Table1[[#This Row],[Interest]],0)</f>
        <v>237091.29441936279</v>
      </c>
      <c r="E13" s="6" t="str" cm="1">
        <f t="array" ref="E13">_xlfn.IFS(D13&gt;0,"Continue Payment",D13=0,"Stop Payment",D13&lt;0,"The Return Payment is: "&amp;D13)</f>
        <v>Continue Payment</v>
      </c>
      <c r="F13" s="1"/>
      <c r="G13" s="1"/>
      <c r="H13" s="1"/>
    </row>
    <row r="14" spans="1:8" x14ac:dyDescent="0.3">
      <c r="A14">
        <v>3</v>
      </c>
      <c r="B14" s="6">
        <f t="shared" si="0"/>
        <v>795.63037747798387</v>
      </c>
      <c r="C14" s="6">
        <f t="shared" si="1"/>
        <v>658.72241284062125</v>
      </c>
      <c r="D14" s="6">
        <f>IF(D13&gt;0,D13-Table1[[#This Row],[Principal]]-Table1[[#This Row],[Interest]],0)</f>
        <v>235636.94162904419</v>
      </c>
      <c r="E14" s="6" t="str" cm="1">
        <f t="array" ref="E14">_xlfn.IFS(D14&gt;0,"Continue Payment",D14=0,"Stop Payment",D14&lt;0,"The Return Payment is: "&amp;D14)</f>
        <v>Continue Payment</v>
      </c>
      <c r="F14" s="1"/>
      <c r="G14" s="1"/>
      <c r="H14" s="1"/>
    </row>
    <row r="15" spans="1:8" x14ac:dyDescent="0.3">
      <c r="A15">
        <v>4</v>
      </c>
      <c r="B15" s="6">
        <f t="shared" si="0"/>
        <v>793.43463610184824</v>
      </c>
      <c r="C15" s="6">
        <f t="shared" si="1"/>
        <v>660.91815421675653</v>
      </c>
      <c r="D15" s="6">
        <f>IF(D14&gt;0,D14-Table1[[#This Row],[Principal]]-Table1[[#This Row],[Interest]],0)</f>
        <v>234182.58883872558</v>
      </c>
      <c r="E15" s="6" t="str" cm="1">
        <f t="array" ref="E15">_xlfn.IFS(D15&gt;0,"Continue Payment",D15=0,"Stop Payment",D15&lt;0,"The Return Payment is: "&amp;D15)</f>
        <v>Continue Payment</v>
      </c>
      <c r="F15" s="1"/>
      <c r="G15" s="1"/>
      <c r="H15" s="1"/>
    </row>
    <row r="16" spans="1:8" x14ac:dyDescent="0.3">
      <c r="A16">
        <v>5</v>
      </c>
      <c r="B16" s="6">
        <f t="shared" si="0"/>
        <v>791.23157558779235</v>
      </c>
      <c r="C16" s="6">
        <f t="shared" si="1"/>
        <v>663.12121473081243</v>
      </c>
      <c r="D16" s="6">
        <f>IF(D15&gt;0,D15-Table1[[#This Row],[Principal]]-Table1[[#This Row],[Interest]],0)</f>
        <v>232728.23604840698</v>
      </c>
      <c r="E16" s="6" t="str" cm="1">
        <f t="array" ref="E16">_xlfn.IFS(D16&gt;0,"Continue Payment",D16=0,"Stop Payment",D16&lt;0,"The Return Payment is: "&amp;D16)</f>
        <v>Continue Payment</v>
      </c>
      <c r="F16" s="1"/>
      <c r="G16" s="1"/>
      <c r="H16" s="1"/>
    </row>
    <row r="17" spans="1:8" x14ac:dyDescent="0.3">
      <c r="A17">
        <v>6</v>
      </c>
      <c r="B17" s="6">
        <f t="shared" si="0"/>
        <v>789.02117153868971</v>
      </c>
      <c r="C17" s="6">
        <f t="shared" si="1"/>
        <v>665.33161877991517</v>
      </c>
      <c r="D17" s="6">
        <f>IF(D16&gt;0,D16-Table1[[#This Row],[Principal]]-Table1[[#This Row],[Interest]],0)</f>
        <v>231273.88325808838</v>
      </c>
      <c r="E17" s="6" t="str" cm="1">
        <f t="array" ref="E17">_xlfn.IFS(D17&gt;0,"Continue Payment",D17=0,"Stop Payment",D17&lt;0,"The Return Payment is: "&amp;D17)</f>
        <v>Continue Payment</v>
      </c>
      <c r="F17" s="1"/>
      <c r="G17" s="1"/>
      <c r="H17" s="1"/>
    </row>
    <row r="18" spans="1:8" x14ac:dyDescent="0.3">
      <c r="A18">
        <v>7</v>
      </c>
      <c r="B18" s="6">
        <f t="shared" si="0"/>
        <v>786.80339947608991</v>
      </c>
      <c r="C18" s="6">
        <f t="shared" si="1"/>
        <v>667.54939084251487</v>
      </c>
      <c r="D18" s="6">
        <f>IF(D17&gt;0,D17-Table1[[#This Row],[Principal]]-Table1[[#This Row],[Interest]],0)</f>
        <v>229819.53046776977</v>
      </c>
      <c r="E18" s="6" t="str" cm="1">
        <f t="array" ref="E18">_xlfn.IFS(D18&gt;0,"Continue Payment",D18=0,"Stop Payment",D18&lt;0,"The Return Payment is: "&amp;D18)</f>
        <v>Continue Payment</v>
      </c>
      <c r="F18" s="1"/>
      <c r="G18" s="1"/>
      <c r="H18" s="1"/>
    </row>
    <row r="19" spans="1:8" x14ac:dyDescent="0.3">
      <c r="A19">
        <v>8</v>
      </c>
      <c r="B19" s="6">
        <f t="shared" si="0"/>
        <v>784.57823483994821</v>
      </c>
      <c r="C19" s="6">
        <f t="shared" si="1"/>
        <v>669.77455547865657</v>
      </c>
      <c r="D19" s="6">
        <f>IF(D18&gt;0,D18-Table1[[#This Row],[Principal]]-Table1[[#This Row],[Interest]],0)</f>
        <v>228365.17767745117</v>
      </c>
      <c r="E19" s="6" t="str" cm="1">
        <f t="array" ref="E19">_xlfn.IFS(D19&gt;0,"Continue Payment",D19=0,"Stop Payment",D19&lt;0,"The Return Payment is: "&amp;D19)</f>
        <v>Continue Payment</v>
      </c>
      <c r="F19" s="1"/>
      <c r="G19" s="1"/>
      <c r="H19" s="1"/>
    </row>
    <row r="20" spans="1:8" x14ac:dyDescent="0.3">
      <c r="A20">
        <v>9</v>
      </c>
      <c r="B20" s="6">
        <f t="shared" si="0"/>
        <v>782.34565298835275</v>
      </c>
      <c r="C20" s="6">
        <f t="shared" si="1"/>
        <v>672.00713733025214</v>
      </c>
      <c r="D20" s="6">
        <f>IF(D19&gt;0,D19-Table1[[#This Row],[Principal]]-Table1[[#This Row],[Interest]],0)</f>
        <v>226910.82488713256</v>
      </c>
      <c r="E20" s="6" t="str" cm="1">
        <f t="array" ref="E20">_xlfn.IFS(D20&gt;0,"Continue Payment",D20=0,"Stop Payment",D20&lt;0,"The Return Payment is: "&amp;D20)</f>
        <v>Continue Payment</v>
      </c>
      <c r="F20" s="1"/>
      <c r="G20" s="1"/>
      <c r="H20" s="1"/>
    </row>
    <row r="21" spans="1:8" x14ac:dyDescent="0.3">
      <c r="A21">
        <v>10</v>
      </c>
      <c r="B21" s="6">
        <f t="shared" si="0"/>
        <v>780.10562919725191</v>
      </c>
      <c r="C21" s="6">
        <f t="shared" si="1"/>
        <v>674.24716112135297</v>
      </c>
      <c r="D21" s="6">
        <f>IF(D20&gt;0,D20-Table1[[#This Row],[Principal]]-Table1[[#This Row],[Interest]],0)</f>
        <v>225456.47209681396</v>
      </c>
      <c r="E21" s="6" t="str" cm="1">
        <f t="array" ref="E21">_xlfn.IFS(D21&gt;0,"Continue Payment",D21=0,"Stop Payment",D21&lt;0,"The Return Payment is: "&amp;D21)</f>
        <v>Continue Payment</v>
      </c>
      <c r="F21" s="1"/>
      <c r="G21" s="1"/>
      <c r="H21" s="1"/>
    </row>
    <row r="22" spans="1:8" x14ac:dyDescent="0.3">
      <c r="A22">
        <v>11</v>
      </c>
      <c r="B22" s="6">
        <f t="shared" si="0"/>
        <v>777.85813866018066</v>
      </c>
      <c r="C22" s="6">
        <f t="shared" si="1"/>
        <v>676.49465165842412</v>
      </c>
      <c r="D22" s="6">
        <f>IF(D21&gt;0,D21-Table1[[#This Row],[Principal]]-Table1[[#This Row],[Interest]],0)</f>
        <v>224002.11930649535</v>
      </c>
      <c r="E22" s="6" t="str" cm="1">
        <f t="array" ref="E22">_xlfn.IFS(D22&gt;0,"Continue Payment",D22=0,"Stop Payment",D22&lt;0,"The Return Payment is: "&amp;D22)</f>
        <v>Continue Payment</v>
      </c>
      <c r="F22" s="1"/>
      <c r="G22" s="1"/>
      <c r="H22" s="1"/>
    </row>
    <row r="23" spans="1:8" x14ac:dyDescent="0.3">
      <c r="A23">
        <v>12</v>
      </c>
      <c r="B23" s="6">
        <f t="shared" si="0"/>
        <v>775.60315648798598</v>
      </c>
      <c r="C23" s="6">
        <f t="shared" si="1"/>
        <v>678.74963383061879</v>
      </c>
      <c r="D23" s="6">
        <f>IF(D22&gt;0,D22-Table1[[#This Row],[Principal]]-Table1[[#This Row],[Interest]],0)</f>
        <v>222547.76651617675</v>
      </c>
      <c r="E23" s="6" t="str" cm="1">
        <f t="array" ref="E23">_xlfn.IFS(D23&gt;0,"Continue Payment",D23=0,"Stop Payment",D23&lt;0,"The Return Payment is: "&amp;D23)</f>
        <v>Continue Payment</v>
      </c>
      <c r="F23" s="1"/>
      <c r="G23" s="1"/>
      <c r="H23" s="1"/>
    </row>
    <row r="24" spans="1:8" x14ac:dyDescent="0.3">
      <c r="A24">
        <v>13</v>
      </c>
      <c r="B24" s="6">
        <f t="shared" si="0"/>
        <v>773.34065770855057</v>
      </c>
      <c r="C24" s="6">
        <f t="shared" si="1"/>
        <v>681.01213261005421</v>
      </c>
      <c r="D24" s="6">
        <f>IF(D23&gt;0,D23-Table1[[#This Row],[Principal]]-Table1[[#This Row],[Interest]],0)</f>
        <v>221093.41372585815</v>
      </c>
      <c r="E24" s="6" t="str" cm="1">
        <f t="array" ref="E24">_xlfn.IFS(D24&gt;0,"Continue Payment",D24=0,"Stop Payment",D24&lt;0,"The Return Payment is: "&amp;D24)</f>
        <v>Continue Payment</v>
      </c>
      <c r="F24" s="1"/>
      <c r="G24" s="1"/>
      <c r="H24" s="1"/>
    </row>
    <row r="25" spans="1:8" x14ac:dyDescent="0.3">
      <c r="A25">
        <v>14</v>
      </c>
      <c r="B25" s="6">
        <f t="shared" si="0"/>
        <v>771.07061726651705</v>
      </c>
      <c r="C25" s="6">
        <f t="shared" si="1"/>
        <v>683.28217305208773</v>
      </c>
      <c r="D25" s="6">
        <f>IF(D24&gt;0,D24-Table1[[#This Row],[Principal]]-Table1[[#This Row],[Interest]],0)</f>
        <v>219639.06093553954</v>
      </c>
      <c r="E25" s="6" t="str" cm="1">
        <f t="array" ref="E25">_xlfn.IFS(D25&gt;0,"Continue Payment",D25=0,"Stop Payment",D25&lt;0,"The Return Payment is: "&amp;D25)</f>
        <v>Continue Payment</v>
      </c>
      <c r="F25" s="1"/>
      <c r="G25" s="1"/>
      <c r="H25" s="1"/>
    </row>
    <row r="26" spans="1:8" x14ac:dyDescent="0.3">
      <c r="A26">
        <v>15</v>
      </c>
      <c r="B26" s="6">
        <f t="shared" si="0"/>
        <v>768.7930100230102</v>
      </c>
      <c r="C26" s="6">
        <f t="shared" si="1"/>
        <v>685.55978029559469</v>
      </c>
      <c r="D26" s="6">
        <f>IF(D25&gt;0,D25-Table1[[#This Row],[Principal]]-Table1[[#This Row],[Interest]],0)</f>
        <v>218184.70814522094</v>
      </c>
      <c r="E26" s="6" t="str" cm="1">
        <f t="array" ref="E26">_xlfn.IFS(D26&gt;0,"Continue Payment",D26=0,"Stop Payment",D26&lt;0,"The Return Payment is: "&amp;D26)</f>
        <v>Continue Payment</v>
      </c>
      <c r="F26" s="1"/>
      <c r="G26" s="1"/>
      <c r="H26" s="1"/>
    </row>
    <row r="27" spans="1:8" x14ac:dyDescent="0.3">
      <c r="A27">
        <v>16</v>
      </c>
      <c r="B27" s="6">
        <f t="shared" si="0"/>
        <v>766.50781075535804</v>
      </c>
      <c r="C27" s="6">
        <f t="shared" si="1"/>
        <v>687.84497956324662</v>
      </c>
      <c r="D27" s="6">
        <f>IF(D26&gt;0,D26-Table1[[#This Row],[Principal]]-Table1[[#This Row],[Interest]],0)</f>
        <v>216730.35535490233</v>
      </c>
      <c r="E27" s="6" t="str" cm="1">
        <f t="array" ref="E27">_xlfn.IFS(D27&gt;0,"Continue Payment",D27=0,"Stop Payment",D27&lt;0,"The Return Payment is: "&amp;D27)</f>
        <v>Continue Payment</v>
      </c>
      <c r="F27" s="1"/>
      <c r="G27" s="1"/>
      <c r="H27" s="1"/>
    </row>
    <row r="28" spans="1:8" x14ac:dyDescent="0.3">
      <c r="A28">
        <v>17</v>
      </c>
      <c r="B28" s="6">
        <f t="shared" si="0"/>
        <v>764.21499415681387</v>
      </c>
      <c r="C28" s="6">
        <f t="shared" si="1"/>
        <v>690.1377961617909</v>
      </c>
      <c r="D28" s="6">
        <f>IF(D27&gt;0,D27-Table1[[#This Row],[Principal]]-Table1[[#This Row],[Interest]],0)</f>
        <v>215276.00256458373</v>
      </c>
      <c r="E28" s="6" t="str" cm="1">
        <f t="array" ref="E28">_xlfn.IFS(D28&gt;0,"Continue Payment",D28=0,"Stop Payment",D28&lt;0,"The Return Payment is: "&amp;D28)</f>
        <v>Continue Payment</v>
      </c>
      <c r="F28" s="1"/>
      <c r="G28" s="1"/>
      <c r="H28" s="1"/>
    </row>
    <row r="29" spans="1:8" x14ac:dyDescent="0.3">
      <c r="A29">
        <v>18</v>
      </c>
      <c r="B29" s="6">
        <f t="shared" si="0"/>
        <v>761.91453483627458</v>
      </c>
      <c r="C29" s="6">
        <f t="shared" si="1"/>
        <v>692.43825548233008</v>
      </c>
      <c r="D29" s="6">
        <f>IF(D28&gt;0,D28-Table1[[#This Row],[Principal]]-Table1[[#This Row],[Interest]],0)</f>
        <v>213821.64977426513</v>
      </c>
      <c r="E29" s="6" t="str" cm="1">
        <f t="array" ref="E29">_xlfn.IFS(D29&gt;0,"Continue Payment",D29=0,"Stop Payment",D29&lt;0,"The Return Payment is: "&amp;D29)</f>
        <v>Continue Payment</v>
      </c>
      <c r="F29" s="1"/>
      <c r="G29" s="1"/>
      <c r="H29" s="1"/>
    </row>
    <row r="30" spans="1:8" x14ac:dyDescent="0.3">
      <c r="A30">
        <v>19</v>
      </c>
      <c r="B30" s="6">
        <f t="shared" si="0"/>
        <v>759.60640731800027</v>
      </c>
      <c r="C30" s="6">
        <f t="shared" si="1"/>
        <v>694.74638300060451</v>
      </c>
      <c r="D30" s="6">
        <f>IF(D29&gt;0,D29-Table1[[#This Row],[Principal]]-Table1[[#This Row],[Interest]],0)</f>
        <v>212367.29698394652</v>
      </c>
      <c r="E30" s="6" t="str" cm="1">
        <f t="array" ref="E30">_xlfn.IFS(D30&gt;0,"Continue Payment",D30=0,"Stop Payment",D30&lt;0,"The Return Payment is: "&amp;D30)</f>
        <v>Continue Payment</v>
      </c>
      <c r="F30" s="1"/>
      <c r="G30" s="1"/>
      <c r="H30" s="1"/>
    </row>
    <row r="31" spans="1:8" x14ac:dyDescent="0.3">
      <c r="A31">
        <v>20</v>
      </c>
      <c r="B31" s="6">
        <f t="shared" si="0"/>
        <v>757.29058604133149</v>
      </c>
      <c r="C31" s="6">
        <f t="shared" si="1"/>
        <v>697.06220427727328</v>
      </c>
      <c r="D31" s="6">
        <f>IF(D30&gt;0,D30-Table1[[#This Row],[Principal]]-Table1[[#This Row],[Interest]],0)</f>
        <v>210912.94419362792</v>
      </c>
      <c r="E31" s="6" t="str" cm="1">
        <f t="array" ref="E31">_xlfn.IFS(D31&gt;0,"Continue Payment",D31=0,"Stop Payment",D31&lt;0,"The Return Payment is: "&amp;D31)</f>
        <v>Continue Payment</v>
      </c>
      <c r="F31" s="1"/>
      <c r="G31" s="1"/>
      <c r="H31" s="1"/>
    </row>
    <row r="32" spans="1:8" x14ac:dyDescent="0.3">
      <c r="A32">
        <v>21</v>
      </c>
      <c r="B32" s="6">
        <f t="shared" si="0"/>
        <v>754.96704536040738</v>
      </c>
      <c r="C32" s="6">
        <f t="shared" si="1"/>
        <v>699.38574495819762</v>
      </c>
      <c r="D32" s="6">
        <f>IF(D31&gt;0,D31-Table1[[#This Row],[Principal]]-Table1[[#This Row],[Interest]],0)</f>
        <v>209458.59140330931</v>
      </c>
      <c r="E32" s="6" t="str" cm="1">
        <f t="array" ref="E32">_xlfn.IFS(D32&gt;0,"Continue Payment",D32=0,"Stop Payment",D32&lt;0,"The Return Payment is: "&amp;D32)</f>
        <v>Continue Payment</v>
      </c>
      <c r="F32" s="1"/>
      <c r="G32" s="1"/>
      <c r="H32" s="1"/>
    </row>
    <row r="33" spans="1:8" x14ac:dyDescent="0.3">
      <c r="A33">
        <v>22</v>
      </c>
      <c r="B33" s="6">
        <f t="shared" si="0"/>
        <v>752.63575954388</v>
      </c>
      <c r="C33" s="6">
        <f t="shared" si="1"/>
        <v>701.71703077472478</v>
      </c>
      <c r="D33" s="6">
        <f>IF(D32&gt;0,D32-Table1[[#This Row],[Principal]]-Table1[[#This Row],[Interest]],0)</f>
        <v>208004.23861299071</v>
      </c>
      <c r="E33" s="6" t="str" cm="1">
        <f t="array" ref="E33">_xlfn.IFS(D33&gt;0,"Continue Payment",D33=0,"Stop Payment",D33&lt;0,"The Return Payment is: "&amp;D33)</f>
        <v>Continue Payment</v>
      </c>
      <c r="F33" s="1"/>
      <c r="G33" s="1"/>
      <c r="H33" s="1"/>
    </row>
    <row r="34" spans="1:8" x14ac:dyDescent="0.3">
      <c r="A34">
        <v>23</v>
      </c>
      <c r="B34" s="6">
        <f t="shared" si="0"/>
        <v>750.29670277463083</v>
      </c>
      <c r="C34" s="6">
        <f t="shared" si="1"/>
        <v>704.05608754397394</v>
      </c>
      <c r="D34" s="6">
        <f>IF(D33&gt;0,D33-Table1[[#This Row],[Principal]]-Table1[[#This Row],[Interest]],0)</f>
        <v>206549.88582267211</v>
      </c>
      <c r="E34" s="6" t="str" cm="1">
        <f t="array" ref="E34">_xlfn.IFS(D34&gt;0,"Continue Payment",D34=0,"Stop Payment",D34&lt;0,"The Return Payment is: "&amp;D34)</f>
        <v>Continue Payment</v>
      </c>
      <c r="F34" s="1"/>
      <c r="G34" s="1"/>
      <c r="H34" s="1"/>
    </row>
    <row r="35" spans="1:8" x14ac:dyDescent="0.3">
      <c r="A35">
        <v>24</v>
      </c>
      <c r="B35" s="6">
        <f t="shared" si="0"/>
        <v>747.94984914948418</v>
      </c>
      <c r="C35" s="6">
        <f t="shared" si="1"/>
        <v>706.4029411691206</v>
      </c>
      <c r="D35" s="6">
        <f>IF(D34&gt;0,D34-Table1[[#This Row],[Principal]]-Table1[[#This Row],[Interest]],0)</f>
        <v>205095.5330323535</v>
      </c>
      <c r="E35" s="6" t="str" cm="1">
        <f t="array" ref="E35">_xlfn.IFS(D35&gt;0,"Continue Payment",D35=0,"Stop Payment",D35&lt;0,"The Return Payment is: "&amp;D35)</f>
        <v>Continue Payment</v>
      </c>
      <c r="F35" s="1"/>
      <c r="G35" s="1"/>
      <c r="H35" s="1"/>
    </row>
    <row r="36" spans="1:8" x14ac:dyDescent="0.3">
      <c r="A36">
        <v>25</v>
      </c>
      <c r="B36" s="6">
        <f t="shared" si="0"/>
        <v>745.59517267892068</v>
      </c>
      <c r="C36" s="6">
        <f t="shared" si="1"/>
        <v>708.75761763968421</v>
      </c>
      <c r="D36" s="6">
        <f>IF(D35&gt;0,D35-Table1[[#This Row],[Principal]]-Table1[[#This Row],[Interest]],0)</f>
        <v>203641.1802420349</v>
      </c>
      <c r="E36" s="6" t="str" cm="1">
        <f t="array" ref="E36">_xlfn.IFS(D36&gt;0,"Continue Payment",D36=0,"Stop Payment",D36&lt;0,"The Return Payment is: "&amp;D36)</f>
        <v>Continue Payment</v>
      </c>
      <c r="F36" s="1"/>
      <c r="G36" s="1"/>
      <c r="H36" s="1"/>
    </row>
    <row r="37" spans="1:8" x14ac:dyDescent="0.3">
      <c r="A37">
        <v>26</v>
      </c>
      <c r="B37" s="6">
        <f t="shared" si="0"/>
        <v>743.23264728678828</v>
      </c>
      <c r="C37" s="6">
        <f t="shared" si="1"/>
        <v>711.1201430318165</v>
      </c>
      <c r="D37" s="6">
        <f>IF(D36&gt;0,D36-Table1[[#This Row],[Principal]]-Table1[[#This Row],[Interest]],0)</f>
        <v>202186.82745171629</v>
      </c>
      <c r="E37" s="6" t="str" cm="1">
        <f t="array" ref="E37">_xlfn.IFS(D37&gt;0,"Continue Payment",D37=0,"Stop Payment",D37&lt;0,"The Return Payment is: "&amp;D37)</f>
        <v>Continue Payment</v>
      </c>
      <c r="F37" s="1"/>
      <c r="G37" s="1"/>
      <c r="H37" s="1"/>
    </row>
    <row r="38" spans="1:8" x14ac:dyDescent="0.3">
      <c r="A38">
        <v>27</v>
      </c>
      <c r="B38" s="6">
        <f t="shared" si="0"/>
        <v>740.86224681001545</v>
      </c>
      <c r="C38" s="6">
        <f t="shared" si="1"/>
        <v>713.49054350858933</v>
      </c>
      <c r="D38" s="6">
        <f>IF(D37&gt;0,D37-Table1[[#This Row],[Principal]]-Table1[[#This Row],[Interest]],0)</f>
        <v>200732.47466139769</v>
      </c>
      <c r="E38" s="6" t="str" cm="1">
        <f t="array" ref="E38">_xlfn.IFS(D38&gt;0,"Continue Payment",D38=0,"Stop Payment",D38&lt;0,"The Return Payment is: "&amp;D38)</f>
        <v>Continue Payment</v>
      </c>
      <c r="F38" s="1"/>
      <c r="G38" s="1"/>
      <c r="H38" s="1"/>
    </row>
    <row r="39" spans="1:8" x14ac:dyDescent="0.3">
      <c r="A39">
        <v>28</v>
      </c>
      <c r="B39" s="6">
        <f t="shared" si="0"/>
        <v>738.48394499832011</v>
      </c>
      <c r="C39" s="6">
        <f t="shared" si="1"/>
        <v>715.86884532028466</v>
      </c>
      <c r="D39" s="6">
        <f>IF(D38&gt;0,D38-Table1[[#This Row],[Principal]]-Table1[[#This Row],[Interest]],0)</f>
        <v>199278.12187107909</v>
      </c>
      <c r="E39" s="6" t="str" cm="1">
        <f t="array" ref="E39">_xlfn.IFS(D39&gt;0,"Continue Payment",D39=0,"Stop Payment",D39&lt;0,"The Return Payment is: "&amp;D39)</f>
        <v>Continue Payment</v>
      </c>
      <c r="F39" s="1"/>
      <c r="G39" s="1"/>
      <c r="H39" s="1"/>
    </row>
    <row r="40" spans="1:8" x14ac:dyDescent="0.3">
      <c r="A40">
        <v>29</v>
      </c>
      <c r="B40" s="6">
        <f t="shared" si="0"/>
        <v>736.0977155139193</v>
      </c>
      <c r="C40" s="6">
        <f t="shared" si="1"/>
        <v>718.25507480468548</v>
      </c>
      <c r="D40" s="6">
        <f>IF(D39&gt;0,D39-Table1[[#This Row],[Principal]]-Table1[[#This Row],[Interest]],0)</f>
        <v>197823.76908076048</v>
      </c>
      <c r="E40" s="6" t="str" cm="1">
        <f t="array" ref="E40">_xlfn.IFS(D40&gt;0,"Continue Payment",D40=0,"Stop Payment",D40&lt;0,"The Return Payment is: "&amp;D40)</f>
        <v>Continue Payment</v>
      </c>
      <c r="F40" s="1"/>
      <c r="G40" s="1"/>
      <c r="H40" s="1"/>
    </row>
    <row r="41" spans="1:8" x14ac:dyDescent="0.3">
      <c r="A41">
        <v>30</v>
      </c>
      <c r="B41" s="6">
        <f t="shared" si="0"/>
        <v>733.70353193123708</v>
      </c>
      <c r="C41" s="6">
        <f t="shared" si="1"/>
        <v>720.64925838736769</v>
      </c>
      <c r="D41" s="6">
        <f>IF(D40&gt;0,D40-Table1[[#This Row],[Principal]]-Table1[[#This Row],[Interest]],0)</f>
        <v>196369.41629044188</v>
      </c>
      <c r="E41" s="6" t="str" cm="1">
        <f t="array" ref="E41">_xlfn.IFS(D41&gt;0,"Continue Payment",D41=0,"Stop Payment",D41&lt;0,"The Return Payment is: "&amp;D41)</f>
        <v>Continue Payment</v>
      </c>
      <c r="F41" s="1"/>
      <c r="G41" s="1"/>
      <c r="H41" s="1"/>
    </row>
    <row r="42" spans="1:8" x14ac:dyDescent="0.3">
      <c r="A42">
        <v>31</v>
      </c>
      <c r="B42" s="6">
        <f t="shared" si="0"/>
        <v>731.30136773661263</v>
      </c>
      <c r="C42" s="6">
        <f t="shared" si="1"/>
        <v>723.05142258199226</v>
      </c>
      <c r="D42" s="6">
        <f>IF(D41&gt;0,D41-Table1[[#This Row],[Principal]]-Table1[[#This Row],[Interest]],0)</f>
        <v>194915.06350012327</v>
      </c>
      <c r="E42" s="6" t="str" cm="1">
        <f t="array" ref="E42">_xlfn.IFS(D42&gt;0,"Continue Payment",D42=0,"Stop Payment",D42&lt;0,"The Return Payment is: "&amp;D42)</f>
        <v>Continue Payment</v>
      </c>
      <c r="F42" s="1"/>
      <c r="G42" s="1"/>
      <c r="H42" s="1"/>
    </row>
    <row r="43" spans="1:8" x14ac:dyDescent="0.3">
      <c r="A43">
        <v>32</v>
      </c>
      <c r="B43" s="6">
        <f t="shared" si="0"/>
        <v>728.89119632800566</v>
      </c>
      <c r="C43" s="6">
        <f t="shared" si="1"/>
        <v>725.461593990599</v>
      </c>
      <c r="D43" s="6">
        <f>IF(D42&gt;0,D42-Table1[[#This Row],[Principal]]-Table1[[#This Row],[Interest]],0)</f>
        <v>193460.71070980467</v>
      </c>
      <c r="E43" s="6" t="str" cm="1">
        <f t="array" ref="E43">_xlfn.IFS(D43&gt;0,"Continue Payment",D43=0,"Stop Payment",D43&lt;0,"The Return Payment is: "&amp;D43)</f>
        <v>Continue Payment</v>
      </c>
      <c r="F43" s="1"/>
      <c r="G43" s="1"/>
      <c r="H43" s="1"/>
    </row>
    <row r="44" spans="1:8" x14ac:dyDescent="0.3">
      <c r="A44">
        <v>33</v>
      </c>
      <c r="B44" s="6">
        <f t="shared" si="0"/>
        <v>726.47299101470378</v>
      </c>
      <c r="C44" s="6">
        <f t="shared" si="1"/>
        <v>727.879799303901</v>
      </c>
      <c r="D44" s="6">
        <f>IF(D43&gt;0,D43-Table1[[#This Row],[Principal]]-Table1[[#This Row],[Interest]],0)</f>
        <v>192006.35791948606</v>
      </c>
      <c r="E44" s="6" t="str" cm="1">
        <f t="array" ref="E44">_xlfn.IFS(D44&gt;0,"Continue Payment",D44=0,"Stop Payment",D44&lt;0,"The Return Payment is: "&amp;D44)</f>
        <v>Continue Payment</v>
      </c>
      <c r="F44" s="1"/>
      <c r="G44" s="1"/>
      <c r="H44" s="1"/>
    </row>
    <row r="45" spans="1:8" x14ac:dyDescent="0.3">
      <c r="A45">
        <v>34</v>
      </c>
      <c r="B45" s="6">
        <f t="shared" si="0"/>
        <v>724.04672501702419</v>
      </c>
      <c r="C45" s="6">
        <f t="shared" si="1"/>
        <v>730.30606530158059</v>
      </c>
      <c r="D45" s="6">
        <f>IF(D44&gt;0,D44-Table1[[#This Row],[Principal]]-Table1[[#This Row],[Interest]],0)</f>
        <v>190552.00512916746</v>
      </c>
      <c r="E45" s="6" t="str" cm="1">
        <f t="array" ref="E45">_xlfn.IFS(D45&gt;0,"Continue Payment",D45=0,"Stop Payment",D45&lt;0,"The Return Payment is: "&amp;D45)</f>
        <v>Continue Payment</v>
      </c>
      <c r="F45" s="1"/>
      <c r="G45" s="1"/>
      <c r="H45" s="1"/>
    </row>
    <row r="46" spans="1:8" x14ac:dyDescent="0.3">
      <c r="A46">
        <v>35</v>
      </c>
      <c r="B46" s="6">
        <f t="shared" si="0"/>
        <v>721.61237146601877</v>
      </c>
      <c r="C46" s="6">
        <f t="shared" si="1"/>
        <v>732.74041885258589</v>
      </c>
      <c r="D46" s="6">
        <f>IF(D45&gt;0,D45-Table1[[#This Row],[Principal]]-Table1[[#This Row],[Interest]],0)</f>
        <v>189097.65233884886</v>
      </c>
      <c r="E46" s="6" t="str" cm="1">
        <f t="array" ref="E46">_xlfn.IFS(D46&gt;0,"Continue Payment",D46=0,"Stop Payment",D46&lt;0,"The Return Payment is: "&amp;D46)</f>
        <v>Continue Payment</v>
      </c>
      <c r="F46" s="1"/>
      <c r="G46" s="1"/>
      <c r="H46" s="1"/>
    </row>
    <row r="47" spans="1:8" x14ac:dyDescent="0.3">
      <c r="A47">
        <v>36</v>
      </c>
      <c r="B47" s="6">
        <f t="shared" si="0"/>
        <v>719.16990340317705</v>
      </c>
      <c r="C47" s="6">
        <f t="shared" si="1"/>
        <v>735.18288691542784</v>
      </c>
      <c r="D47" s="6">
        <f>IF(D46&gt;0,D46-Table1[[#This Row],[Principal]]-Table1[[#This Row],[Interest]],0)</f>
        <v>187643.29954853025</v>
      </c>
      <c r="E47" s="6" t="str" cm="1">
        <f t="array" ref="E47">_xlfn.IFS(D47&gt;0,"Continue Payment",D47=0,"Stop Payment",D47&lt;0,"The Return Payment is: "&amp;D47)</f>
        <v>Continue Payment</v>
      </c>
      <c r="F47" s="1"/>
      <c r="G47" s="1"/>
      <c r="H47" s="1"/>
    </row>
    <row r="48" spans="1:8" x14ac:dyDescent="0.3">
      <c r="A48">
        <v>37</v>
      </c>
      <c r="B48" s="6">
        <f t="shared" si="0"/>
        <v>716.71929378012555</v>
      </c>
      <c r="C48" s="6">
        <f t="shared" si="1"/>
        <v>737.63349653847922</v>
      </c>
      <c r="D48" s="6">
        <f>IF(D47&gt;0,D47-Table1[[#This Row],[Principal]]-Table1[[#This Row],[Interest]],0)</f>
        <v>186188.94675821165</v>
      </c>
      <c r="E48" s="6" t="str" cm="1">
        <f t="array" ref="E48">_xlfn.IFS(D48&gt;0,"Continue Payment",D48=0,"Stop Payment",D48&lt;0,"The Return Payment is: "&amp;D48)</f>
        <v>Continue Payment</v>
      </c>
      <c r="F48" s="1"/>
      <c r="G48" s="1"/>
      <c r="H48" s="1"/>
    </row>
    <row r="49" spans="1:8" x14ac:dyDescent="0.3">
      <c r="A49">
        <v>38</v>
      </c>
      <c r="B49" s="6">
        <f t="shared" si="0"/>
        <v>714.2605154583307</v>
      </c>
      <c r="C49" s="6">
        <f t="shared" si="1"/>
        <v>740.09227486027419</v>
      </c>
      <c r="D49" s="6">
        <f>IF(D48&gt;0,D48-Table1[[#This Row],[Principal]]-Table1[[#This Row],[Interest]],0)</f>
        <v>184734.59396789304</v>
      </c>
      <c r="E49" s="6" t="str" cm="1">
        <f t="array" ref="E49">_xlfn.IFS(D49&gt;0,"Continue Payment",D49=0,"Stop Payment",D49&lt;0,"The Return Payment is: "&amp;D49)</f>
        <v>Continue Payment</v>
      </c>
      <c r="F49" s="1"/>
      <c r="G49" s="1"/>
      <c r="H49" s="1"/>
    </row>
    <row r="50" spans="1:8" x14ac:dyDescent="0.3">
      <c r="A50">
        <v>39</v>
      </c>
      <c r="B50" s="6">
        <f t="shared" si="0"/>
        <v>711.79354120879646</v>
      </c>
      <c r="C50" s="6">
        <f t="shared" si="1"/>
        <v>742.55924910980843</v>
      </c>
      <c r="D50" s="6">
        <f>IF(D49&gt;0,D49-Table1[[#This Row],[Principal]]-Table1[[#This Row],[Interest]],0)</f>
        <v>183280.24117757444</v>
      </c>
      <c r="E50" s="6" t="str" cm="1">
        <f t="array" ref="E50">_xlfn.IFS(D50&gt;0,"Continue Payment",D50=0,"Stop Payment",D50&lt;0,"The Return Payment is: "&amp;D50)</f>
        <v>Continue Payment</v>
      </c>
      <c r="F50" s="1"/>
      <c r="G50" s="1"/>
      <c r="H50" s="1"/>
    </row>
    <row r="51" spans="1:8" x14ac:dyDescent="0.3">
      <c r="A51">
        <v>40</v>
      </c>
      <c r="B51" s="6">
        <f t="shared" si="0"/>
        <v>709.31834371176365</v>
      </c>
      <c r="C51" s="6">
        <f t="shared" si="1"/>
        <v>745.03444660684124</v>
      </c>
      <c r="D51" s="6">
        <f>IF(D50&gt;0,D50-Table1[[#This Row],[Principal]]-Table1[[#This Row],[Interest]],0)</f>
        <v>181825.88838725584</v>
      </c>
      <c r="E51" s="6" t="str" cm="1">
        <f t="array" ref="E51">_xlfn.IFS(D51&gt;0,"Continue Payment",D51=0,"Stop Payment",D51&lt;0,"The Return Payment is: "&amp;D51)</f>
        <v>Continue Payment</v>
      </c>
      <c r="F51" s="1"/>
      <c r="G51" s="1"/>
      <c r="H51" s="1"/>
    </row>
    <row r="52" spans="1:8" x14ac:dyDescent="0.3">
      <c r="A52">
        <v>41</v>
      </c>
      <c r="B52" s="6">
        <f t="shared" si="0"/>
        <v>706.83489555640756</v>
      </c>
      <c r="C52" s="6">
        <f t="shared" si="1"/>
        <v>747.51789476219722</v>
      </c>
      <c r="D52" s="6">
        <f>IF(D51&gt;0,D51-Table1[[#This Row],[Principal]]-Table1[[#This Row],[Interest]],0)</f>
        <v>180371.53559693723</v>
      </c>
      <c r="E52" s="6" t="str" cm="1">
        <f t="array" ref="E52">_xlfn.IFS(D52&gt;0,"Continue Payment",D52=0,"Stop Payment",D52&lt;0,"The Return Payment is: "&amp;D52)</f>
        <v>Continue Payment</v>
      </c>
      <c r="F52" s="1"/>
      <c r="G52" s="1"/>
      <c r="H52" s="1"/>
    </row>
    <row r="53" spans="1:8" x14ac:dyDescent="0.3">
      <c r="A53">
        <v>42</v>
      </c>
      <c r="B53" s="6">
        <f t="shared" si="0"/>
        <v>704.3431692405336</v>
      </c>
      <c r="C53" s="6">
        <f t="shared" si="1"/>
        <v>750.00962107807129</v>
      </c>
      <c r="D53" s="6">
        <f>IF(D52&gt;0,D52-Table1[[#This Row],[Principal]]-Table1[[#This Row],[Interest]],0)</f>
        <v>178917.18280661863</v>
      </c>
      <c r="E53" s="6" t="str" cm="1">
        <f t="array" ref="E53">_xlfn.IFS(D53&gt;0,"Continue Payment",D53=0,"Stop Payment",D53&lt;0,"The Return Payment is: "&amp;D53)</f>
        <v>Continue Payment</v>
      </c>
      <c r="F53" s="1"/>
      <c r="G53" s="1"/>
      <c r="H53" s="1"/>
    </row>
    <row r="54" spans="1:8" x14ac:dyDescent="0.3">
      <c r="A54">
        <v>43</v>
      </c>
      <c r="B54" s="6">
        <f t="shared" si="0"/>
        <v>701.84313717027339</v>
      </c>
      <c r="C54" s="6">
        <f t="shared" si="1"/>
        <v>752.50965314833149</v>
      </c>
      <c r="D54" s="6">
        <f>IF(D53&gt;0,D53-Table1[[#This Row],[Principal]]-Table1[[#This Row],[Interest]],0)</f>
        <v>177462.83001630002</v>
      </c>
      <c r="E54" s="6" t="str" cm="1">
        <f t="array" ref="E54">_xlfn.IFS(D54&gt;0,"Continue Payment",D54=0,"Stop Payment",D54&lt;0,"The Return Payment is: "&amp;D54)</f>
        <v>Continue Payment</v>
      </c>
      <c r="F54" s="1"/>
      <c r="G54" s="1"/>
      <c r="H54" s="1"/>
    </row>
    <row r="55" spans="1:8" x14ac:dyDescent="0.3">
      <c r="A55">
        <v>44</v>
      </c>
      <c r="B55" s="6">
        <f t="shared" si="0"/>
        <v>699.33477165977888</v>
      </c>
      <c r="C55" s="6">
        <f t="shared" si="1"/>
        <v>755.01801865882601</v>
      </c>
      <c r="D55" s="6">
        <f>IF(D54&gt;0,D54-Table1[[#This Row],[Principal]]-Table1[[#This Row],[Interest]],0)</f>
        <v>176008.47722598142</v>
      </c>
      <c r="E55" s="6" t="str" cm="1">
        <f t="array" ref="E55">_xlfn.IFS(D55&gt;0,"Continue Payment",D55=0,"Stop Payment",D55&lt;0,"The Return Payment is: "&amp;D55)</f>
        <v>Continue Payment</v>
      </c>
      <c r="F55" s="1"/>
      <c r="G55" s="1"/>
      <c r="H55" s="1"/>
    </row>
    <row r="56" spans="1:8" x14ac:dyDescent="0.3">
      <c r="A56">
        <v>45</v>
      </c>
      <c r="B56" s="6">
        <f t="shared" si="0"/>
        <v>696.81804493091613</v>
      </c>
      <c r="C56" s="6">
        <f t="shared" si="1"/>
        <v>757.53474538768864</v>
      </c>
      <c r="D56" s="6">
        <f>IF(D55&gt;0,D55-Table1[[#This Row],[Principal]]-Table1[[#This Row],[Interest]],0)</f>
        <v>174554.12443566282</v>
      </c>
      <c r="E56" s="6" t="str" cm="1">
        <f t="array" ref="E56">_xlfn.IFS(D56&gt;0,"Continue Payment",D56=0,"Stop Payment",D56&lt;0,"The Return Payment is: "&amp;D56)</f>
        <v>Continue Payment</v>
      </c>
      <c r="F56" s="1"/>
      <c r="G56" s="1"/>
      <c r="H56" s="1"/>
    </row>
    <row r="57" spans="1:8" x14ac:dyDescent="0.3">
      <c r="A57">
        <v>46</v>
      </c>
      <c r="B57" s="6">
        <f t="shared" si="0"/>
        <v>694.29292911295715</v>
      </c>
      <c r="C57" s="6">
        <f t="shared" si="1"/>
        <v>760.05986120564774</v>
      </c>
      <c r="D57" s="6">
        <f>IF(D56&gt;0,D56-Table1[[#This Row],[Principal]]-Table1[[#This Row],[Interest]],0)</f>
        <v>173099.77164534421</v>
      </c>
      <c r="E57" s="6" t="str" cm="1">
        <f t="array" ref="E57">_xlfn.IFS(D57&gt;0,"Continue Payment",D57=0,"Stop Payment",D57&lt;0,"The Return Payment is: "&amp;D57)</f>
        <v>Continue Payment</v>
      </c>
      <c r="F57" s="1"/>
      <c r="G57" s="1"/>
      <c r="H57" s="1"/>
    </row>
    <row r="58" spans="1:8" x14ac:dyDescent="0.3">
      <c r="A58">
        <v>47</v>
      </c>
      <c r="B58" s="6">
        <f t="shared" si="0"/>
        <v>691.75939624227169</v>
      </c>
      <c r="C58" s="6">
        <f t="shared" si="1"/>
        <v>762.5933940763332</v>
      </c>
      <c r="D58" s="6">
        <f>IF(D57&gt;0,D57-Table1[[#This Row],[Principal]]-Table1[[#This Row],[Interest]],0)</f>
        <v>171645.41885502561</v>
      </c>
      <c r="E58" s="6" t="str" cm="1">
        <f t="array" ref="E58">_xlfn.IFS(D58&gt;0,"Continue Payment",D58=0,"Stop Payment",D58&lt;0,"The Return Payment is: "&amp;D58)</f>
        <v>Continue Payment</v>
      </c>
      <c r="F58" s="1"/>
      <c r="G58" s="1"/>
      <c r="H58" s="1"/>
    </row>
    <row r="59" spans="1:8" x14ac:dyDescent="0.3">
      <c r="A59">
        <v>48</v>
      </c>
      <c r="B59" s="6">
        <f t="shared" si="0"/>
        <v>689.21741826201708</v>
      </c>
      <c r="C59" s="6">
        <f t="shared" si="1"/>
        <v>765.13537205658758</v>
      </c>
      <c r="D59" s="6">
        <f>IF(D58&gt;0,D58-Table1[[#This Row],[Principal]]-Table1[[#This Row],[Interest]],0)</f>
        <v>170191.066064707</v>
      </c>
      <c r="E59" s="6" t="str" cm="1">
        <f t="array" ref="E59">_xlfn.IFS(D59&gt;0,"Continue Payment",D59=0,"Stop Payment",D59&lt;0,"The Return Payment is: "&amp;D59)</f>
        <v>Continue Payment</v>
      </c>
      <c r="F59" s="1"/>
      <c r="G59" s="1"/>
      <c r="H59" s="1"/>
    </row>
    <row r="60" spans="1:8" x14ac:dyDescent="0.3">
      <c r="A60">
        <v>49</v>
      </c>
      <c r="B60" s="6">
        <f t="shared" si="0"/>
        <v>686.66696702182855</v>
      </c>
      <c r="C60" s="6">
        <f t="shared" si="1"/>
        <v>767.68582329677622</v>
      </c>
      <c r="D60" s="6">
        <f>IF(D59&gt;0,D59-Table1[[#This Row],[Principal]]-Table1[[#This Row],[Interest]],0)</f>
        <v>168736.7132743884</v>
      </c>
      <c r="E60" s="6" t="str" cm="1">
        <f t="array" ref="E60">_xlfn.IFS(D60&gt;0,"Continue Payment",D60=0,"Stop Payment",D60&lt;0,"The Return Payment is: "&amp;D60)</f>
        <v>Continue Payment</v>
      </c>
      <c r="F60" s="1"/>
      <c r="G60" s="1"/>
      <c r="H60" s="1"/>
    </row>
    <row r="61" spans="1:8" x14ac:dyDescent="0.3">
      <c r="A61">
        <v>50</v>
      </c>
      <c r="B61" s="6">
        <f t="shared" si="0"/>
        <v>684.10801427750596</v>
      </c>
      <c r="C61" s="6">
        <f t="shared" si="1"/>
        <v>770.24477604109882</v>
      </c>
      <c r="D61" s="6">
        <f>IF(D60&gt;0,D60-Table1[[#This Row],[Principal]]-Table1[[#This Row],[Interest]],0)</f>
        <v>167282.3604840698</v>
      </c>
      <c r="E61" s="6" t="str" cm="1">
        <f t="array" ref="E61">_xlfn.IFS(D61&gt;0,"Continue Payment",D61=0,"Stop Payment",D61&lt;0,"The Return Payment is: "&amp;D61)</f>
        <v>Continue Payment</v>
      </c>
      <c r="F61" s="1"/>
      <c r="G61" s="1"/>
      <c r="H61" s="1"/>
    </row>
    <row r="62" spans="1:8" x14ac:dyDescent="0.3">
      <c r="A62">
        <v>51</v>
      </c>
      <c r="B62" s="6">
        <f t="shared" si="0"/>
        <v>681.54053169070232</v>
      </c>
      <c r="C62" s="6">
        <f t="shared" si="1"/>
        <v>772.81225862790257</v>
      </c>
      <c r="D62" s="6">
        <f>IF(D61&gt;0,D61-Table1[[#This Row],[Principal]]-Table1[[#This Row],[Interest]],0)</f>
        <v>165828.00769375119</v>
      </c>
      <c r="E62" s="6" t="str" cm="1">
        <f t="array" ref="E62">_xlfn.IFS(D62&gt;0,"Continue Payment",D62=0,"Stop Payment",D62&lt;0,"The Return Payment is: "&amp;D62)</f>
        <v>Continue Payment</v>
      </c>
      <c r="F62" s="1"/>
      <c r="G62" s="1"/>
      <c r="H62" s="1"/>
    </row>
    <row r="63" spans="1:8" x14ac:dyDescent="0.3">
      <c r="A63">
        <v>52</v>
      </c>
      <c r="B63" s="6">
        <f t="shared" si="0"/>
        <v>678.9644908286092</v>
      </c>
      <c r="C63" s="6">
        <f t="shared" si="1"/>
        <v>775.38829948999535</v>
      </c>
      <c r="D63" s="6">
        <f>IF(D62&gt;0,D62-Table1[[#This Row],[Principal]]-Table1[[#This Row],[Interest]],0)</f>
        <v>164373.65490343259</v>
      </c>
      <c r="E63" s="6" t="str" cm="1">
        <f t="array" ref="E63">_xlfn.IFS(D63&gt;0,"Continue Payment",D63=0,"Stop Payment",D63&lt;0,"The Return Payment is: "&amp;D63)</f>
        <v>Continue Payment</v>
      </c>
      <c r="F63" s="1"/>
      <c r="G63" s="1"/>
      <c r="H63" s="1"/>
    </row>
    <row r="64" spans="1:8" x14ac:dyDescent="0.3">
      <c r="A64">
        <v>53</v>
      </c>
      <c r="B64" s="6">
        <f t="shared" si="0"/>
        <v>676.37986316364265</v>
      </c>
      <c r="C64" s="6">
        <f t="shared" si="1"/>
        <v>777.97292715496212</v>
      </c>
      <c r="D64" s="6">
        <f>IF(D63&gt;0,D63-Table1[[#This Row],[Principal]]-Table1[[#This Row],[Interest]],0)</f>
        <v>162919.30211311398</v>
      </c>
      <c r="E64" s="6" t="str" cm="1">
        <f t="array" ref="E64">_xlfn.IFS(D64&gt;0,"Continue Payment",D64=0,"Stop Payment",D64&lt;0,"The Return Payment is: "&amp;D64)</f>
        <v>Continue Payment</v>
      </c>
      <c r="F64" s="1"/>
      <c r="G64" s="1"/>
      <c r="H64" s="1"/>
    </row>
    <row r="65" spans="1:8" x14ac:dyDescent="0.3">
      <c r="A65">
        <v>54</v>
      </c>
      <c r="B65" s="6">
        <f t="shared" si="0"/>
        <v>673.78662007312607</v>
      </c>
      <c r="C65" s="6">
        <f t="shared" si="1"/>
        <v>780.5661702454787</v>
      </c>
      <c r="D65" s="6">
        <f>IF(D64&gt;0,D64-Table1[[#This Row],[Principal]]-Table1[[#This Row],[Interest]],0)</f>
        <v>161464.94932279538</v>
      </c>
      <c r="E65" s="6" t="str" cm="1">
        <f t="array" ref="E65">_xlfn.IFS(D65&gt;0,"Continue Payment",D65=0,"Stop Payment",D65&lt;0,"The Return Payment is: "&amp;D65)</f>
        <v>Continue Payment</v>
      </c>
      <c r="F65" s="1"/>
      <c r="G65" s="1"/>
      <c r="H65" s="1"/>
    </row>
    <row r="66" spans="1:8" x14ac:dyDescent="0.3">
      <c r="A66">
        <v>55</v>
      </c>
      <c r="B66" s="6">
        <f t="shared" si="0"/>
        <v>671.18473283897436</v>
      </c>
      <c r="C66" s="6">
        <f t="shared" si="1"/>
        <v>783.16805747963042</v>
      </c>
      <c r="D66" s="6">
        <f>IF(D65&gt;0,D65-Table1[[#This Row],[Principal]]-Table1[[#This Row],[Interest]],0)</f>
        <v>160010.59653247677</v>
      </c>
      <c r="E66" s="6" t="str" cm="1">
        <f t="array" ref="E66">_xlfn.IFS(D66&gt;0,"Continue Payment",D66=0,"Stop Payment",D66&lt;0,"The Return Payment is: "&amp;D66)</f>
        <v>Continue Payment</v>
      </c>
      <c r="F66" s="1"/>
      <c r="G66" s="1"/>
      <c r="H66" s="1"/>
    </row>
    <row r="67" spans="1:8" x14ac:dyDescent="0.3">
      <c r="A67">
        <v>56</v>
      </c>
      <c r="B67" s="6">
        <f t="shared" si="0"/>
        <v>668.5741726473758</v>
      </c>
      <c r="C67" s="6">
        <f t="shared" si="1"/>
        <v>785.77861767122909</v>
      </c>
      <c r="D67" s="6">
        <f>IF(D66&gt;0,D66-Table1[[#This Row],[Principal]]-Table1[[#This Row],[Interest]],0)</f>
        <v>158556.24374215817</v>
      </c>
      <c r="E67" s="6" t="str" cm="1">
        <f t="array" ref="E67">_xlfn.IFS(D67&gt;0,"Continue Payment",D67=0,"Stop Payment",D67&lt;0,"The Return Payment is: "&amp;D67)</f>
        <v>Continue Payment</v>
      </c>
      <c r="F67" s="1"/>
      <c r="G67" s="1"/>
      <c r="H67" s="1"/>
    </row>
    <row r="68" spans="1:8" x14ac:dyDescent="0.3">
      <c r="A68">
        <v>57</v>
      </c>
      <c r="B68" s="6">
        <f t="shared" si="0"/>
        <v>665.95491058847165</v>
      </c>
      <c r="C68" s="6">
        <f t="shared" si="1"/>
        <v>788.39787973013313</v>
      </c>
      <c r="D68" s="6">
        <f>IF(D67&gt;0,D67-Table1[[#This Row],[Principal]]-Table1[[#This Row],[Interest]],0)</f>
        <v>157101.89095183957</v>
      </c>
      <c r="E68" s="6" t="str" cm="1">
        <f t="array" ref="E68">_xlfn.IFS(D68&gt;0,"Continue Payment",D68=0,"Stop Payment",D68&lt;0,"The Return Payment is: "&amp;D68)</f>
        <v>Continue Payment</v>
      </c>
      <c r="F68" s="1"/>
      <c r="G68" s="1"/>
      <c r="H68" s="1"/>
    </row>
    <row r="69" spans="1:8" x14ac:dyDescent="0.3">
      <c r="A69">
        <v>58</v>
      </c>
      <c r="B69" s="6">
        <f t="shared" si="0"/>
        <v>663.32691765603784</v>
      </c>
      <c r="C69" s="6">
        <f t="shared" si="1"/>
        <v>791.02587266256694</v>
      </c>
      <c r="D69" s="6">
        <f>IF(D68&gt;0,D68-Table1[[#This Row],[Principal]]-Table1[[#This Row],[Interest]],0)</f>
        <v>155647.53816152096</v>
      </c>
      <c r="E69" s="6" t="str" cm="1">
        <f t="array" ref="E69">_xlfn.IFS(D69&gt;0,"Continue Payment",D69=0,"Stop Payment",D69&lt;0,"The Return Payment is: "&amp;D69)</f>
        <v>Continue Payment</v>
      </c>
      <c r="F69" s="1"/>
      <c r="G69" s="1"/>
      <c r="H69" s="1"/>
    </row>
    <row r="70" spans="1:8" x14ac:dyDescent="0.3">
      <c r="A70">
        <v>59</v>
      </c>
      <c r="B70" s="6">
        <f t="shared" si="0"/>
        <v>660.6901647471625</v>
      </c>
      <c r="C70" s="6">
        <f t="shared" si="1"/>
        <v>793.66262557144228</v>
      </c>
      <c r="D70" s="6">
        <f>IF(D69&gt;0,D69-Table1[[#This Row],[Principal]]-Table1[[#This Row],[Interest]],0)</f>
        <v>154193.18537120236</v>
      </c>
      <c r="E70" s="6" t="str" cm="1">
        <f t="array" ref="E70">_xlfn.IFS(D70&gt;0,"Continue Payment",D70=0,"Stop Payment",D70&lt;0,"The Return Payment is: "&amp;D70)</f>
        <v>Continue Payment</v>
      </c>
      <c r="F70" s="1"/>
      <c r="G70" s="1"/>
      <c r="H70" s="1"/>
    </row>
    <row r="71" spans="1:8" x14ac:dyDescent="0.3">
      <c r="A71">
        <v>60</v>
      </c>
      <c r="B71" s="6">
        <f t="shared" si="0"/>
        <v>658.04462266192445</v>
      </c>
      <c r="C71" s="6">
        <f t="shared" si="1"/>
        <v>796.30816765668021</v>
      </c>
      <c r="D71" s="6">
        <f>IF(D70&gt;0,D70-Table1[[#This Row],[Principal]]-Table1[[#This Row],[Interest]],0)</f>
        <v>152738.83258088375</v>
      </c>
      <c r="E71" s="6" t="str" cm="1">
        <f t="array" ref="E71">_xlfn.IFS(D71&gt;0,"Continue Payment",D71=0,"Stop Payment",D71&lt;0,"The Return Payment is: "&amp;D71)</f>
        <v>Continue Payment</v>
      </c>
      <c r="F71" s="1"/>
      <c r="G71" s="1"/>
      <c r="H71" s="1"/>
    </row>
    <row r="72" spans="1:8" x14ac:dyDescent="0.3">
      <c r="A72">
        <v>61</v>
      </c>
      <c r="B72" s="6">
        <f t="shared" si="0"/>
        <v>655.39026210306895</v>
      </c>
      <c r="C72" s="6">
        <f t="shared" si="1"/>
        <v>798.96252821553605</v>
      </c>
      <c r="D72" s="6">
        <f>IF(D71&gt;0,D71-Table1[[#This Row],[Principal]]-Table1[[#This Row],[Interest]],0)</f>
        <v>151284.47979056515</v>
      </c>
      <c r="E72" s="6" t="str" cm="1">
        <f t="array" ref="E72">_xlfn.IFS(D72&gt;0,"Continue Payment",D72=0,"Stop Payment",D72&lt;0,"The Return Payment is: "&amp;D72)</f>
        <v>Continue Payment</v>
      </c>
      <c r="F72" s="1"/>
      <c r="G72" s="1"/>
      <c r="H72" s="1"/>
    </row>
    <row r="73" spans="1:8" x14ac:dyDescent="0.3">
      <c r="A73">
        <v>62</v>
      </c>
      <c r="B73" s="6">
        <f t="shared" si="0"/>
        <v>652.72705367568369</v>
      </c>
      <c r="C73" s="6">
        <f t="shared" si="1"/>
        <v>801.62573664292108</v>
      </c>
      <c r="D73" s="6">
        <f>IF(D72&gt;0,D72-Table1[[#This Row],[Principal]]-Table1[[#This Row],[Interest]],0)</f>
        <v>149830.12700024655</v>
      </c>
      <c r="E73" s="6" t="str" cm="1">
        <f t="array" ref="E73">_xlfn.IFS(D73&gt;0,"Continue Payment",D73=0,"Stop Payment",D73&lt;0,"The Return Payment is: "&amp;D73)</f>
        <v>Continue Payment</v>
      </c>
      <c r="F73" s="1"/>
      <c r="G73" s="1"/>
      <c r="H73" s="1"/>
    </row>
    <row r="74" spans="1:8" x14ac:dyDescent="0.3">
      <c r="A74">
        <v>63</v>
      </c>
      <c r="B74" s="6">
        <f t="shared" si="0"/>
        <v>650.0549678868739</v>
      </c>
      <c r="C74" s="6">
        <f t="shared" si="1"/>
        <v>804.29782243173065</v>
      </c>
      <c r="D74" s="6">
        <f>IF(D73&gt;0,D73-Table1[[#This Row],[Principal]]-Table1[[#This Row],[Interest]],0)</f>
        <v>148375.77420992794</v>
      </c>
      <c r="E74" s="6" t="str" cm="1">
        <f t="array" ref="E74">_xlfn.IFS(D74&gt;0,"Continue Payment",D74=0,"Stop Payment",D74&lt;0,"The Return Payment is: "&amp;D74)</f>
        <v>Continue Payment</v>
      </c>
      <c r="F74" s="1"/>
      <c r="G74" s="1"/>
      <c r="H74" s="1"/>
    </row>
    <row r="75" spans="1:8" x14ac:dyDescent="0.3">
      <c r="A75">
        <v>64</v>
      </c>
      <c r="B75" s="6">
        <f t="shared" si="0"/>
        <v>647.37397514543488</v>
      </c>
      <c r="C75" s="6">
        <f t="shared" si="1"/>
        <v>806.97881517316978</v>
      </c>
      <c r="D75" s="6">
        <f>IF(D74&gt;0,D74-Table1[[#This Row],[Principal]]-Table1[[#This Row],[Interest]],0)</f>
        <v>146921.42141960934</v>
      </c>
      <c r="E75" s="6" t="str" cm="1">
        <f t="array" ref="E75">_xlfn.IFS(D75&gt;0,"Continue Payment",D75=0,"Stop Payment",D75&lt;0,"The Return Payment is: "&amp;D75)</f>
        <v>Continue Payment</v>
      </c>
      <c r="F75" s="1"/>
      <c r="G75" s="1"/>
      <c r="H75" s="1"/>
    </row>
    <row r="76" spans="1:8" x14ac:dyDescent="0.3">
      <c r="A76">
        <v>65</v>
      </c>
      <c r="B76" s="6">
        <f t="shared" ref="B76:B139" si="2">IF(D75&gt;0,-IPMT($B$5/$B$6,A76,$E$5,$E$6),0)</f>
        <v>644.6840457615242</v>
      </c>
      <c r="C76" s="6">
        <f t="shared" ref="C76:C139" si="3">IF(D75&gt;0,-PPMT($B$5/$B$6,A76,$E$5,$E$6),0)</f>
        <v>809.66874455708034</v>
      </c>
      <c r="D76" s="6">
        <f>IF(D75&gt;0,D75-Table1[[#This Row],[Principal]]-Table1[[#This Row],[Interest]],0)</f>
        <v>145467.06862929073</v>
      </c>
      <c r="E76" s="6" t="str" cm="1">
        <f t="array" ref="E76">_xlfn.IFS(D76&gt;0,"Continue Payment",D76=0,"Stop Payment",D76&lt;0,"The Return Payment is: "&amp;D76)</f>
        <v>Continue Payment</v>
      </c>
      <c r="F76" s="1"/>
      <c r="G76" s="1"/>
      <c r="H76" s="1"/>
    </row>
    <row r="77" spans="1:8" x14ac:dyDescent="0.3">
      <c r="A77">
        <v>66</v>
      </c>
      <c r="B77" s="6">
        <f t="shared" si="2"/>
        <v>641.98514994633422</v>
      </c>
      <c r="C77" s="6">
        <f t="shared" si="3"/>
        <v>812.36764037227078</v>
      </c>
      <c r="D77" s="6">
        <f>IF(D76&gt;0,D76-Table1[[#This Row],[Principal]]-Table1[[#This Row],[Interest]],0)</f>
        <v>144012.71583897213</v>
      </c>
      <c r="E77" s="6" t="str" cm="1">
        <f t="array" ref="E77">_xlfn.IFS(D77&gt;0,"Continue Payment",D77=0,"Stop Payment",D77&lt;0,"The Return Payment is: "&amp;D77)</f>
        <v>Continue Payment</v>
      </c>
      <c r="F77" s="1"/>
      <c r="G77" s="1"/>
      <c r="H77" s="1"/>
    </row>
    <row r="78" spans="1:8" x14ac:dyDescent="0.3">
      <c r="A78">
        <v>67</v>
      </c>
      <c r="B78" s="6">
        <f t="shared" si="2"/>
        <v>639.27725781175991</v>
      </c>
      <c r="C78" s="6">
        <f t="shared" si="3"/>
        <v>815.07553250684509</v>
      </c>
      <c r="D78" s="6">
        <f>IF(D77&gt;0,D77-Table1[[#This Row],[Principal]]-Table1[[#This Row],[Interest]],0)</f>
        <v>142558.36304865353</v>
      </c>
      <c r="E78" s="6" t="str" cm="1">
        <f t="array" ref="E78">_xlfn.IFS(D78&gt;0,"Continue Payment",D78=0,"Stop Payment",D78&lt;0,"The Return Payment is: "&amp;D78)</f>
        <v>Continue Payment</v>
      </c>
      <c r="F78" s="1"/>
      <c r="G78" s="1"/>
      <c r="H78" s="1"/>
    </row>
    <row r="79" spans="1:8" x14ac:dyDescent="0.3">
      <c r="A79">
        <v>68</v>
      </c>
      <c r="B79" s="6">
        <f t="shared" si="2"/>
        <v>636.56033937007044</v>
      </c>
      <c r="C79" s="6">
        <f t="shared" si="3"/>
        <v>817.79245094853434</v>
      </c>
      <c r="D79" s="6">
        <f>IF(D78&gt;0,D78-Table1[[#This Row],[Principal]]-Table1[[#This Row],[Interest]],0)</f>
        <v>141104.01025833492</v>
      </c>
      <c r="E79" s="6" t="str" cm="1">
        <f t="array" ref="E79">_xlfn.IFS(D79&gt;0,"Continue Payment",D79=0,"Stop Payment",D79&lt;0,"The Return Payment is: "&amp;D79)</f>
        <v>Continue Payment</v>
      </c>
      <c r="F79" s="1"/>
      <c r="G79" s="1"/>
      <c r="H79" s="1"/>
    </row>
    <row r="80" spans="1:8" x14ac:dyDescent="0.3">
      <c r="A80">
        <v>69</v>
      </c>
      <c r="B80" s="6">
        <f t="shared" si="2"/>
        <v>633.83436453357513</v>
      </c>
      <c r="C80" s="6">
        <f t="shared" si="3"/>
        <v>820.51842578502954</v>
      </c>
      <c r="D80" s="6">
        <f>IF(D79&gt;0,D79-Table1[[#This Row],[Principal]]-Table1[[#This Row],[Interest]],0)</f>
        <v>139649.65746801632</v>
      </c>
      <c r="E80" s="6" t="str" cm="1">
        <f t="array" ref="E80">_xlfn.IFS(D80&gt;0,"Continue Payment",D80=0,"Stop Payment",D80&lt;0,"The Return Payment is: "&amp;D80)</f>
        <v>Continue Payment</v>
      </c>
      <c r="F80" s="1"/>
      <c r="G80" s="1"/>
      <c r="H80" s="1"/>
    </row>
    <row r="81" spans="1:8" x14ac:dyDescent="0.3">
      <c r="A81">
        <v>70</v>
      </c>
      <c r="B81" s="6">
        <f t="shared" si="2"/>
        <v>631.09930311429184</v>
      </c>
      <c r="C81" s="6">
        <f t="shared" si="3"/>
        <v>823.25348720431293</v>
      </c>
      <c r="D81" s="6">
        <f>IF(D80&gt;0,D80-Table1[[#This Row],[Principal]]-Table1[[#This Row],[Interest]],0)</f>
        <v>138195.30467769771</v>
      </c>
      <c r="E81" s="6" t="str" cm="1">
        <f t="array" ref="E81">_xlfn.IFS(D81&gt;0,"Continue Payment",D81=0,"Stop Payment",D81&lt;0,"The Return Payment is: "&amp;D81)</f>
        <v>Continue Payment</v>
      </c>
      <c r="F81" s="1"/>
      <c r="G81" s="1"/>
      <c r="H81" s="1"/>
    </row>
    <row r="82" spans="1:8" x14ac:dyDescent="0.3">
      <c r="A82">
        <v>71</v>
      </c>
      <c r="B82" s="6">
        <f t="shared" si="2"/>
        <v>628.35512482361082</v>
      </c>
      <c r="C82" s="6">
        <f t="shared" si="3"/>
        <v>825.99766549499395</v>
      </c>
      <c r="D82" s="6">
        <f>IF(D81&gt;0,D81-Table1[[#This Row],[Principal]]-Table1[[#This Row],[Interest]],0)</f>
        <v>136740.95188737911</v>
      </c>
      <c r="E82" s="6" t="str" cm="1">
        <f t="array" ref="E82">_xlfn.IFS(D82&gt;0,"Continue Payment",D82=0,"Stop Payment",D82&lt;0,"The Return Payment is: "&amp;D82)</f>
        <v>Continue Payment</v>
      </c>
      <c r="F82" s="1"/>
      <c r="G82" s="1"/>
      <c r="H82" s="1"/>
    </row>
    <row r="83" spans="1:8" x14ac:dyDescent="0.3">
      <c r="A83">
        <v>72</v>
      </c>
      <c r="B83" s="6">
        <f t="shared" si="2"/>
        <v>625.60179927196077</v>
      </c>
      <c r="C83" s="6">
        <f t="shared" si="3"/>
        <v>828.750991046644</v>
      </c>
      <c r="D83" s="6">
        <f>IF(D82&gt;0,D82-Table1[[#This Row],[Principal]]-Table1[[#This Row],[Interest]],0)</f>
        <v>135286.59909706051</v>
      </c>
      <c r="E83" s="6" t="str" cm="1">
        <f t="array" ref="E83">_xlfn.IFS(D83&gt;0,"Continue Payment",D83=0,"Stop Payment",D83&lt;0,"The Return Payment is: "&amp;D83)</f>
        <v>Continue Payment</v>
      </c>
      <c r="F83" s="1"/>
      <c r="G83" s="1"/>
      <c r="H83" s="1"/>
    </row>
    <row r="84" spans="1:8" x14ac:dyDescent="0.3">
      <c r="A84">
        <v>73</v>
      </c>
      <c r="B84" s="6">
        <f t="shared" si="2"/>
        <v>622.83929596847202</v>
      </c>
      <c r="C84" s="6">
        <f t="shared" si="3"/>
        <v>831.51349435013276</v>
      </c>
      <c r="D84" s="6">
        <f>IF(D83&gt;0,D83-Table1[[#This Row],[Principal]]-Table1[[#This Row],[Interest]],0)</f>
        <v>133832.2463067419</v>
      </c>
      <c r="E84" s="6" t="str" cm="1">
        <f t="array" ref="E84">_xlfn.IFS(D84&gt;0,"Continue Payment",D84=0,"Stop Payment",D84&lt;0,"The Return Payment is: "&amp;D84)</f>
        <v>Continue Payment</v>
      </c>
      <c r="F84" s="1"/>
      <c r="G84" s="1"/>
      <c r="H84" s="1"/>
    </row>
    <row r="85" spans="1:8" x14ac:dyDescent="0.3">
      <c r="A85">
        <v>74</v>
      </c>
      <c r="B85" s="6">
        <f t="shared" si="2"/>
        <v>620.06758432063816</v>
      </c>
      <c r="C85" s="6">
        <f t="shared" si="3"/>
        <v>834.28520599796661</v>
      </c>
      <c r="D85" s="6">
        <f>IF(D84&gt;0,D84-Table1[[#This Row],[Principal]]-Table1[[#This Row],[Interest]],0)</f>
        <v>132377.8935164233</v>
      </c>
      <c r="E85" s="6" t="str" cm="1">
        <f t="array" ref="E85">_xlfn.IFS(D85&gt;0,"Continue Payment",D85=0,"Stop Payment",D85&lt;0,"The Return Payment is: "&amp;D85)</f>
        <v>Continue Payment</v>
      </c>
      <c r="F85" s="1"/>
      <c r="G85" s="1"/>
      <c r="H85" s="1"/>
    </row>
    <row r="86" spans="1:8" x14ac:dyDescent="0.3">
      <c r="A86">
        <v>75</v>
      </c>
      <c r="B86" s="6">
        <f t="shared" si="2"/>
        <v>617.28663363397834</v>
      </c>
      <c r="C86" s="6">
        <f t="shared" si="3"/>
        <v>837.06615668462643</v>
      </c>
      <c r="D86" s="6">
        <f>IF(D85&gt;0,D85-Table1[[#This Row],[Principal]]-Table1[[#This Row],[Interest]],0)</f>
        <v>130923.54072610469</v>
      </c>
      <c r="E86" s="6" t="str" cm="1">
        <f t="array" ref="E86">_xlfn.IFS(D86&gt;0,"Continue Payment",D86=0,"Stop Payment",D86&lt;0,"The Return Payment is: "&amp;D86)</f>
        <v>Continue Payment</v>
      </c>
      <c r="F86" s="1"/>
      <c r="G86" s="1"/>
      <c r="H86" s="1"/>
    </row>
    <row r="87" spans="1:8" x14ac:dyDescent="0.3">
      <c r="A87">
        <v>76</v>
      </c>
      <c r="B87" s="6">
        <f t="shared" si="2"/>
        <v>614.49641311169626</v>
      </c>
      <c r="C87" s="6">
        <f t="shared" si="3"/>
        <v>839.85637720690852</v>
      </c>
      <c r="D87" s="6">
        <f>IF(D86&gt;0,D86-Table1[[#This Row],[Principal]]-Table1[[#This Row],[Interest]],0)</f>
        <v>129469.18793578609</v>
      </c>
      <c r="E87" s="6" t="str" cm="1">
        <f t="array" ref="E87">_xlfn.IFS(D87&gt;0,"Continue Payment",D87=0,"Stop Payment",D87&lt;0,"The Return Payment is: "&amp;D87)</f>
        <v>Continue Payment</v>
      </c>
      <c r="F87" s="1"/>
      <c r="G87" s="1"/>
      <c r="H87" s="1"/>
    </row>
    <row r="88" spans="1:8" x14ac:dyDescent="0.3">
      <c r="A88">
        <v>77</v>
      </c>
      <c r="B88" s="6">
        <f t="shared" si="2"/>
        <v>611.69689185433981</v>
      </c>
      <c r="C88" s="6">
        <f t="shared" si="3"/>
        <v>842.65589846426485</v>
      </c>
      <c r="D88" s="6">
        <f>IF(D87&gt;0,D87-Table1[[#This Row],[Principal]]-Table1[[#This Row],[Interest]],0)</f>
        <v>128014.83514546748</v>
      </c>
      <c r="E88" s="6" t="str" cm="1">
        <f t="array" ref="E88">_xlfn.IFS(D88&gt;0,"Continue Payment",D88=0,"Stop Payment",D88&lt;0,"The Return Payment is: "&amp;D88)</f>
        <v>Continue Payment</v>
      </c>
      <c r="F88" s="1"/>
      <c r="G88" s="1"/>
      <c r="H88" s="1"/>
    </row>
    <row r="89" spans="1:8" x14ac:dyDescent="0.3">
      <c r="A89">
        <v>78</v>
      </c>
      <c r="B89" s="6">
        <f t="shared" si="2"/>
        <v>608.88803885945902</v>
      </c>
      <c r="C89" s="6">
        <f t="shared" si="3"/>
        <v>845.46475145914576</v>
      </c>
      <c r="D89" s="6">
        <f>IF(D88&gt;0,D88-Table1[[#This Row],[Principal]]-Table1[[#This Row],[Interest]],0)</f>
        <v>126560.48235514888</v>
      </c>
      <c r="E89" s="6" t="str" cm="1">
        <f t="array" ref="E89">_xlfn.IFS(D89&gt;0,"Continue Payment",D89=0,"Stop Payment",D89&lt;0,"The Return Payment is: "&amp;D89)</f>
        <v>Continue Payment</v>
      </c>
      <c r="F89" s="1"/>
      <c r="G89" s="1"/>
      <c r="H89" s="1"/>
    </row>
    <row r="90" spans="1:8" x14ac:dyDescent="0.3">
      <c r="A90">
        <v>79</v>
      </c>
      <c r="B90" s="6">
        <f t="shared" si="2"/>
        <v>606.06982302126187</v>
      </c>
      <c r="C90" s="6">
        <f t="shared" si="3"/>
        <v>848.28296729734291</v>
      </c>
      <c r="D90" s="6">
        <f>IF(D89&gt;0,D89-Table1[[#This Row],[Principal]]-Table1[[#This Row],[Interest]],0)</f>
        <v>125106.12956483028</v>
      </c>
      <c r="E90" s="6" t="str" cm="1">
        <f t="array" ref="E90">_xlfn.IFS(D90&gt;0,"Continue Payment",D90=0,"Stop Payment",D90&lt;0,"The Return Payment is: "&amp;D90)</f>
        <v>Continue Payment</v>
      </c>
      <c r="F90" s="1"/>
      <c r="G90" s="1"/>
      <c r="H90" s="1"/>
    </row>
    <row r="91" spans="1:8" x14ac:dyDescent="0.3">
      <c r="A91">
        <v>80</v>
      </c>
      <c r="B91" s="6">
        <f t="shared" si="2"/>
        <v>603.24221313027078</v>
      </c>
      <c r="C91" s="6">
        <f t="shared" si="3"/>
        <v>851.1105771883341</v>
      </c>
      <c r="D91" s="6">
        <f>IF(D90&gt;0,D90-Table1[[#This Row],[Principal]]-Table1[[#This Row],[Interest]],0)</f>
        <v>123651.77677451167</v>
      </c>
      <c r="E91" s="6" t="str" cm="1">
        <f t="array" ref="E91">_xlfn.IFS(D91&gt;0,"Continue Payment",D91=0,"Stop Payment",D91&lt;0,"The Return Payment is: "&amp;D91)</f>
        <v>Continue Payment</v>
      </c>
      <c r="F91" s="1"/>
      <c r="G91" s="1"/>
      <c r="H91" s="1"/>
    </row>
    <row r="92" spans="1:8" x14ac:dyDescent="0.3">
      <c r="A92">
        <v>81</v>
      </c>
      <c r="B92" s="6">
        <f t="shared" si="2"/>
        <v>600.4051778729762</v>
      </c>
      <c r="C92" s="6">
        <f t="shared" si="3"/>
        <v>853.94761244562858</v>
      </c>
      <c r="D92" s="6">
        <f>IF(D91&gt;0,D91-Table1[[#This Row],[Principal]]-Table1[[#This Row],[Interest]],0)</f>
        <v>122197.42398419307</v>
      </c>
      <c r="E92" s="6" t="str" cm="1">
        <f t="array" ref="E92">_xlfn.IFS(D92&gt;0,"Continue Payment",D92=0,"Stop Payment",D92&lt;0,"The Return Payment is: "&amp;D92)</f>
        <v>Continue Payment</v>
      </c>
      <c r="F92" s="1"/>
      <c r="G92" s="1"/>
      <c r="H92" s="1"/>
    </row>
    <row r="93" spans="1:8" x14ac:dyDescent="0.3">
      <c r="A93">
        <v>82</v>
      </c>
      <c r="B93" s="6">
        <f t="shared" si="2"/>
        <v>597.55868583149083</v>
      </c>
      <c r="C93" s="6">
        <f t="shared" si="3"/>
        <v>856.79410448711405</v>
      </c>
      <c r="D93" s="6">
        <f>IF(D92&gt;0,D92-Table1[[#This Row],[Principal]]-Table1[[#This Row],[Interest]],0)</f>
        <v>120743.07119387446</v>
      </c>
      <c r="E93" s="6" t="str" cm="1">
        <f t="array" ref="E93">_xlfn.IFS(D93&gt;0,"Continue Payment",D93=0,"Stop Payment",D93&lt;0,"The Return Payment is: "&amp;D93)</f>
        <v>Continue Payment</v>
      </c>
      <c r="F93" s="1"/>
      <c r="G93" s="1"/>
      <c r="H93" s="1"/>
    </row>
    <row r="94" spans="1:8" x14ac:dyDescent="0.3">
      <c r="A94">
        <v>83</v>
      </c>
      <c r="B94" s="6">
        <f t="shared" si="2"/>
        <v>594.70270548320059</v>
      </c>
      <c r="C94" s="6">
        <f t="shared" si="3"/>
        <v>859.65008483540441</v>
      </c>
      <c r="D94" s="6">
        <f>IF(D93&gt;0,D93-Table1[[#This Row],[Principal]]-Table1[[#This Row],[Interest]],0)</f>
        <v>119288.71840355586</v>
      </c>
      <c r="E94" s="6" t="str" cm="1">
        <f t="array" ref="E94">_xlfn.IFS(D94&gt;0,"Continue Payment",D94=0,"Stop Payment",D94&lt;0,"The Return Payment is: "&amp;D94)</f>
        <v>Continue Payment</v>
      </c>
      <c r="F94" s="1"/>
      <c r="G94" s="1"/>
      <c r="H94" s="1"/>
    </row>
    <row r="95" spans="1:8" x14ac:dyDescent="0.3">
      <c r="A95">
        <v>84</v>
      </c>
      <c r="B95" s="6">
        <f t="shared" si="2"/>
        <v>591.83720520041572</v>
      </c>
      <c r="C95" s="6">
        <f t="shared" si="3"/>
        <v>862.51558511818905</v>
      </c>
      <c r="D95" s="6">
        <f>IF(D94&gt;0,D94-Table1[[#This Row],[Principal]]-Table1[[#This Row],[Interest]],0)</f>
        <v>117834.36561323726</v>
      </c>
      <c r="E95" s="6" t="str" cm="1">
        <f t="array" ref="E95">_xlfn.IFS(D95&gt;0,"Continue Payment",D95=0,"Stop Payment",D95&lt;0,"The Return Payment is: "&amp;D95)</f>
        <v>Continue Payment</v>
      </c>
      <c r="F95" s="1"/>
      <c r="G95" s="1"/>
      <c r="H95" s="1"/>
    </row>
    <row r="96" spans="1:8" x14ac:dyDescent="0.3">
      <c r="A96">
        <v>85</v>
      </c>
      <c r="B96" s="6">
        <f t="shared" si="2"/>
        <v>588.96215325002174</v>
      </c>
      <c r="C96" s="6">
        <f t="shared" si="3"/>
        <v>865.39063706858292</v>
      </c>
      <c r="D96" s="6">
        <f>IF(D95&gt;0,D95-Table1[[#This Row],[Principal]]-Table1[[#This Row],[Interest]],0)</f>
        <v>116380.01282291865</v>
      </c>
      <c r="E96" s="6" t="str" cm="1">
        <f t="array" ref="E96">_xlfn.IFS(D96&gt;0,"Continue Payment",D96=0,"Stop Payment",D96&lt;0,"The Return Payment is: "&amp;D96)</f>
        <v>Continue Payment</v>
      </c>
      <c r="F96" s="1"/>
      <c r="G96" s="1"/>
      <c r="H96" s="1"/>
    </row>
    <row r="97" spans="1:8" x14ac:dyDescent="0.3">
      <c r="A97">
        <v>86</v>
      </c>
      <c r="B97" s="6">
        <f t="shared" si="2"/>
        <v>586.07751779312639</v>
      </c>
      <c r="C97" s="6">
        <f t="shared" si="3"/>
        <v>868.27527252547839</v>
      </c>
      <c r="D97" s="6">
        <f>IF(D96&gt;0,D96-Table1[[#This Row],[Principal]]-Table1[[#This Row],[Interest]],0)</f>
        <v>114925.66003260005</v>
      </c>
      <c r="E97" s="6" t="str" cm="1">
        <f t="array" ref="E97">_xlfn.IFS(D97&gt;0,"Continue Payment",D97=0,"Stop Payment",D97&lt;0,"The Return Payment is: "&amp;D97)</f>
        <v>Continue Payment</v>
      </c>
      <c r="F97" s="1"/>
      <c r="G97" s="1"/>
      <c r="H97" s="1"/>
    </row>
    <row r="98" spans="1:8" x14ac:dyDescent="0.3">
      <c r="A98">
        <v>87</v>
      </c>
      <c r="B98" s="6">
        <f t="shared" si="2"/>
        <v>583.18326688470825</v>
      </c>
      <c r="C98" s="6">
        <f t="shared" si="3"/>
        <v>871.16952343389653</v>
      </c>
      <c r="D98" s="6">
        <f>IF(D97&gt;0,D97-Table1[[#This Row],[Principal]]-Table1[[#This Row],[Interest]],0)</f>
        <v>113471.30724228144</v>
      </c>
      <c r="E98" s="6" t="str" cm="1">
        <f t="array" ref="E98">_xlfn.IFS(D98&gt;0,"Continue Payment",D98=0,"Stop Payment",D98&lt;0,"The Return Payment is: "&amp;D98)</f>
        <v>Continue Payment</v>
      </c>
      <c r="F98" s="1"/>
      <c r="G98" s="1"/>
      <c r="H98" s="1"/>
    </row>
    <row r="99" spans="1:8" x14ac:dyDescent="0.3">
      <c r="A99">
        <v>88</v>
      </c>
      <c r="B99" s="6">
        <f t="shared" si="2"/>
        <v>580.27936847326191</v>
      </c>
      <c r="C99" s="6">
        <f t="shared" si="3"/>
        <v>874.07342184534286</v>
      </c>
      <c r="D99" s="6">
        <f>IF(D98&gt;0,D98-Table1[[#This Row],[Principal]]-Table1[[#This Row],[Interest]],0)</f>
        <v>112016.95445196284</v>
      </c>
      <c r="E99" s="6" t="str" cm="1">
        <f t="array" ref="E99">_xlfn.IFS(D99&gt;0,"Continue Payment",D99=0,"Stop Payment",D99&lt;0,"The Return Payment is: "&amp;D99)</f>
        <v>Continue Payment</v>
      </c>
      <c r="F99" s="1"/>
      <c r="G99" s="1"/>
      <c r="H99" s="1"/>
    </row>
    <row r="100" spans="1:8" x14ac:dyDescent="0.3">
      <c r="A100">
        <v>89</v>
      </c>
      <c r="B100" s="6">
        <f t="shared" si="2"/>
        <v>577.36579040044421</v>
      </c>
      <c r="C100" s="6">
        <f t="shared" si="3"/>
        <v>876.98699991816079</v>
      </c>
      <c r="D100" s="6">
        <f>IF(D99&gt;0,D99-Table1[[#This Row],[Principal]]-Table1[[#This Row],[Interest]],0)</f>
        <v>110562.60166164424</v>
      </c>
      <c r="E100" s="6" t="str" cm="1">
        <f t="array" ref="E100">_xlfn.IFS(D100&gt;0,"Continue Payment",D100=0,"Stop Payment",D100&lt;0,"The Return Payment is: "&amp;D100)</f>
        <v>Continue Payment</v>
      </c>
      <c r="F100" s="1"/>
      <c r="G100" s="1"/>
      <c r="H100" s="1"/>
    </row>
    <row r="101" spans="1:8" x14ac:dyDescent="0.3">
      <c r="A101">
        <v>90</v>
      </c>
      <c r="B101" s="6">
        <f t="shared" si="2"/>
        <v>574.44250040071688</v>
      </c>
      <c r="C101" s="6">
        <f t="shared" si="3"/>
        <v>879.91028991788789</v>
      </c>
      <c r="D101" s="6">
        <f>IF(D100&gt;0,D100-Table1[[#This Row],[Principal]]-Table1[[#This Row],[Interest]],0)</f>
        <v>109108.24887132563</v>
      </c>
      <c r="E101" s="6" t="str" cm="1">
        <f t="array" ref="E101">_xlfn.IFS(D101&gt;0,"Continue Payment",D101=0,"Stop Payment",D101&lt;0,"The Return Payment is: "&amp;D101)</f>
        <v>Continue Payment</v>
      </c>
      <c r="F101" s="1"/>
      <c r="G101" s="1"/>
      <c r="H101" s="1"/>
    </row>
    <row r="102" spans="1:8" x14ac:dyDescent="0.3">
      <c r="A102">
        <v>91</v>
      </c>
      <c r="B102" s="6">
        <f t="shared" si="2"/>
        <v>571.50946610099061</v>
      </c>
      <c r="C102" s="6">
        <f t="shared" si="3"/>
        <v>882.84332421761417</v>
      </c>
      <c r="D102" s="6">
        <f>IF(D101&gt;0,D101-Table1[[#This Row],[Principal]]-Table1[[#This Row],[Interest]],0)</f>
        <v>107653.89608100703</v>
      </c>
      <c r="E102" s="6" t="str" cm="1">
        <f t="array" ref="E102">_xlfn.IFS(D102&gt;0,"Continue Payment",D102=0,"Stop Payment",D102&lt;0,"The Return Payment is: "&amp;D102)</f>
        <v>Continue Payment</v>
      </c>
      <c r="F102" s="1"/>
      <c r="G102" s="1"/>
      <c r="H102" s="1"/>
    </row>
    <row r="103" spans="1:8" x14ac:dyDescent="0.3">
      <c r="A103">
        <v>92</v>
      </c>
      <c r="B103" s="6">
        <f t="shared" si="2"/>
        <v>568.56665502026522</v>
      </c>
      <c r="C103" s="6">
        <f t="shared" si="3"/>
        <v>885.78613529833956</v>
      </c>
      <c r="D103" s="6">
        <f>IF(D102&gt;0,D102-Table1[[#This Row],[Principal]]-Table1[[#This Row],[Interest]],0)</f>
        <v>106199.54329068842</v>
      </c>
      <c r="E103" s="6" t="str" cm="1">
        <f t="array" ref="E103">_xlfn.IFS(D103&gt;0,"Continue Payment",D103=0,"Stop Payment",D103&lt;0,"The Return Payment is: "&amp;D103)</f>
        <v>Continue Payment</v>
      </c>
      <c r="F103" s="1"/>
      <c r="G103" s="1"/>
      <c r="H103" s="1"/>
    </row>
    <row r="104" spans="1:8" x14ac:dyDescent="0.3">
      <c r="A104">
        <v>93</v>
      </c>
      <c r="B104" s="6">
        <f t="shared" si="2"/>
        <v>565.61403456927076</v>
      </c>
      <c r="C104" s="6">
        <f t="shared" si="3"/>
        <v>888.73875574933413</v>
      </c>
      <c r="D104" s="6">
        <f>IF(D103&gt;0,D103-Table1[[#This Row],[Principal]]-Table1[[#This Row],[Interest]],0)</f>
        <v>104745.19050036982</v>
      </c>
      <c r="E104" s="6" t="str" cm="1">
        <f t="array" ref="E104">_xlfn.IFS(D104&gt;0,"Continue Payment",D104=0,"Stop Payment",D104&lt;0,"The Return Payment is: "&amp;D104)</f>
        <v>Continue Payment</v>
      </c>
      <c r="F104" s="1"/>
      <c r="G104" s="1"/>
      <c r="H104" s="1"/>
    </row>
    <row r="105" spans="1:8" x14ac:dyDescent="0.3">
      <c r="A105">
        <v>94</v>
      </c>
      <c r="B105" s="6">
        <f t="shared" si="2"/>
        <v>562.65157205010632</v>
      </c>
      <c r="C105" s="6">
        <f t="shared" si="3"/>
        <v>891.70121826849845</v>
      </c>
      <c r="D105" s="6">
        <f>IF(D104&gt;0,D104-Table1[[#This Row],[Principal]]-Table1[[#This Row],[Interest]],0)</f>
        <v>103290.83771005122</v>
      </c>
      <c r="E105" s="6" t="str" cm="1">
        <f t="array" ref="E105">_xlfn.IFS(D105&gt;0,"Continue Payment",D105=0,"Stop Payment",D105&lt;0,"The Return Payment is: "&amp;D105)</f>
        <v>Continue Payment</v>
      </c>
      <c r="F105" s="1"/>
      <c r="G105" s="1"/>
      <c r="H105" s="1"/>
    </row>
    <row r="106" spans="1:8" x14ac:dyDescent="0.3">
      <c r="A106">
        <v>95</v>
      </c>
      <c r="B106" s="6">
        <f t="shared" si="2"/>
        <v>559.67923465587796</v>
      </c>
      <c r="C106" s="6">
        <f t="shared" si="3"/>
        <v>894.6735556627267</v>
      </c>
      <c r="D106" s="6">
        <f>IF(D105&gt;0,D105-Table1[[#This Row],[Principal]]-Table1[[#This Row],[Interest]],0)</f>
        <v>101836.48491973261</v>
      </c>
      <c r="E106" s="6" t="str" cm="1">
        <f t="array" ref="E106">_xlfn.IFS(D106&gt;0,"Continue Payment",D106=0,"Stop Payment",D106&lt;0,"The Return Payment is: "&amp;D106)</f>
        <v>Continue Payment</v>
      </c>
      <c r="F106" s="1"/>
      <c r="G106" s="1"/>
      <c r="H106" s="1"/>
    </row>
    <row r="107" spans="1:8" x14ac:dyDescent="0.3">
      <c r="A107">
        <v>96</v>
      </c>
      <c r="B107" s="6">
        <f t="shared" si="2"/>
        <v>556.69698947033555</v>
      </c>
      <c r="C107" s="6">
        <f t="shared" si="3"/>
        <v>897.65580084826922</v>
      </c>
      <c r="D107" s="6">
        <f>IF(D106&gt;0,D106-Table1[[#This Row],[Principal]]-Table1[[#This Row],[Interest]],0)</f>
        <v>100382.13212941401</v>
      </c>
      <c r="E107" s="6" t="str" cm="1">
        <f t="array" ref="E107">_xlfn.IFS(D107&gt;0,"Continue Payment",D107=0,"Stop Payment",D107&lt;0,"The Return Payment is: "&amp;D107)</f>
        <v>Continue Payment</v>
      </c>
      <c r="F107" s="1"/>
      <c r="G107" s="1"/>
      <c r="H107" s="1"/>
    </row>
    <row r="108" spans="1:8" x14ac:dyDescent="0.3">
      <c r="A108">
        <v>97</v>
      </c>
      <c r="B108" s="6">
        <f t="shared" si="2"/>
        <v>553.70480346750799</v>
      </c>
      <c r="C108" s="6">
        <f t="shared" si="3"/>
        <v>900.64798685109679</v>
      </c>
      <c r="D108" s="6">
        <f>IF(D107&gt;0,D107-Table1[[#This Row],[Principal]]-Table1[[#This Row],[Interest]],0)</f>
        <v>98927.779339095403</v>
      </c>
      <c r="E108" s="6" t="str" cm="1">
        <f t="array" ref="E108">_xlfn.IFS(D108&gt;0,"Continue Payment",D108=0,"Stop Payment",D108&lt;0,"The Return Payment is: "&amp;D108)</f>
        <v>Continue Payment</v>
      </c>
      <c r="F108" s="1"/>
      <c r="G108" s="1"/>
      <c r="H108" s="1"/>
    </row>
    <row r="109" spans="1:8" x14ac:dyDescent="0.3">
      <c r="A109">
        <v>98</v>
      </c>
      <c r="B109" s="6">
        <f t="shared" si="2"/>
        <v>550.70264351133778</v>
      </c>
      <c r="C109" s="6">
        <f t="shared" si="3"/>
        <v>903.65014680726711</v>
      </c>
      <c r="D109" s="6">
        <f>IF(D108&gt;0,D108-Table1[[#This Row],[Principal]]-Table1[[#This Row],[Interest]],0)</f>
        <v>97473.426548776799</v>
      </c>
      <c r="E109" s="6" t="str" cm="1">
        <f t="array" ref="E109">_xlfn.IFS(D109&gt;0,"Continue Payment",D109=0,"Stop Payment",D109&lt;0,"The Return Payment is: "&amp;D109)</f>
        <v>Continue Payment</v>
      </c>
      <c r="F109" s="1"/>
      <c r="G109" s="1"/>
      <c r="H109" s="1"/>
    </row>
    <row r="110" spans="1:8" x14ac:dyDescent="0.3">
      <c r="A110">
        <v>99</v>
      </c>
      <c r="B110" s="6">
        <f t="shared" si="2"/>
        <v>547.69047635531342</v>
      </c>
      <c r="C110" s="6">
        <f t="shared" si="3"/>
        <v>906.66231396329124</v>
      </c>
      <c r="D110" s="6">
        <f>IF(D109&gt;0,D109-Table1[[#This Row],[Principal]]-Table1[[#This Row],[Interest]],0)</f>
        <v>96019.073758458195</v>
      </c>
      <c r="E110" s="6" t="str" cm="1">
        <f t="array" ref="E110">_xlfn.IFS(D110&gt;0,"Continue Payment",D110=0,"Stop Payment",D110&lt;0,"The Return Payment is: "&amp;D110)</f>
        <v>Continue Payment</v>
      </c>
      <c r="F110" s="1"/>
      <c r="G110" s="1"/>
      <c r="H110" s="1"/>
    </row>
    <row r="111" spans="1:8" x14ac:dyDescent="0.3">
      <c r="A111">
        <v>100</v>
      </c>
      <c r="B111" s="6">
        <f t="shared" si="2"/>
        <v>544.66826864210248</v>
      </c>
      <c r="C111" s="6">
        <f t="shared" si="3"/>
        <v>909.68452167650241</v>
      </c>
      <c r="D111" s="6">
        <f>IF(D110&gt;0,D110-Table1[[#This Row],[Principal]]-Table1[[#This Row],[Interest]],0)</f>
        <v>94564.720968139591</v>
      </c>
      <c r="E111" s="6" t="str" cm="1">
        <f t="array" ref="E111">_xlfn.IFS(D111&gt;0,"Continue Payment",D111=0,"Stop Payment",D111&lt;0,"The Return Payment is: "&amp;D111)</f>
        <v>Continue Payment</v>
      </c>
      <c r="F111" s="1"/>
      <c r="G111" s="1"/>
      <c r="H111" s="1"/>
    </row>
    <row r="112" spans="1:8" x14ac:dyDescent="0.3">
      <c r="A112">
        <v>101</v>
      </c>
      <c r="B112" s="6">
        <f t="shared" si="2"/>
        <v>541.63598690318076</v>
      </c>
      <c r="C112" s="6">
        <f t="shared" si="3"/>
        <v>912.7168034154239</v>
      </c>
      <c r="D112" s="6">
        <f>IF(D111&gt;0,D111-Table1[[#This Row],[Principal]]-Table1[[#This Row],[Interest]],0)</f>
        <v>93110.368177820972</v>
      </c>
      <c r="E112" s="6" t="str" cm="1">
        <f t="array" ref="E112">_xlfn.IFS(D112&gt;0,"Continue Payment",D112=0,"Stop Payment",D112&lt;0,"The Return Payment is: "&amp;D112)</f>
        <v>Continue Payment</v>
      </c>
      <c r="F112" s="1"/>
      <c r="G112" s="1"/>
      <c r="H112" s="1"/>
    </row>
    <row r="113" spans="1:8" x14ac:dyDescent="0.3">
      <c r="A113">
        <v>102</v>
      </c>
      <c r="B113" s="6">
        <f t="shared" si="2"/>
        <v>538.59359755846276</v>
      </c>
      <c r="C113" s="6">
        <f t="shared" si="3"/>
        <v>915.75919276014213</v>
      </c>
      <c r="D113" s="6">
        <f>IF(D112&gt;0,D112-Table1[[#This Row],[Principal]]-Table1[[#This Row],[Interest]],0)</f>
        <v>91656.015387502368</v>
      </c>
      <c r="E113" s="6" t="str" cm="1">
        <f t="array" ref="E113">_xlfn.IFS(D113&gt;0,"Continue Payment",D113=0,"Stop Payment",D113&lt;0,"The Return Payment is: "&amp;D113)</f>
        <v>Continue Payment</v>
      </c>
      <c r="F113" s="1"/>
      <c r="G113" s="1"/>
      <c r="H113" s="1"/>
    </row>
    <row r="114" spans="1:8" x14ac:dyDescent="0.3">
      <c r="A114">
        <v>103</v>
      </c>
      <c r="B114" s="6">
        <f t="shared" si="2"/>
        <v>535.54106691592892</v>
      </c>
      <c r="C114" s="6">
        <f t="shared" si="3"/>
        <v>918.81172340267574</v>
      </c>
      <c r="D114" s="6">
        <f>IF(D113&gt;0,D113-Table1[[#This Row],[Principal]]-Table1[[#This Row],[Interest]],0)</f>
        <v>90201.662597183764</v>
      </c>
      <c r="E114" s="6" t="str" cm="1">
        <f t="array" ref="E114">_xlfn.IFS(D114&gt;0,"Continue Payment",D114=0,"Stop Payment",D114&lt;0,"The Return Payment is: "&amp;D114)</f>
        <v>Continue Payment</v>
      </c>
      <c r="F114" s="1"/>
      <c r="G114" s="1"/>
      <c r="H114" s="1"/>
    </row>
    <row r="115" spans="1:8" x14ac:dyDescent="0.3">
      <c r="A115">
        <v>104</v>
      </c>
      <c r="B115" s="6">
        <f t="shared" si="2"/>
        <v>532.47836117125337</v>
      </c>
      <c r="C115" s="6">
        <f t="shared" si="3"/>
        <v>921.87442914735141</v>
      </c>
      <c r="D115" s="6">
        <f>IF(D114&gt;0,D114-Table1[[#This Row],[Principal]]-Table1[[#This Row],[Interest]],0)</f>
        <v>88747.30980686516</v>
      </c>
      <c r="E115" s="6" t="str" cm="1">
        <f t="array" ref="E115">_xlfn.IFS(D115&gt;0,"Continue Payment",D115=0,"Stop Payment",D115&lt;0,"The Return Payment is: "&amp;D115)</f>
        <v>Continue Payment</v>
      </c>
      <c r="F115" s="1"/>
      <c r="G115" s="1"/>
      <c r="H115" s="1"/>
    </row>
    <row r="116" spans="1:8" x14ac:dyDescent="0.3">
      <c r="A116">
        <v>105</v>
      </c>
      <c r="B116" s="6">
        <f t="shared" si="2"/>
        <v>529.40544640742883</v>
      </c>
      <c r="C116" s="6">
        <f t="shared" si="3"/>
        <v>924.94734391117595</v>
      </c>
      <c r="D116" s="6">
        <f>IF(D115&gt;0,D115-Table1[[#This Row],[Principal]]-Table1[[#This Row],[Interest]],0)</f>
        <v>87292.957016546556</v>
      </c>
      <c r="E116" s="6" t="str" cm="1">
        <f t="array" ref="E116">_xlfn.IFS(D116&gt;0,"Continue Payment",D116=0,"Stop Payment",D116&lt;0,"The Return Payment is: "&amp;D116)</f>
        <v>Continue Payment</v>
      </c>
      <c r="F116" s="1"/>
      <c r="G116" s="1"/>
      <c r="H116" s="1"/>
    </row>
    <row r="117" spans="1:8" x14ac:dyDescent="0.3">
      <c r="A117">
        <v>106</v>
      </c>
      <c r="B117" s="6">
        <f t="shared" si="2"/>
        <v>526.32228859439169</v>
      </c>
      <c r="C117" s="6">
        <f t="shared" si="3"/>
        <v>928.03050172421331</v>
      </c>
      <c r="D117" s="6">
        <f>IF(D116&gt;0,D116-Table1[[#This Row],[Principal]]-Table1[[#This Row],[Interest]],0)</f>
        <v>85838.604226227952</v>
      </c>
      <c r="E117" s="6" t="str" cm="1">
        <f t="array" ref="E117">_xlfn.IFS(D117&gt;0,"Continue Payment",D117=0,"Stop Payment",D117&lt;0,"The Return Payment is: "&amp;D117)</f>
        <v>Continue Payment</v>
      </c>
      <c r="F117" s="1"/>
      <c r="G117" s="1"/>
      <c r="H117" s="1"/>
    </row>
    <row r="118" spans="1:8" x14ac:dyDescent="0.3">
      <c r="A118">
        <v>107</v>
      </c>
      <c r="B118" s="6">
        <f t="shared" si="2"/>
        <v>523.22885358864426</v>
      </c>
      <c r="C118" s="6">
        <f t="shared" si="3"/>
        <v>931.12393672996052</v>
      </c>
      <c r="D118" s="6">
        <f>IF(D117&gt;0,D117-Table1[[#This Row],[Principal]]-Table1[[#This Row],[Interest]],0)</f>
        <v>84384.251435909347</v>
      </c>
      <c r="E118" s="6" t="str" cm="1">
        <f t="array" ref="E118">_xlfn.IFS(D118&gt;0,"Continue Payment",D118=0,"Stop Payment",D118&lt;0,"The Return Payment is: "&amp;D118)</f>
        <v>Continue Payment</v>
      </c>
      <c r="F118" s="1"/>
      <c r="G118" s="1"/>
      <c r="H118" s="1"/>
    </row>
    <row r="119" spans="1:8" x14ac:dyDescent="0.3">
      <c r="A119">
        <v>108</v>
      </c>
      <c r="B119" s="6">
        <f t="shared" si="2"/>
        <v>520.12510713287759</v>
      </c>
      <c r="C119" s="6">
        <f t="shared" si="3"/>
        <v>934.22768318572707</v>
      </c>
      <c r="D119" s="6">
        <f>IF(D118&gt;0,D118-Table1[[#This Row],[Principal]]-Table1[[#This Row],[Interest]],0)</f>
        <v>82929.898645590743</v>
      </c>
      <c r="E119" s="6" t="str" cm="1">
        <f t="array" ref="E119">_xlfn.IFS(D119&gt;0,"Continue Payment",D119=0,"Stop Payment",D119&lt;0,"The Return Payment is: "&amp;D119)</f>
        <v>Continue Payment</v>
      </c>
      <c r="F119" s="1"/>
      <c r="G119" s="1"/>
      <c r="H119" s="1"/>
    </row>
    <row r="120" spans="1:8" x14ac:dyDescent="0.3">
      <c r="A120">
        <v>109</v>
      </c>
      <c r="B120" s="6">
        <f t="shared" si="2"/>
        <v>517.01101485559195</v>
      </c>
      <c r="C120" s="6">
        <f t="shared" si="3"/>
        <v>937.34177546301282</v>
      </c>
      <c r="D120" s="6">
        <f>IF(D119&gt;0,D119-Table1[[#This Row],[Principal]]-Table1[[#This Row],[Interest]],0)</f>
        <v>81475.545855272139</v>
      </c>
      <c r="E120" s="6" t="str" cm="1">
        <f t="array" ref="E120">_xlfn.IFS(D120&gt;0,"Continue Payment",D120=0,"Stop Payment",D120&lt;0,"The Return Payment is: "&amp;D120)</f>
        <v>Continue Payment</v>
      </c>
      <c r="F120" s="1"/>
      <c r="G120" s="1"/>
      <c r="H120" s="1"/>
    </row>
    <row r="121" spans="1:8" x14ac:dyDescent="0.3">
      <c r="A121">
        <v>110</v>
      </c>
      <c r="B121" s="6">
        <f t="shared" si="2"/>
        <v>513.88654227071515</v>
      </c>
      <c r="C121" s="6">
        <f t="shared" si="3"/>
        <v>940.46624804788974</v>
      </c>
      <c r="D121" s="6">
        <f>IF(D120&gt;0,D120-Table1[[#This Row],[Principal]]-Table1[[#This Row],[Interest]],0)</f>
        <v>80021.193064953535</v>
      </c>
      <c r="E121" s="6" t="str" cm="1">
        <f t="array" ref="E121">_xlfn.IFS(D121&gt;0,"Continue Payment",D121=0,"Stop Payment",D121&lt;0,"The Return Payment is: "&amp;D121)</f>
        <v>Continue Payment</v>
      </c>
      <c r="F121" s="1"/>
      <c r="G121" s="1"/>
      <c r="H121" s="1"/>
    </row>
    <row r="122" spans="1:8" x14ac:dyDescent="0.3">
      <c r="A122">
        <v>111</v>
      </c>
      <c r="B122" s="6">
        <f t="shared" si="2"/>
        <v>510.75165477722226</v>
      </c>
      <c r="C122" s="6">
        <f t="shared" si="3"/>
        <v>943.60113554138252</v>
      </c>
      <c r="D122" s="6">
        <f>IF(D121&gt;0,D121-Table1[[#This Row],[Principal]]-Table1[[#This Row],[Interest]],0)</f>
        <v>78566.840274634931</v>
      </c>
      <c r="E122" s="6" t="str" cm="1">
        <f t="array" ref="E122">_xlfn.IFS(D122&gt;0,"Continue Payment",D122=0,"Stop Payment",D122&lt;0,"The Return Payment is: "&amp;D122)</f>
        <v>Continue Payment</v>
      </c>
      <c r="F122" s="1"/>
      <c r="G122" s="1"/>
      <c r="H122" s="1"/>
    </row>
    <row r="123" spans="1:8" x14ac:dyDescent="0.3">
      <c r="A123">
        <v>112</v>
      </c>
      <c r="B123" s="6">
        <f t="shared" si="2"/>
        <v>507.60631765875098</v>
      </c>
      <c r="C123" s="6">
        <f t="shared" si="3"/>
        <v>946.74647265985379</v>
      </c>
      <c r="D123" s="6">
        <f>IF(D122&gt;0,D122-Table1[[#This Row],[Principal]]-Table1[[#This Row],[Interest]],0)</f>
        <v>77112.487484316327</v>
      </c>
      <c r="E123" s="6" t="str" cm="1">
        <f t="array" ref="E123">_xlfn.IFS(D123&gt;0,"Continue Payment",D123=0,"Stop Payment",D123&lt;0,"The Return Payment is: "&amp;D123)</f>
        <v>Continue Payment</v>
      </c>
      <c r="F123" s="1"/>
      <c r="G123" s="1"/>
      <c r="H123" s="1"/>
    </row>
    <row r="124" spans="1:8" x14ac:dyDescent="0.3">
      <c r="A124">
        <v>113</v>
      </c>
      <c r="B124" s="6">
        <f t="shared" si="2"/>
        <v>504.45049608321813</v>
      </c>
      <c r="C124" s="6">
        <f t="shared" si="3"/>
        <v>949.90229423538676</v>
      </c>
      <c r="D124" s="6">
        <f>IF(D123&gt;0,D123-Table1[[#This Row],[Principal]]-Table1[[#This Row],[Interest]],0)</f>
        <v>75658.134693997723</v>
      </c>
      <c r="E124" s="6" t="str" cm="1">
        <f t="array" ref="E124">_xlfn.IFS(D124&gt;0,"Continue Payment",D124=0,"Stop Payment",D124&lt;0,"The Return Payment is: "&amp;D124)</f>
        <v>Continue Payment</v>
      </c>
      <c r="F124" s="1"/>
      <c r="G124" s="1"/>
      <c r="H124" s="1"/>
    </row>
    <row r="125" spans="1:8" x14ac:dyDescent="0.3">
      <c r="A125">
        <v>114</v>
      </c>
      <c r="B125" s="6">
        <f t="shared" si="2"/>
        <v>501.2841551024336</v>
      </c>
      <c r="C125" s="6">
        <f t="shared" si="3"/>
        <v>953.06863521617129</v>
      </c>
      <c r="D125" s="6">
        <f>IF(D124&gt;0,D124-Table1[[#This Row],[Principal]]-Table1[[#This Row],[Interest]],0)</f>
        <v>74203.781903679119</v>
      </c>
      <c r="E125" s="6" t="str" cm="1">
        <f t="array" ref="E125">_xlfn.IFS(D125&gt;0,"Continue Payment",D125=0,"Stop Payment",D125&lt;0,"The Return Payment is: "&amp;D125)</f>
        <v>Continue Payment</v>
      </c>
      <c r="F125" s="1"/>
      <c r="G125" s="1"/>
      <c r="H125" s="1"/>
    </row>
    <row r="126" spans="1:8" x14ac:dyDescent="0.3">
      <c r="A126">
        <v>115</v>
      </c>
      <c r="B126" s="6">
        <f t="shared" si="2"/>
        <v>498.10725965171287</v>
      </c>
      <c r="C126" s="6">
        <f t="shared" si="3"/>
        <v>956.2455306668918</v>
      </c>
      <c r="D126" s="6">
        <f>IF(D125&gt;0,D125-Table1[[#This Row],[Principal]]-Table1[[#This Row],[Interest]],0)</f>
        <v>72749.429113360515</v>
      </c>
      <c r="E126" s="6" t="str" cm="1">
        <f t="array" ref="E126">_xlfn.IFS(D126&gt;0,"Continue Payment",D126=0,"Stop Payment",D126&lt;0,"The Return Payment is: "&amp;D126)</f>
        <v>Continue Payment</v>
      </c>
      <c r="F126" s="1"/>
      <c r="G126" s="1"/>
      <c r="H126" s="1"/>
    </row>
    <row r="127" spans="1:8" x14ac:dyDescent="0.3">
      <c r="A127">
        <v>116</v>
      </c>
      <c r="B127" s="6">
        <f t="shared" si="2"/>
        <v>494.91977454949</v>
      </c>
      <c r="C127" s="6">
        <f t="shared" si="3"/>
        <v>959.43301576911483</v>
      </c>
      <c r="D127" s="6">
        <f>IF(D126&gt;0,D126-Table1[[#This Row],[Principal]]-Table1[[#This Row],[Interest]],0)</f>
        <v>71295.076323041911</v>
      </c>
      <c r="E127" s="6" t="str" cm="1">
        <f t="array" ref="E127">_xlfn.IFS(D127&gt;0,"Continue Payment",D127=0,"Stop Payment",D127&lt;0,"The Return Payment is: "&amp;D127)</f>
        <v>Continue Payment</v>
      </c>
      <c r="F127" s="1"/>
      <c r="G127" s="1"/>
      <c r="H127" s="1"/>
    </row>
    <row r="128" spans="1:8" x14ac:dyDescent="0.3">
      <c r="A128">
        <v>117</v>
      </c>
      <c r="B128" s="6">
        <f t="shared" si="2"/>
        <v>491.72166449692628</v>
      </c>
      <c r="C128" s="6">
        <f t="shared" si="3"/>
        <v>962.63112582167855</v>
      </c>
      <c r="D128" s="6">
        <f>IF(D127&gt;0,D127-Table1[[#This Row],[Principal]]-Table1[[#This Row],[Interest]],0)</f>
        <v>69840.723532723307</v>
      </c>
      <c r="E128" s="6" t="str" cm="1">
        <f t="array" ref="E128">_xlfn.IFS(D128&gt;0,"Continue Payment",D128=0,"Stop Payment",D128&lt;0,"The Return Payment is: "&amp;D128)</f>
        <v>Continue Payment</v>
      </c>
      <c r="F128" s="1"/>
      <c r="G128" s="1"/>
      <c r="H128" s="1"/>
    </row>
    <row r="129" spans="1:8" x14ac:dyDescent="0.3">
      <c r="A129">
        <v>118</v>
      </c>
      <c r="B129" s="6">
        <f t="shared" si="2"/>
        <v>488.51289407752068</v>
      </c>
      <c r="C129" s="6">
        <f t="shared" si="3"/>
        <v>965.83989624108403</v>
      </c>
      <c r="D129" s="6">
        <f>IF(D128&gt;0,D128-Table1[[#This Row],[Principal]]-Table1[[#This Row],[Interest]],0)</f>
        <v>68386.370742404702</v>
      </c>
      <c r="E129" s="6" t="str" cm="1">
        <f t="array" ref="E129">_xlfn.IFS(D129&gt;0,"Continue Payment",D129=0,"Stop Payment",D129&lt;0,"The Return Payment is: "&amp;D129)</f>
        <v>Continue Payment</v>
      </c>
      <c r="F129" s="1"/>
      <c r="G129" s="1"/>
      <c r="H129" s="1"/>
    </row>
    <row r="130" spans="1:8" x14ac:dyDescent="0.3">
      <c r="A130">
        <v>119</v>
      </c>
      <c r="B130" s="6">
        <f t="shared" si="2"/>
        <v>485.29342775671705</v>
      </c>
      <c r="C130" s="6">
        <f t="shared" si="3"/>
        <v>969.05936256188784</v>
      </c>
      <c r="D130" s="6">
        <f>IF(D129&gt;0,D129-Table1[[#This Row],[Principal]]-Table1[[#This Row],[Interest]],0)</f>
        <v>66932.017952086098</v>
      </c>
      <c r="E130" s="6" t="str" cm="1">
        <f t="array" ref="E130">_xlfn.IFS(D130&gt;0,"Continue Payment",D130=0,"Stop Payment",D130&lt;0,"The Return Payment is: "&amp;D130)</f>
        <v>Continue Payment</v>
      </c>
      <c r="F130" s="1"/>
      <c r="G130" s="1"/>
      <c r="H130" s="1"/>
    </row>
    <row r="131" spans="1:8" x14ac:dyDescent="0.3">
      <c r="A131">
        <v>120</v>
      </c>
      <c r="B131" s="6">
        <f t="shared" si="2"/>
        <v>482.06322988151072</v>
      </c>
      <c r="C131" s="6">
        <f t="shared" si="3"/>
        <v>972.28956043709388</v>
      </c>
      <c r="D131" s="6">
        <f>IF(D130&gt;0,D130-Table1[[#This Row],[Principal]]-Table1[[#This Row],[Interest]],0)</f>
        <v>65477.665161767487</v>
      </c>
      <c r="E131" s="6" t="str" cm="1">
        <f t="array" ref="E131">_xlfn.IFS(D131&gt;0,"Continue Payment",D131=0,"Stop Payment",D131&lt;0,"The Return Payment is: "&amp;D131)</f>
        <v>Continue Payment</v>
      </c>
      <c r="F131" s="1"/>
      <c r="G131" s="1"/>
      <c r="H131" s="1"/>
    </row>
    <row r="132" spans="1:8" x14ac:dyDescent="0.3">
      <c r="A132">
        <v>121</v>
      </c>
      <c r="B132" s="6">
        <f t="shared" si="2"/>
        <v>478.82226468005376</v>
      </c>
      <c r="C132" s="6">
        <f t="shared" si="3"/>
        <v>975.53052563855101</v>
      </c>
      <c r="D132" s="6">
        <f>IF(D131&gt;0,D131-Table1[[#This Row],[Principal]]-Table1[[#This Row],[Interest]],0)</f>
        <v>64023.312371448876</v>
      </c>
      <c r="E132" s="6" t="str" cm="1">
        <f t="array" ref="E132">_xlfn.IFS(D132&gt;0,"Continue Payment",D132=0,"Stop Payment",D132&lt;0,"The Return Payment is: "&amp;D132)</f>
        <v>Continue Payment</v>
      </c>
      <c r="F132" s="1"/>
      <c r="G132" s="1"/>
      <c r="H132" s="1"/>
    </row>
    <row r="133" spans="1:8" x14ac:dyDescent="0.3">
      <c r="A133">
        <v>122</v>
      </c>
      <c r="B133" s="6">
        <f t="shared" si="2"/>
        <v>475.5704962612586</v>
      </c>
      <c r="C133" s="6">
        <f t="shared" si="3"/>
        <v>978.78229405734612</v>
      </c>
      <c r="D133" s="6">
        <f>IF(D132&gt;0,D132-Table1[[#This Row],[Principal]]-Table1[[#This Row],[Interest]],0)</f>
        <v>62568.959581130272</v>
      </c>
      <c r="E133" s="6" t="str" cm="1">
        <f t="array" ref="E133">_xlfn.IFS(D133&gt;0,"Continue Payment",D133=0,"Stop Payment",D133&lt;0,"The Return Payment is: "&amp;D133)</f>
        <v>Continue Payment</v>
      </c>
      <c r="F133" s="1"/>
      <c r="G133" s="1"/>
      <c r="H133" s="1"/>
    </row>
    <row r="134" spans="1:8" x14ac:dyDescent="0.3">
      <c r="A134">
        <v>123</v>
      </c>
      <c r="B134" s="6">
        <f t="shared" si="2"/>
        <v>472.30788861440078</v>
      </c>
      <c r="C134" s="6">
        <f t="shared" si="3"/>
        <v>982.04490170420411</v>
      </c>
      <c r="D134" s="6">
        <f>IF(D133&gt;0,D133-Table1[[#This Row],[Principal]]-Table1[[#This Row],[Interest]],0)</f>
        <v>61114.606790811667</v>
      </c>
      <c r="E134" s="6" t="str" cm="1">
        <f t="array" ref="E134">_xlfn.IFS(D134&gt;0,"Continue Payment",D134=0,"Stop Payment",D134&lt;0,"The Return Payment is: "&amp;D134)</f>
        <v>Continue Payment</v>
      </c>
      <c r="F134" s="1"/>
      <c r="G134" s="1"/>
      <c r="H134" s="1"/>
    </row>
    <row r="135" spans="1:8" x14ac:dyDescent="0.3">
      <c r="A135">
        <v>124</v>
      </c>
      <c r="B135" s="6">
        <f t="shared" si="2"/>
        <v>469.03440560872008</v>
      </c>
      <c r="C135" s="6">
        <f t="shared" si="3"/>
        <v>985.31838470988464</v>
      </c>
      <c r="D135" s="6">
        <f>IF(D134&gt;0,D134-Table1[[#This Row],[Principal]]-Table1[[#This Row],[Interest]],0)</f>
        <v>59660.254000493063</v>
      </c>
      <c r="E135" s="6" t="str" cm="1">
        <f t="array" ref="E135">_xlfn.IFS(D135&gt;0,"Continue Payment",D135=0,"Stop Payment",D135&lt;0,"The Return Payment is: "&amp;D135)</f>
        <v>Continue Payment</v>
      </c>
      <c r="F135" s="1"/>
      <c r="G135" s="1"/>
      <c r="H135" s="1"/>
    </row>
    <row r="136" spans="1:8" x14ac:dyDescent="0.3">
      <c r="A136">
        <v>125</v>
      </c>
      <c r="B136" s="6">
        <f t="shared" si="2"/>
        <v>465.75001099302051</v>
      </c>
      <c r="C136" s="6">
        <f t="shared" si="3"/>
        <v>988.60277932558427</v>
      </c>
      <c r="D136" s="6">
        <f>IF(D135&gt;0,D135-Table1[[#This Row],[Principal]]-Table1[[#This Row],[Interest]],0)</f>
        <v>58205.901210174459</v>
      </c>
      <c r="E136" s="6" t="str" cm="1">
        <f t="array" ref="E136">_xlfn.IFS(D136&gt;0,"Continue Payment",D136=0,"Stop Payment",D136&lt;0,"The Return Payment is: "&amp;D136)</f>
        <v>Continue Payment</v>
      </c>
      <c r="F136" s="1"/>
      <c r="G136" s="1"/>
      <c r="H136" s="1"/>
    </row>
    <row r="137" spans="1:8" x14ac:dyDescent="0.3">
      <c r="A137">
        <v>126</v>
      </c>
      <c r="B137" s="6">
        <f t="shared" si="2"/>
        <v>462.45466839526853</v>
      </c>
      <c r="C137" s="6">
        <f t="shared" si="3"/>
        <v>991.89812192333613</v>
      </c>
      <c r="D137" s="6">
        <f>IF(D136&gt;0,D136-Table1[[#This Row],[Principal]]-Table1[[#This Row],[Interest]],0)</f>
        <v>56751.548419855855</v>
      </c>
      <c r="E137" s="6" t="str" cm="1">
        <f t="array" ref="E137">_xlfn.IFS(D137&gt;0,"Continue Payment",D137=0,"Stop Payment",D137&lt;0,"The Return Payment is: "&amp;D137)</f>
        <v>Continue Payment</v>
      </c>
      <c r="F137" s="1"/>
      <c r="G137" s="1"/>
      <c r="H137" s="1"/>
    </row>
    <row r="138" spans="1:8" x14ac:dyDescent="0.3">
      <c r="A138">
        <v>127</v>
      </c>
      <c r="B138" s="6">
        <f t="shared" si="2"/>
        <v>459.14834132219073</v>
      </c>
      <c r="C138" s="6">
        <f t="shared" si="3"/>
        <v>995.20444899641416</v>
      </c>
      <c r="D138" s="6">
        <f>IF(D137&gt;0,D137-Table1[[#This Row],[Principal]]-Table1[[#This Row],[Interest]],0)</f>
        <v>55297.195629537244</v>
      </c>
      <c r="E138" s="6" t="str" cm="1">
        <f t="array" ref="E138">_xlfn.IFS(D138&gt;0,"Continue Payment",D138=0,"Stop Payment",D138&lt;0,"The Return Payment is: "&amp;D138)</f>
        <v>Continue Payment</v>
      </c>
      <c r="F138" s="1"/>
      <c r="G138" s="1"/>
      <c r="H138" s="1"/>
    </row>
    <row r="139" spans="1:8" x14ac:dyDescent="0.3">
      <c r="A139">
        <v>128</v>
      </c>
      <c r="B139" s="6">
        <f t="shared" si="2"/>
        <v>455.83099315886932</v>
      </c>
      <c r="C139" s="6">
        <f t="shared" si="3"/>
        <v>998.52179715973546</v>
      </c>
      <c r="D139" s="6">
        <f>IF(D138&gt;0,D138-Table1[[#This Row],[Principal]]-Table1[[#This Row],[Interest]],0)</f>
        <v>53842.84283921864</v>
      </c>
      <c r="E139" s="6" t="str" cm="1">
        <f t="array" ref="E139">_xlfn.IFS(D139&gt;0,"Continue Payment",D139=0,"Stop Payment",D139&lt;0,"The Return Payment is: "&amp;D139)</f>
        <v>Continue Payment</v>
      </c>
      <c r="F139" s="1"/>
      <c r="G139" s="1"/>
      <c r="H139" s="1"/>
    </row>
    <row r="140" spans="1:8" x14ac:dyDescent="0.3">
      <c r="A140">
        <v>129</v>
      </c>
      <c r="B140" s="6">
        <f t="shared" ref="B140:B203" si="4">IF(D139&gt;0,-IPMT($B$5/$B$6,A140,$E$5,$E$6),0)</f>
        <v>452.50258716833696</v>
      </c>
      <c r="C140" s="6">
        <f t="shared" ref="C140:C203" si="5">IF(D139&gt;0,-PPMT($B$5/$B$6,A140,$E$5,$E$6),0)</f>
        <v>1001.8502031502679</v>
      </c>
      <c r="D140" s="6">
        <f>IF(D139&gt;0,D139-Table1[[#This Row],[Principal]]-Table1[[#This Row],[Interest]],0)</f>
        <v>52388.490048900036</v>
      </c>
      <c r="E140" s="6" t="str" cm="1">
        <f t="array" ref="E140">_xlfn.IFS(D140&gt;0,"Continue Payment",D140=0,"Stop Payment",D140&lt;0,"The Return Payment is: "&amp;D140)</f>
        <v>Continue Payment</v>
      </c>
      <c r="F140" s="1"/>
      <c r="G140" s="1"/>
      <c r="H140" s="1"/>
    </row>
    <row r="141" spans="1:8" x14ac:dyDescent="0.3">
      <c r="A141">
        <v>130</v>
      </c>
      <c r="B141" s="6">
        <f t="shared" si="4"/>
        <v>449.16308649116934</v>
      </c>
      <c r="C141" s="6">
        <f t="shared" si="5"/>
        <v>1005.1897038274354</v>
      </c>
      <c r="D141" s="6">
        <f>IF(D140&gt;0,D140-Table1[[#This Row],[Principal]]-Table1[[#This Row],[Interest]],0)</f>
        <v>50934.137258581432</v>
      </c>
      <c r="E141" s="6" t="str" cm="1">
        <f t="array" ref="E141">_xlfn.IFS(D141&gt;0,"Continue Payment",D141=0,"Stop Payment",D141&lt;0,"The Return Payment is: "&amp;D141)</f>
        <v>Continue Payment</v>
      </c>
      <c r="F141" s="1"/>
      <c r="G141" s="1"/>
      <c r="H141" s="1"/>
    </row>
    <row r="142" spans="1:8" x14ac:dyDescent="0.3">
      <c r="A142">
        <v>131</v>
      </c>
      <c r="B142" s="6">
        <f t="shared" si="4"/>
        <v>445.81245414507794</v>
      </c>
      <c r="C142" s="6">
        <f t="shared" si="5"/>
        <v>1008.5403361735268</v>
      </c>
      <c r="D142" s="6">
        <f>IF(D141&gt;0,D141-Table1[[#This Row],[Principal]]-Table1[[#This Row],[Interest]],0)</f>
        <v>49479.78446826282</v>
      </c>
      <c r="E142" s="6" t="str" cm="1">
        <f t="array" ref="E142">_xlfn.IFS(D142&gt;0,"Continue Payment",D142=0,"Stop Payment",D142&lt;0,"The Return Payment is: "&amp;D142)</f>
        <v>Continue Payment</v>
      </c>
      <c r="F142" s="1"/>
      <c r="G142" s="1"/>
      <c r="H142" s="1"/>
    </row>
    <row r="143" spans="1:8" x14ac:dyDescent="0.3">
      <c r="A143">
        <v>132</v>
      </c>
      <c r="B143" s="6">
        <f t="shared" si="4"/>
        <v>442.4506530244995</v>
      </c>
      <c r="C143" s="6">
        <f t="shared" si="5"/>
        <v>1011.9021372941054</v>
      </c>
      <c r="D143" s="6">
        <f>IF(D142&gt;0,D142-Table1[[#This Row],[Principal]]-Table1[[#This Row],[Interest]],0)</f>
        <v>48025.431677944216</v>
      </c>
      <c r="E143" s="6" t="str" cm="1">
        <f t="array" ref="E143">_xlfn.IFS(D143&gt;0,"Continue Payment",D143=0,"Stop Payment",D143&lt;0,"The Return Payment is: "&amp;D143)</f>
        <v>Continue Payment</v>
      </c>
      <c r="F143" s="1"/>
      <c r="G143" s="1"/>
      <c r="H143" s="1"/>
    </row>
    <row r="144" spans="1:8" x14ac:dyDescent="0.3">
      <c r="A144">
        <v>133</v>
      </c>
      <c r="B144" s="6">
        <f t="shared" si="4"/>
        <v>439.07764590018576</v>
      </c>
      <c r="C144" s="6">
        <f t="shared" si="5"/>
        <v>1015.2751444184189</v>
      </c>
      <c r="D144" s="6">
        <f>IF(D143&gt;0,D143-Table1[[#This Row],[Principal]]-Table1[[#This Row],[Interest]],0)</f>
        <v>46571.078887625612</v>
      </c>
      <c r="E144" s="6" t="str" cm="1">
        <f t="array" ref="E144">_xlfn.IFS(D144&gt;0,"Continue Payment",D144=0,"Stop Payment",D144&lt;0,"The Return Payment is: "&amp;D144)</f>
        <v>Continue Payment</v>
      </c>
      <c r="F144" s="1"/>
      <c r="G144" s="1"/>
      <c r="H144" s="1"/>
    </row>
    <row r="145" spans="1:8" x14ac:dyDescent="0.3">
      <c r="A145">
        <v>134</v>
      </c>
      <c r="B145" s="6">
        <f t="shared" si="4"/>
        <v>435.693395418791</v>
      </c>
      <c r="C145" s="6">
        <f t="shared" si="5"/>
        <v>1018.6593948998136</v>
      </c>
      <c r="D145" s="6">
        <f>IF(D144&gt;0,D144-Table1[[#This Row],[Principal]]-Table1[[#This Row],[Interest]],0)</f>
        <v>45116.726097307008</v>
      </c>
      <c r="E145" s="6" t="str" cm="1">
        <f t="array" ref="E145">_xlfn.IFS(D145&gt;0,"Continue Payment",D145=0,"Stop Payment",D145&lt;0,"The Return Payment is: "&amp;D145)</f>
        <v>Continue Payment</v>
      </c>
      <c r="F145" s="1"/>
      <c r="G145" s="1"/>
      <c r="H145" s="1"/>
    </row>
    <row r="146" spans="1:8" x14ac:dyDescent="0.3">
      <c r="A146">
        <v>135</v>
      </c>
      <c r="B146" s="6">
        <f t="shared" si="4"/>
        <v>432.29786410245833</v>
      </c>
      <c r="C146" s="6">
        <f t="shared" si="5"/>
        <v>1022.0549262161464</v>
      </c>
      <c r="D146" s="6">
        <f>IF(D145&gt;0,D145-Table1[[#This Row],[Principal]]-Table1[[#This Row],[Interest]],0)</f>
        <v>43662.373306988404</v>
      </c>
      <c r="E146" s="6" t="str" cm="1">
        <f t="array" ref="E146">_xlfn.IFS(D146&gt;0,"Continue Payment",D146=0,"Stop Payment",D146&lt;0,"The Return Payment is: "&amp;D146)</f>
        <v>Continue Payment</v>
      </c>
      <c r="F146" s="1"/>
      <c r="G146" s="1"/>
      <c r="H146" s="1"/>
    </row>
    <row r="147" spans="1:8" x14ac:dyDescent="0.3">
      <c r="A147">
        <v>136</v>
      </c>
      <c r="B147" s="6">
        <f t="shared" si="4"/>
        <v>428.89101434840455</v>
      </c>
      <c r="C147" s="6">
        <f t="shared" si="5"/>
        <v>1025.4617759702003</v>
      </c>
      <c r="D147" s="6">
        <f>IF(D146&gt;0,D146-Table1[[#This Row],[Principal]]-Table1[[#This Row],[Interest]],0)</f>
        <v>42208.0205166698</v>
      </c>
      <c r="E147" s="6" t="str" cm="1">
        <f t="array" ref="E147">_xlfn.IFS(D147&gt;0,"Continue Payment",D147=0,"Stop Payment",D147&lt;0,"The Return Payment is: "&amp;D147)</f>
        <v>Continue Payment</v>
      </c>
      <c r="F147" s="1"/>
      <c r="G147" s="1"/>
      <c r="H147" s="1"/>
    </row>
    <row r="148" spans="1:8" x14ac:dyDescent="0.3">
      <c r="A148">
        <v>137</v>
      </c>
      <c r="B148" s="6">
        <f t="shared" si="4"/>
        <v>425.47280842850392</v>
      </c>
      <c r="C148" s="6">
        <f t="shared" si="5"/>
        <v>1028.8799818901009</v>
      </c>
      <c r="D148" s="6">
        <f>IF(D147&gt;0,D147-Table1[[#This Row],[Principal]]-Table1[[#This Row],[Interest]],0)</f>
        <v>40753.667726351196</v>
      </c>
      <c r="E148" s="6" t="str" cm="1">
        <f t="array" ref="E148">_xlfn.IFS(D148&gt;0,"Continue Payment",D148=0,"Stop Payment",D148&lt;0,"The Return Payment is: "&amp;D148)</f>
        <v>Continue Payment</v>
      </c>
      <c r="F148" s="1"/>
      <c r="G148" s="1"/>
      <c r="H148" s="1"/>
    </row>
    <row r="149" spans="1:8" x14ac:dyDescent="0.3">
      <c r="A149">
        <v>138</v>
      </c>
      <c r="B149" s="6">
        <f t="shared" si="4"/>
        <v>422.04320848887016</v>
      </c>
      <c r="C149" s="6">
        <f t="shared" si="5"/>
        <v>1032.3095818297345</v>
      </c>
      <c r="D149" s="6">
        <f>IF(D148&gt;0,D148-Table1[[#This Row],[Principal]]-Table1[[#This Row],[Interest]],0)</f>
        <v>39299.314936032592</v>
      </c>
      <c r="E149" s="6" t="str" cm="1">
        <f t="array" ref="E149">_xlfn.IFS(D149&gt;0,"Continue Payment",D149=0,"Stop Payment",D149&lt;0,"The Return Payment is: "&amp;D149)</f>
        <v>Continue Payment</v>
      </c>
      <c r="F149" s="1"/>
      <c r="G149" s="1"/>
      <c r="H149" s="1"/>
    </row>
    <row r="150" spans="1:8" x14ac:dyDescent="0.3">
      <c r="A150">
        <v>139</v>
      </c>
      <c r="B150" s="6">
        <f t="shared" si="4"/>
        <v>418.60217654943773</v>
      </c>
      <c r="C150" s="6">
        <f t="shared" si="5"/>
        <v>1035.7506137691671</v>
      </c>
      <c r="D150" s="6">
        <f>IF(D149&gt;0,D149-Table1[[#This Row],[Principal]]-Table1[[#This Row],[Interest]],0)</f>
        <v>37844.962145713987</v>
      </c>
      <c r="E150" s="6" t="str" cm="1">
        <f t="array" ref="E150">_xlfn.IFS(D150&gt;0,"Continue Payment",D150=0,"Stop Payment",D150&lt;0,"The Return Payment is: "&amp;D150)</f>
        <v>Continue Payment</v>
      </c>
      <c r="F150" s="1"/>
      <c r="G150" s="1"/>
      <c r="H150" s="1"/>
    </row>
    <row r="151" spans="1:8" x14ac:dyDescent="0.3">
      <c r="A151">
        <v>140</v>
      </c>
      <c r="B151" s="6">
        <f t="shared" si="4"/>
        <v>415.1496745035405</v>
      </c>
      <c r="C151" s="6">
        <f t="shared" si="5"/>
        <v>1039.2031158150642</v>
      </c>
      <c r="D151" s="6">
        <f>IF(D150&gt;0,D150-Table1[[#This Row],[Principal]]-Table1[[#This Row],[Interest]],0)</f>
        <v>36390.609355395383</v>
      </c>
      <c r="E151" s="6" t="str" cm="1">
        <f t="array" ref="E151">_xlfn.IFS(D151&gt;0,"Continue Payment",D151=0,"Stop Payment",D151&lt;0,"The Return Payment is: "&amp;D151)</f>
        <v>Continue Payment</v>
      </c>
      <c r="F151" s="1"/>
      <c r="G151" s="1"/>
      <c r="H151" s="1"/>
    </row>
    <row r="152" spans="1:8" x14ac:dyDescent="0.3">
      <c r="A152">
        <v>141</v>
      </c>
      <c r="B152" s="6">
        <f t="shared" si="4"/>
        <v>411.68566411749032</v>
      </c>
      <c r="C152" s="6">
        <f t="shared" si="5"/>
        <v>1042.6671262011146</v>
      </c>
      <c r="D152" s="6">
        <f>IF(D151&gt;0,D151-Table1[[#This Row],[Principal]]-Table1[[#This Row],[Interest]],0)</f>
        <v>34936.256565076779</v>
      </c>
      <c r="E152" s="6" t="str" cm="1">
        <f t="array" ref="E152">_xlfn.IFS(D152&gt;0,"Continue Payment",D152=0,"Stop Payment",D152&lt;0,"The Return Payment is: "&amp;D152)</f>
        <v>Continue Payment</v>
      </c>
      <c r="F152" s="1"/>
      <c r="G152" s="1"/>
      <c r="H152" s="1"/>
    </row>
    <row r="153" spans="1:8" x14ac:dyDescent="0.3">
      <c r="A153">
        <v>142</v>
      </c>
      <c r="B153" s="6">
        <f t="shared" si="4"/>
        <v>408.21010703015321</v>
      </c>
      <c r="C153" s="6">
        <f t="shared" si="5"/>
        <v>1046.1426832884515</v>
      </c>
      <c r="D153" s="6">
        <f>IF(D152&gt;0,D152-Table1[[#This Row],[Principal]]-Table1[[#This Row],[Interest]],0)</f>
        <v>33481.903774758175</v>
      </c>
      <c r="E153" s="6" t="str" cm="1">
        <f t="array" ref="E153">_xlfn.IFS(D153&gt;0,"Continue Payment",D153=0,"Stop Payment",D153&lt;0,"The Return Payment is: "&amp;D153)</f>
        <v>Continue Payment</v>
      </c>
      <c r="F153" s="1"/>
      <c r="G153" s="1"/>
      <c r="H153" s="1"/>
    </row>
    <row r="154" spans="1:8" x14ac:dyDescent="0.3">
      <c r="A154">
        <v>143</v>
      </c>
      <c r="B154" s="6">
        <f t="shared" si="4"/>
        <v>404.72296475252512</v>
      </c>
      <c r="C154" s="6">
        <f t="shared" si="5"/>
        <v>1049.6298255660797</v>
      </c>
      <c r="D154" s="6">
        <f>IF(D153&gt;0,D153-Table1[[#This Row],[Principal]]-Table1[[#This Row],[Interest]],0)</f>
        <v>32027.550984439571</v>
      </c>
      <c r="E154" s="6" t="str" cm="1">
        <f t="array" ref="E154">_xlfn.IFS(D154&gt;0,"Continue Payment",D154=0,"Stop Payment",D154&lt;0,"The Return Payment is: "&amp;D154)</f>
        <v>Continue Payment</v>
      </c>
      <c r="F154" s="1"/>
      <c r="G154" s="1"/>
      <c r="H154" s="1"/>
    </row>
    <row r="155" spans="1:8" x14ac:dyDescent="0.3">
      <c r="A155">
        <v>144</v>
      </c>
      <c r="B155" s="6">
        <f t="shared" si="4"/>
        <v>401.22419866730473</v>
      </c>
      <c r="C155" s="6">
        <f t="shared" si="5"/>
        <v>1053.1285916513</v>
      </c>
      <c r="D155" s="6">
        <f>IF(D154&gt;0,D154-Table1[[#This Row],[Principal]]-Table1[[#This Row],[Interest]],0)</f>
        <v>30573.198194120967</v>
      </c>
      <c r="E155" s="6" t="str" cm="1">
        <f t="array" ref="E155">_xlfn.IFS(D155&gt;0,"Continue Payment",D155=0,"Stop Payment",D155&lt;0,"The Return Payment is: "&amp;D155)</f>
        <v>Continue Payment</v>
      </c>
      <c r="F155" s="1"/>
      <c r="G155" s="1"/>
      <c r="H155" s="1"/>
    </row>
    <row r="156" spans="1:8" x14ac:dyDescent="0.3">
      <c r="A156">
        <v>145</v>
      </c>
      <c r="B156" s="6">
        <f t="shared" si="4"/>
        <v>397.71377002846714</v>
      </c>
      <c r="C156" s="6">
        <f t="shared" si="5"/>
        <v>1056.6390202901375</v>
      </c>
      <c r="D156" s="6">
        <f>IF(D155&gt;0,D155-Table1[[#This Row],[Principal]]-Table1[[#This Row],[Interest]],0)</f>
        <v>29118.845403802363</v>
      </c>
      <c r="E156" s="6" t="str" cm="1">
        <f t="array" ref="E156">_xlfn.IFS(D156&gt;0,"Continue Payment",D156=0,"Stop Payment",D156&lt;0,"The Return Payment is: "&amp;D156)</f>
        <v>Continue Payment</v>
      </c>
      <c r="F156" s="1"/>
      <c r="G156" s="1"/>
      <c r="H156" s="1"/>
    </row>
    <row r="157" spans="1:8" x14ac:dyDescent="0.3">
      <c r="A157">
        <v>146</v>
      </c>
      <c r="B157" s="6">
        <f t="shared" si="4"/>
        <v>394.19163996083336</v>
      </c>
      <c r="C157" s="6">
        <f t="shared" si="5"/>
        <v>1060.1611503577715</v>
      </c>
      <c r="D157" s="6">
        <f>IF(D156&gt;0,D156-Table1[[#This Row],[Principal]]-Table1[[#This Row],[Interest]],0)</f>
        <v>27664.492613483755</v>
      </c>
      <c r="E157" s="6" t="str" cm="1">
        <f t="array" ref="E157">_xlfn.IFS(D157&gt;0,"Continue Payment",D157=0,"Stop Payment",D157&lt;0,"The Return Payment is: "&amp;D157)</f>
        <v>Continue Payment</v>
      </c>
      <c r="F157" s="1"/>
      <c r="G157" s="1"/>
      <c r="H157" s="1"/>
    </row>
    <row r="158" spans="1:8" x14ac:dyDescent="0.3">
      <c r="A158">
        <v>147</v>
      </c>
      <c r="B158" s="6">
        <f t="shared" si="4"/>
        <v>390.6577694596408</v>
      </c>
      <c r="C158" s="6">
        <f t="shared" si="5"/>
        <v>1063.6950208589642</v>
      </c>
      <c r="D158" s="6">
        <f>IF(D157&gt;0,D157-Table1[[#This Row],[Principal]]-Table1[[#This Row],[Interest]],0)</f>
        <v>26210.139823165147</v>
      </c>
      <c r="E158" s="6" t="str" cm="1">
        <f t="array" ref="E158">_xlfn.IFS(D158&gt;0,"Continue Payment",D158=0,"Stop Payment",D158&lt;0,"The Return Payment is: "&amp;D158)</f>
        <v>Continue Payment</v>
      </c>
      <c r="F158" s="1"/>
      <c r="G158" s="1"/>
      <c r="H158" s="1"/>
    </row>
    <row r="159" spans="1:8" x14ac:dyDescent="0.3">
      <c r="A159">
        <v>148</v>
      </c>
      <c r="B159" s="6">
        <f t="shared" si="4"/>
        <v>387.11211939011082</v>
      </c>
      <c r="C159" s="6">
        <f t="shared" si="5"/>
        <v>1067.2406709284937</v>
      </c>
      <c r="D159" s="6">
        <f>IF(D158&gt;0,D158-Table1[[#This Row],[Principal]]-Table1[[#This Row],[Interest]],0)</f>
        <v>24755.787032846543</v>
      </c>
      <c r="E159" s="6" t="str" cm="1">
        <f t="array" ref="E159">_xlfn.IFS(D159&gt;0,"Continue Payment",D159=0,"Stop Payment",D159&lt;0,"The Return Payment is: "&amp;D159)</f>
        <v>Continue Payment</v>
      </c>
      <c r="F159" s="1"/>
      <c r="G159" s="1"/>
      <c r="H159" s="1"/>
    </row>
    <row r="160" spans="1:8" x14ac:dyDescent="0.3">
      <c r="A160">
        <v>149</v>
      </c>
      <c r="B160" s="6">
        <f t="shared" si="4"/>
        <v>383.55465048701592</v>
      </c>
      <c r="C160" s="6">
        <f t="shared" si="5"/>
        <v>1070.798139831589</v>
      </c>
      <c r="D160" s="6">
        <f>IF(D159&gt;0,D159-Table1[[#This Row],[Principal]]-Table1[[#This Row],[Interest]],0)</f>
        <v>23301.434242527939</v>
      </c>
      <c r="E160" s="6" t="str" cm="1">
        <f t="array" ref="E160">_xlfn.IFS(D160&gt;0,"Continue Payment",D160=0,"Stop Payment",D160&lt;0,"The Return Payment is: "&amp;D160)</f>
        <v>Continue Payment</v>
      </c>
      <c r="F160" s="1"/>
      <c r="G160" s="1"/>
      <c r="H160" s="1"/>
    </row>
    <row r="161" spans="1:8" x14ac:dyDescent="0.3">
      <c r="A161">
        <v>150</v>
      </c>
      <c r="B161" s="6">
        <f t="shared" si="4"/>
        <v>379.98532335424392</v>
      </c>
      <c r="C161" s="6">
        <f t="shared" si="5"/>
        <v>1074.3674669643608</v>
      </c>
      <c r="D161" s="6">
        <f>IF(D160&gt;0,D160-Table1[[#This Row],[Principal]]-Table1[[#This Row],[Interest]],0)</f>
        <v>21847.081452209331</v>
      </c>
      <c r="E161" s="6" t="str" cm="1">
        <f t="array" ref="E161">_xlfn.IFS(D161&gt;0,"Continue Payment",D161=0,"Stop Payment",D161&lt;0,"The Return Payment is: "&amp;D161)</f>
        <v>Continue Payment</v>
      </c>
      <c r="F161" s="1"/>
      <c r="G161" s="1"/>
      <c r="H161" s="1"/>
    </row>
    <row r="162" spans="1:8" x14ac:dyDescent="0.3">
      <c r="A162">
        <v>151</v>
      </c>
      <c r="B162" s="6">
        <f t="shared" si="4"/>
        <v>376.40409846436273</v>
      </c>
      <c r="C162" s="6">
        <f t="shared" si="5"/>
        <v>1077.948691854242</v>
      </c>
      <c r="D162" s="6">
        <f>IF(D161&gt;0,D161-Table1[[#This Row],[Principal]]-Table1[[#This Row],[Interest]],0)</f>
        <v>20392.728661890727</v>
      </c>
      <c r="E162" s="6" t="str" cm="1">
        <f t="array" ref="E162">_xlfn.IFS(D162&gt;0,"Continue Payment",D162=0,"Stop Payment",D162&lt;0,"The Return Payment is: "&amp;D162)</f>
        <v>Continue Payment</v>
      </c>
      <c r="F162" s="1"/>
      <c r="G162" s="1"/>
      <c r="H162" s="1"/>
    </row>
    <row r="163" spans="1:8" x14ac:dyDescent="0.3">
      <c r="A163">
        <v>152</v>
      </c>
      <c r="B163" s="6">
        <f t="shared" si="4"/>
        <v>372.81093615818196</v>
      </c>
      <c r="C163" s="6">
        <f t="shared" si="5"/>
        <v>1081.5418541604229</v>
      </c>
      <c r="D163" s="6">
        <f>IF(D162&gt;0,D162-Table1[[#This Row],[Principal]]-Table1[[#This Row],[Interest]],0)</f>
        <v>18938.375871572123</v>
      </c>
      <c r="E163" s="6" t="str" cm="1">
        <f t="array" ref="E163">_xlfn.IFS(D163&gt;0,"Continue Payment",D163=0,"Stop Payment",D163&lt;0,"The Return Payment is: "&amp;D163)</f>
        <v>Continue Payment</v>
      </c>
      <c r="F163" s="1"/>
      <c r="G163" s="1"/>
      <c r="H163" s="1"/>
    </row>
    <row r="164" spans="1:8" x14ac:dyDescent="0.3">
      <c r="A164">
        <v>153</v>
      </c>
      <c r="B164" s="6">
        <f t="shared" si="4"/>
        <v>369.20579664431386</v>
      </c>
      <c r="C164" s="6">
        <f t="shared" si="5"/>
        <v>1085.146993674291</v>
      </c>
      <c r="D164" s="6">
        <f>IF(D163&gt;0,D163-Table1[[#This Row],[Principal]]-Table1[[#This Row],[Interest]],0)</f>
        <v>17484.023081253519</v>
      </c>
      <c r="E164" s="6" t="str" cm="1">
        <f t="array" ref="E164">_xlfn.IFS(D164&gt;0,"Continue Payment",D164=0,"Stop Payment",D164&lt;0,"The Return Payment is: "&amp;D164)</f>
        <v>Continue Payment</v>
      </c>
      <c r="F164" s="1"/>
      <c r="G164" s="1"/>
      <c r="H164" s="1"/>
    </row>
    <row r="165" spans="1:8" x14ac:dyDescent="0.3">
      <c r="A165">
        <v>154</v>
      </c>
      <c r="B165" s="6">
        <f t="shared" si="4"/>
        <v>365.58863999873284</v>
      </c>
      <c r="C165" s="6">
        <f t="shared" si="5"/>
        <v>1088.764150319872</v>
      </c>
      <c r="D165" s="6">
        <f>IF(D164&gt;0,D164-Table1[[#This Row],[Principal]]-Table1[[#This Row],[Interest]],0)</f>
        <v>16029.670290934915</v>
      </c>
      <c r="E165" s="6" t="str" cm="1">
        <f t="array" ref="E165">_xlfn.IFS(D165&gt;0,"Continue Payment",D165=0,"Stop Payment",D165&lt;0,"The Return Payment is: "&amp;D165)</f>
        <v>Continue Payment</v>
      </c>
      <c r="F165" s="1"/>
      <c r="G165" s="1"/>
      <c r="H165" s="1"/>
    </row>
    <row r="166" spans="1:8" x14ac:dyDescent="0.3">
      <c r="A166">
        <v>155</v>
      </c>
      <c r="B166" s="6">
        <f t="shared" si="4"/>
        <v>361.95942616433331</v>
      </c>
      <c r="C166" s="6">
        <f t="shared" si="5"/>
        <v>1092.3933641542715</v>
      </c>
      <c r="D166" s="6">
        <f>IF(D165&gt;0,D165-Table1[[#This Row],[Principal]]-Table1[[#This Row],[Interest]],0)</f>
        <v>14575.317500616311</v>
      </c>
      <c r="E166" s="6" t="str" cm="1">
        <f t="array" ref="E166">_xlfn.IFS(D166&gt;0,"Continue Payment",D166=0,"Stop Payment",D166&lt;0,"The Return Payment is: "&amp;D166)</f>
        <v>Continue Payment</v>
      </c>
      <c r="F166" s="1"/>
      <c r="G166" s="1"/>
      <c r="H166" s="1"/>
    </row>
    <row r="167" spans="1:8" x14ac:dyDescent="0.3">
      <c r="A167">
        <v>156</v>
      </c>
      <c r="B167" s="6">
        <f t="shared" si="4"/>
        <v>358.31811495048578</v>
      </c>
      <c r="C167" s="6">
        <f t="shared" si="5"/>
        <v>1096.034675368119</v>
      </c>
      <c r="D167" s="6">
        <f>IF(D166&gt;0,D166-Table1[[#This Row],[Principal]]-Table1[[#This Row],[Interest]],0)</f>
        <v>13120.964710297707</v>
      </c>
      <c r="E167" s="6" t="str" cm="1">
        <f t="array" ref="E167">_xlfn.IFS(D167&gt;0,"Continue Payment",D167=0,"Stop Payment",D167&lt;0,"The Return Payment is: "&amp;D167)</f>
        <v>Continue Payment</v>
      </c>
      <c r="F167" s="1"/>
      <c r="G167" s="1"/>
      <c r="H167" s="1"/>
    </row>
    <row r="168" spans="1:8" x14ac:dyDescent="0.3">
      <c r="A168">
        <v>157</v>
      </c>
      <c r="B168" s="6">
        <f t="shared" si="4"/>
        <v>354.66466603259198</v>
      </c>
      <c r="C168" s="6">
        <f t="shared" si="5"/>
        <v>1099.6881242860127</v>
      </c>
      <c r="D168" s="6">
        <f>IF(D167&gt;0,D167-Table1[[#This Row],[Principal]]-Table1[[#This Row],[Interest]],0)</f>
        <v>11666.611919979103</v>
      </c>
      <c r="E168" s="6" t="str" cm="1">
        <f t="array" ref="E168">_xlfn.IFS(D168&gt;0,"Continue Payment",D168=0,"Stop Payment",D168&lt;0,"The Return Payment is: "&amp;D168)</f>
        <v>Continue Payment</v>
      </c>
      <c r="F168" s="1"/>
      <c r="G168" s="1"/>
      <c r="H168" s="1"/>
    </row>
    <row r="169" spans="1:8" x14ac:dyDescent="0.3">
      <c r="A169">
        <v>158</v>
      </c>
      <c r="B169" s="6">
        <f t="shared" si="4"/>
        <v>350.99903895163874</v>
      </c>
      <c r="C169" s="6">
        <f t="shared" si="5"/>
        <v>1103.353751366966</v>
      </c>
      <c r="D169" s="6">
        <f>IF(D168&gt;0,D168-Table1[[#This Row],[Principal]]-Table1[[#This Row],[Interest]],0)</f>
        <v>10212.259129660499</v>
      </c>
      <c r="E169" s="6" t="str" cm="1">
        <f t="array" ref="E169">_xlfn.IFS(D169&gt;0,"Continue Payment",D169=0,"Stop Payment",D169&lt;0,"The Return Payment is: "&amp;D169)</f>
        <v>Continue Payment</v>
      </c>
      <c r="F169" s="1"/>
      <c r="G169" s="1"/>
      <c r="H169" s="1"/>
    </row>
    <row r="170" spans="1:8" x14ac:dyDescent="0.3">
      <c r="A170">
        <v>159</v>
      </c>
      <c r="B170" s="6">
        <f t="shared" si="4"/>
        <v>347.32119311374873</v>
      </c>
      <c r="C170" s="6">
        <f t="shared" si="5"/>
        <v>1107.0315972048559</v>
      </c>
      <c r="D170" s="6">
        <f>IF(D169&gt;0,D169-Table1[[#This Row],[Principal]]-Table1[[#This Row],[Interest]],0)</f>
        <v>8757.9063393418946</v>
      </c>
      <c r="E170" s="6" t="str" cm="1">
        <f t="array" ref="E170">_xlfn.IFS(D170&gt;0,"Continue Payment",D170=0,"Stop Payment",D170&lt;0,"The Return Payment is: "&amp;D170)</f>
        <v>Continue Payment</v>
      </c>
      <c r="F170" s="1"/>
      <c r="G170" s="1"/>
      <c r="H170" s="1"/>
    </row>
    <row r="171" spans="1:8" x14ac:dyDescent="0.3">
      <c r="A171">
        <v>160</v>
      </c>
      <c r="B171" s="6">
        <f t="shared" si="4"/>
        <v>343.63108778973265</v>
      </c>
      <c r="C171" s="6">
        <f t="shared" si="5"/>
        <v>1110.7217025288724</v>
      </c>
      <c r="D171" s="6">
        <f>IF(D170&gt;0,D170-Table1[[#This Row],[Principal]]-Table1[[#This Row],[Interest]],0)</f>
        <v>7303.5535490232905</v>
      </c>
      <c r="E171" s="6" t="str" cm="1">
        <f t="array" ref="E171">_xlfn.IFS(D171&gt;0,"Continue Payment",D171=0,"Stop Payment",D171&lt;0,"The Return Payment is: "&amp;D171)</f>
        <v>Continue Payment</v>
      </c>
      <c r="F171" s="1"/>
      <c r="G171" s="1"/>
      <c r="H171" s="1"/>
    </row>
    <row r="172" spans="1:8" x14ac:dyDescent="0.3">
      <c r="A172">
        <v>161</v>
      </c>
      <c r="B172" s="6">
        <f t="shared" si="4"/>
        <v>339.92868211463627</v>
      </c>
      <c r="C172" s="6">
        <f t="shared" si="5"/>
        <v>1114.4241082039684</v>
      </c>
      <c r="D172" s="6">
        <f>IF(D171&gt;0,D171-Table1[[#This Row],[Principal]]-Table1[[#This Row],[Interest]],0)</f>
        <v>5849.2007587046865</v>
      </c>
      <c r="E172" s="6" t="str" cm="1">
        <f t="array" ref="E172">_xlfn.IFS(D172&gt;0,"Continue Payment",D172=0,"Stop Payment",D172&lt;0,"The Return Payment is: "&amp;D172)</f>
        <v>Continue Payment</v>
      </c>
      <c r="F172" s="1"/>
      <c r="G172" s="1"/>
      <c r="H172" s="1"/>
    </row>
    <row r="173" spans="1:8" x14ac:dyDescent="0.3">
      <c r="A173">
        <v>162</v>
      </c>
      <c r="B173" s="6">
        <f t="shared" si="4"/>
        <v>336.21393508728977</v>
      </c>
      <c r="C173" s="6">
        <f t="shared" si="5"/>
        <v>1118.1388552313151</v>
      </c>
      <c r="D173" s="6">
        <f>IF(D172&gt;0,D172-Table1[[#This Row],[Principal]]-Table1[[#This Row],[Interest]],0)</f>
        <v>4394.8479683860824</v>
      </c>
      <c r="E173" s="6" t="str" cm="1">
        <f t="array" ref="E173">_xlfn.IFS(D173&gt;0,"Continue Payment",D173=0,"Stop Payment",D173&lt;0,"The Return Payment is: "&amp;D173)</f>
        <v>Continue Payment</v>
      </c>
      <c r="F173" s="1"/>
      <c r="G173" s="1"/>
      <c r="H173" s="1"/>
    </row>
    <row r="174" spans="1:8" x14ac:dyDescent="0.3">
      <c r="A174">
        <v>163</v>
      </c>
      <c r="B174" s="6">
        <f t="shared" si="4"/>
        <v>332.48680556985198</v>
      </c>
      <c r="C174" s="6">
        <f t="shared" si="5"/>
        <v>1121.8659847487527</v>
      </c>
      <c r="D174" s="6">
        <f>IF(D173&gt;0,D173-Table1[[#This Row],[Principal]]-Table1[[#This Row],[Interest]],0)</f>
        <v>2940.4951780674778</v>
      </c>
      <c r="E174" s="6" t="str" cm="1">
        <f t="array" ref="E174">_xlfn.IFS(D174&gt;0,"Continue Payment",D174=0,"Stop Payment",D174&lt;0,"The Return Payment is: "&amp;D174)</f>
        <v>Continue Payment</v>
      </c>
      <c r="F174" s="1"/>
      <c r="G174" s="1"/>
      <c r="H174" s="1"/>
    </row>
    <row r="175" spans="1:8" x14ac:dyDescent="0.3">
      <c r="A175">
        <v>164</v>
      </c>
      <c r="B175" s="6">
        <f t="shared" si="4"/>
        <v>328.74725228735622</v>
      </c>
      <c r="C175" s="6">
        <f t="shared" si="5"/>
        <v>1125.6055380312484</v>
      </c>
      <c r="D175" s="6">
        <f>IF(D174&gt;0,D174-Table1[[#This Row],[Principal]]-Table1[[#This Row],[Interest]],0)</f>
        <v>1486.1423877488733</v>
      </c>
      <c r="E175" s="6" t="str" cm="1">
        <f t="array" ref="E175">_xlfn.IFS(D175&gt;0,"Continue Payment",D175=0,"Stop Payment",D175&lt;0,"The Return Payment is: "&amp;D175)</f>
        <v>Continue Payment</v>
      </c>
      <c r="F175" s="1"/>
      <c r="G175" s="1"/>
      <c r="H175" s="1"/>
    </row>
    <row r="176" spans="1:8" x14ac:dyDescent="0.3">
      <c r="A176">
        <v>165</v>
      </c>
      <c r="B176" s="6">
        <f t="shared" si="4"/>
        <v>324.99523382725204</v>
      </c>
      <c r="C176" s="6">
        <f t="shared" si="5"/>
        <v>1129.3575564913529</v>
      </c>
      <c r="D176" s="6">
        <f>IF(D175&gt;0,D175-Table1[[#This Row],[Principal]]-Table1[[#This Row],[Interest]],0)</f>
        <v>31.789597430268373</v>
      </c>
      <c r="E176" s="6" t="str" cm="1">
        <f t="array" ref="E176">_xlfn.IFS(D176&gt;0,"Continue Payment",D176=0,"Stop Payment",D176&lt;0,"The Return Payment is: "&amp;D176)</f>
        <v>Continue Payment</v>
      </c>
      <c r="F176" s="1"/>
      <c r="G176" s="1"/>
      <c r="H176" s="1"/>
    </row>
    <row r="177" spans="1:8" x14ac:dyDescent="0.3">
      <c r="A177">
        <v>166</v>
      </c>
      <c r="B177" s="6">
        <f t="shared" si="4"/>
        <v>321.23070863894753</v>
      </c>
      <c r="C177" s="6">
        <f t="shared" si="5"/>
        <v>1133.1220816796572</v>
      </c>
      <c r="D177" s="6">
        <f>IF(D176&gt;0,D176-Table1[[#This Row],[Principal]]-Table1[[#This Row],[Interest]],0)</f>
        <v>-1422.5631928883365</v>
      </c>
      <c r="E177" s="6" t="str" cm="1">
        <f t="array" ref="E177">_xlfn.IFS(D177&gt;0,"Continue Payment",D177=0,"Stop Payment",D177&lt;0,"The Return Payment is: "&amp;D177)</f>
        <v>The Return Payment is: -1422.56319288834</v>
      </c>
      <c r="F177" s="1"/>
      <c r="G177" s="1"/>
      <c r="H177" s="1"/>
    </row>
    <row r="178" spans="1:8" x14ac:dyDescent="0.3">
      <c r="A178">
        <v>167</v>
      </c>
      <c r="B178" s="6">
        <f t="shared" si="4"/>
        <v>0</v>
      </c>
      <c r="C178" s="6">
        <f t="shared" si="5"/>
        <v>0</v>
      </c>
      <c r="D178" s="6">
        <f>IF(D177&gt;0,D177-Table1[[#This Row],[Principal]]-Table1[[#This Row],[Interest]],0)</f>
        <v>0</v>
      </c>
      <c r="E178" s="6" t="str" cm="1">
        <f t="array" ref="E178">_xlfn.IFS(D178&gt;0,"Continue Payment",D178=0,"Stop Payment",D178&lt;0,"The Return Payment is: "&amp;D178)</f>
        <v>Stop Payment</v>
      </c>
      <c r="F178" s="1"/>
      <c r="G178" s="1"/>
      <c r="H178" s="1"/>
    </row>
    <row r="179" spans="1:8" x14ac:dyDescent="0.3">
      <c r="A179">
        <v>168</v>
      </c>
      <c r="B179" s="6">
        <f t="shared" si="4"/>
        <v>0</v>
      </c>
      <c r="C179" s="6">
        <f t="shared" si="5"/>
        <v>0</v>
      </c>
      <c r="D179" s="6">
        <f>IF(D178&gt;0,D178-Table1[[#This Row],[Principal]]-Table1[[#This Row],[Interest]],0)</f>
        <v>0</v>
      </c>
      <c r="E179" s="6" t="str" cm="1">
        <f t="array" ref="E179">_xlfn.IFS(D179&gt;0,"Continue Payment",D179=0,"Stop Payment",D179&lt;0,"The Return Payment is: "&amp;D179)</f>
        <v>Stop Payment</v>
      </c>
      <c r="F179" s="1"/>
      <c r="G179" s="1"/>
      <c r="H179" s="1"/>
    </row>
    <row r="180" spans="1:8" x14ac:dyDescent="0.3">
      <c r="A180">
        <v>169</v>
      </c>
      <c r="B180" s="6">
        <f t="shared" si="4"/>
        <v>0</v>
      </c>
      <c r="C180" s="6">
        <f t="shared" si="5"/>
        <v>0</v>
      </c>
      <c r="D180" s="6">
        <f>IF(D179&gt;0,D179-Table1[[#This Row],[Principal]]-Table1[[#This Row],[Interest]],0)</f>
        <v>0</v>
      </c>
      <c r="E180" s="6" t="str" cm="1">
        <f t="array" ref="E180">_xlfn.IFS(D180&gt;0,"Continue Payment",D180=0,"Stop Payment",D180&lt;0,"The Return Payment is: "&amp;D180)</f>
        <v>Stop Payment</v>
      </c>
      <c r="F180" s="1"/>
      <c r="G180" s="1"/>
      <c r="H180" s="1"/>
    </row>
    <row r="181" spans="1:8" x14ac:dyDescent="0.3">
      <c r="A181">
        <v>170</v>
      </c>
      <c r="B181" s="6">
        <f t="shared" si="4"/>
        <v>0</v>
      </c>
      <c r="C181" s="6">
        <f t="shared" si="5"/>
        <v>0</v>
      </c>
      <c r="D181" s="6">
        <f>IF(D180&gt;0,D180-Table1[[#This Row],[Principal]]-Table1[[#This Row],[Interest]],0)</f>
        <v>0</v>
      </c>
      <c r="E181" s="6" t="str" cm="1">
        <f t="array" ref="E181">_xlfn.IFS(D181&gt;0,"Continue Payment",D181=0,"Stop Payment",D181&lt;0,"The Return Payment is: "&amp;D181)</f>
        <v>Stop Payment</v>
      </c>
      <c r="F181" s="1"/>
      <c r="G181" s="1"/>
      <c r="H181" s="1"/>
    </row>
    <row r="182" spans="1:8" x14ac:dyDescent="0.3">
      <c r="A182">
        <v>171</v>
      </c>
      <c r="B182" s="6">
        <f t="shared" si="4"/>
        <v>0</v>
      </c>
      <c r="C182" s="6">
        <f t="shared" si="5"/>
        <v>0</v>
      </c>
      <c r="D182" s="6">
        <f>IF(D181&gt;0,D181-Table1[[#This Row],[Principal]]-Table1[[#This Row],[Interest]],0)</f>
        <v>0</v>
      </c>
      <c r="E182" s="6" t="str" cm="1">
        <f t="array" ref="E182">_xlfn.IFS(D182&gt;0,"Continue Payment",D182=0,"Stop Payment",D182&lt;0,"The Return Payment is: "&amp;D182)</f>
        <v>Stop Payment</v>
      </c>
      <c r="F182" s="1"/>
      <c r="G182" s="1"/>
      <c r="H182" s="1"/>
    </row>
    <row r="183" spans="1:8" x14ac:dyDescent="0.3">
      <c r="A183">
        <v>172</v>
      </c>
      <c r="B183" s="6">
        <f t="shared" si="4"/>
        <v>0</v>
      </c>
      <c r="C183" s="6">
        <f t="shared" si="5"/>
        <v>0</v>
      </c>
      <c r="D183" s="6">
        <f>IF(D182&gt;0,D182-Table1[[#This Row],[Principal]]-Table1[[#This Row],[Interest]],0)</f>
        <v>0</v>
      </c>
      <c r="E183" s="6" t="str" cm="1">
        <f t="array" ref="E183">_xlfn.IFS(D183&gt;0,"Continue Payment",D183=0,"Stop Payment",D183&lt;0,"The Return Payment is: "&amp;D183)</f>
        <v>Stop Payment</v>
      </c>
      <c r="F183" s="1"/>
      <c r="G183" s="1"/>
      <c r="H183" s="1"/>
    </row>
    <row r="184" spans="1:8" x14ac:dyDescent="0.3">
      <c r="A184">
        <v>173</v>
      </c>
      <c r="B184" s="6">
        <f t="shared" si="4"/>
        <v>0</v>
      </c>
      <c r="C184" s="6">
        <f t="shared" si="5"/>
        <v>0</v>
      </c>
      <c r="D184" s="6">
        <f>IF(D183&gt;0,D183-Table1[[#This Row],[Principal]]-Table1[[#This Row],[Interest]],0)</f>
        <v>0</v>
      </c>
      <c r="E184" s="6" t="str" cm="1">
        <f t="array" ref="E184">_xlfn.IFS(D184&gt;0,"Continue Payment",D184=0,"Stop Payment",D184&lt;0,"The Return Payment is: "&amp;D184)</f>
        <v>Stop Payment</v>
      </c>
      <c r="F184" s="1"/>
      <c r="G184" s="1"/>
      <c r="H184" s="1"/>
    </row>
    <row r="185" spans="1:8" x14ac:dyDescent="0.3">
      <c r="A185">
        <v>174</v>
      </c>
      <c r="B185" s="6">
        <f t="shared" si="4"/>
        <v>0</v>
      </c>
      <c r="C185" s="6">
        <f t="shared" si="5"/>
        <v>0</v>
      </c>
      <c r="D185" s="6">
        <f>IF(D184&gt;0,D184-Table1[[#This Row],[Principal]]-Table1[[#This Row],[Interest]],0)</f>
        <v>0</v>
      </c>
      <c r="E185" s="6" t="str" cm="1">
        <f t="array" ref="E185">_xlfn.IFS(D185&gt;0,"Continue Payment",D185=0,"Stop Payment",D185&lt;0,"The Return Payment is: "&amp;D185)</f>
        <v>Stop Payment</v>
      </c>
      <c r="F185" s="1"/>
      <c r="G185" s="1"/>
      <c r="H185" s="1"/>
    </row>
    <row r="186" spans="1:8" x14ac:dyDescent="0.3">
      <c r="A186">
        <v>175</v>
      </c>
      <c r="B186" s="6">
        <f t="shared" si="4"/>
        <v>0</v>
      </c>
      <c r="C186" s="6">
        <f t="shared" si="5"/>
        <v>0</v>
      </c>
      <c r="D186" s="6">
        <f>IF(D185&gt;0,D185-Table1[[#This Row],[Principal]]-Table1[[#This Row],[Interest]],0)</f>
        <v>0</v>
      </c>
      <c r="E186" s="6" t="str" cm="1">
        <f t="array" ref="E186">_xlfn.IFS(D186&gt;0,"Continue Payment",D186=0,"Stop Payment",D186&lt;0,"The Return Payment is: "&amp;D186)</f>
        <v>Stop Payment</v>
      </c>
      <c r="F186" s="1"/>
      <c r="G186" s="1"/>
      <c r="H186" s="1"/>
    </row>
    <row r="187" spans="1:8" x14ac:dyDescent="0.3">
      <c r="A187">
        <v>176</v>
      </c>
      <c r="B187" s="6">
        <f t="shared" si="4"/>
        <v>0</v>
      </c>
      <c r="C187" s="6">
        <f t="shared" si="5"/>
        <v>0</v>
      </c>
      <c r="D187" s="6">
        <f>IF(D186&gt;0,D186-Table1[[#This Row],[Principal]]-Table1[[#This Row],[Interest]],0)</f>
        <v>0</v>
      </c>
      <c r="E187" s="6" t="str" cm="1">
        <f t="array" ref="E187">_xlfn.IFS(D187&gt;0,"Continue Payment",D187=0,"Stop Payment",D187&lt;0,"The Return Payment is: "&amp;D187)</f>
        <v>Stop Payment</v>
      </c>
      <c r="F187" s="1"/>
      <c r="G187" s="1"/>
      <c r="H187" s="1"/>
    </row>
    <row r="188" spans="1:8" x14ac:dyDescent="0.3">
      <c r="A188">
        <v>177</v>
      </c>
      <c r="B188" s="6">
        <f t="shared" si="4"/>
        <v>0</v>
      </c>
      <c r="C188" s="6">
        <f t="shared" si="5"/>
        <v>0</v>
      </c>
      <c r="D188" s="6">
        <f>IF(D187&gt;0,D187-Table1[[#This Row],[Principal]]-Table1[[#This Row],[Interest]],0)</f>
        <v>0</v>
      </c>
      <c r="E188" s="6" t="str" cm="1">
        <f t="array" ref="E188">_xlfn.IFS(D188&gt;0,"Continue Payment",D188=0,"Stop Payment",D188&lt;0,"The Return Payment is: "&amp;D188)</f>
        <v>Stop Payment</v>
      </c>
      <c r="F188" s="1"/>
      <c r="G188" s="1"/>
      <c r="H188" s="1"/>
    </row>
    <row r="189" spans="1:8" x14ac:dyDescent="0.3">
      <c r="A189">
        <v>178</v>
      </c>
      <c r="B189" s="6">
        <f t="shared" si="4"/>
        <v>0</v>
      </c>
      <c r="C189" s="6">
        <f t="shared" si="5"/>
        <v>0</v>
      </c>
      <c r="D189" s="6">
        <f>IF(D188&gt;0,D188-Table1[[#This Row],[Principal]]-Table1[[#This Row],[Interest]],0)</f>
        <v>0</v>
      </c>
      <c r="E189" s="6" t="str" cm="1">
        <f t="array" ref="E189">_xlfn.IFS(D189&gt;0,"Continue Payment",D189=0,"Stop Payment",D189&lt;0,"The Return Payment is: "&amp;D189)</f>
        <v>Stop Payment</v>
      </c>
      <c r="F189" s="1"/>
      <c r="G189" s="1"/>
      <c r="H189" s="1"/>
    </row>
    <row r="190" spans="1:8" x14ac:dyDescent="0.3">
      <c r="A190">
        <v>179</v>
      </c>
      <c r="B190" s="6">
        <f t="shared" si="4"/>
        <v>0</v>
      </c>
      <c r="C190" s="6">
        <f t="shared" si="5"/>
        <v>0</v>
      </c>
      <c r="D190" s="6">
        <f>IF(D189&gt;0,D189-Table1[[#This Row],[Principal]]-Table1[[#This Row],[Interest]],0)</f>
        <v>0</v>
      </c>
      <c r="E190" s="6" t="str" cm="1">
        <f t="array" ref="E190">_xlfn.IFS(D190&gt;0,"Continue Payment",D190=0,"Stop Payment",D190&lt;0,"The Return Payment is: "&amp;D190)</f>
        <v>Stop Payment</v>
      </c>
      <c r="F190" s="1"/>
      <c r="G190" s="1"/>
      <c r="H190" s="1"/>
    </row>
    <row r="191" spans="1:8" x14ac:dyDescent="0.3">
      <c r="A191">
        <v>180</v>
      </c>
      <c r="B191" s="6">
        <f t="shared" si="4"/>
        <v>0</v>
      </c>
      <c r="C191" s="6">
        <f t="shared" si="5"/>
        <v>0</v>
      </c>
      <c r="D191" s="6">
        <f>IF(D190&gt;0,D190-Table1[[#This Row],[Principal]]-Table1[[#This Row],[Interest]],0)</f>
        <v>0</v>
      </c>
      <c r="E191" s="6" t="str" cm="1">
        <f t="array" ref="E191">_xlfn.IFS(D191&gt;0,"Continue Payment",D191=0,"Stop Payment",D191&lt;0,"The Return Payment is: "&amp;D191)</f>
        <v>Stop Payment</v>
      </c>
      <c r="F191" s="1"/>
      <c r="G191" s="1"/>
      <c r="H191" s="1"/>
    </row>
    <row r="192" spans="1:8" x14ac:dyDescent="0.3">
      <c r="A192">
        <v>181</v>
      </c>
      <c r="B192" s="6">
        <f t="shared" si="4"/>
        <v>0</v>
      </c>
      <c r="C192" s="6">
        <f t="shared" si="5"/>
        <v>0</v>
      </c>
      <c r="D192" s="6">
        <f>IF(D191&gt;0,D191-Table1[[#This Row],[Principal]]-Table1[[#This Row],[Interest]],0)</f>
        <v>0</v>
      </c>
      <c r="E192" s="6" t="str" cm="1">
        <f t="array" ref="E192">_xlfn.IFS(D192&gt;0,"Continue Payment",D192=0,"Stop Payment",D192&lt;0,"The Return Payment is: "&amp;D192)</f>
        <v>Stop Payment</v>
      </c>
      <c r="F192" s="1"/>
      <c r="G192" s="1"/>
      <c r="H192" s="1"/>
    </row>
    <row r="193" spans="1:8" x14ac:dyDescent="0.3">
      <c r="A193">
        <v>182</v>
      </c>
      <c r="B193" s="6">
        <f t="shared" si="4"/>
        <v>0</v>
      </c>
      <c r="C193" s="6">
        <f t="shared" si="5"/>
        <v>0</v>
      </c>
      <c r="D193" s="6">
        <f>IF(D192&gt;0,D192-Table1[[#This Row],[Principal]]-Table1[[#This Row],[Interest]],0)</f>
        <v>0</v>
      </c>
      <c r="E193" s="6" t="str" cm="1">
        <f t="array" ref="E193">_xlfn.IFS(D193&gt;0,"Continue Payment",D193=0,"Stop Payment",D193&lt;0,"The Return Payment is: "&amp;D193)</f>
        <v>Stop Payment</v>
      </c>
      <c r="F193" s="1"/>
      <c r="G193" s="1"/>
      <c r="H193" s="1"/>
    </row>
    <row r="194" spans="1:8" x14ac:dyDescent="0.3">
      <c r="A194">
        <v>183</v>
      </c>
      <c r="B194" s="6">
        <f t="shared" si="4"/>
        <v>0</v>
      </c>
      <c r="C194" s="6">
        <f t="shared" si="5"/>
        <v>0</v>
      </c>
      <c r="D194" s="6">
        <f>IF(D193&gt;0,D193-Table1[[#This Row],[Principal]]-Table1[[#This Row],[Interest]],0)</f>
        <v>0</v>
      </c>
      <c r="E194" s="6" t="str" cm="1">
        <f t="array" ref="E194">_xlfn.IFS(D194&gt;0,"Continue Payment",D194=0,"Stop Payment",D194&lt;0,"The Return Payment is: "&amp;D194)</f>
        <v>Stop Payment</v>
      </c>
      <c r="F194" s="1"/>
      <c r="G194" s="1"/>
      <c r="H194" s="1"/>
    </row>
    <row r="195" spans="1:8" x14ac:dyDescent="0.3">
      <c r="A195">
        <v>184</v>
      </c>
      <c r="B195" s="6">
        <f t="shared" si="4"/>
        <v>0</v>
      </c>
      <c r="C195" s="6">
        <f t="shared" si="5"/>
        <v>0</v>
      </c>
      <c r="D195" s="6">
        <f>IF(D194&gt;0,D194-Table1[[#This Row],[Principal]]-Table1[[#This Row],[Interest]],0)</f>
        <v>0</v>
      </c>
      <c r="E195" s="6" t="str" cm="1">
        <f t="array" ref="E195">_xlfn.IFS(D195&gt;0,"Continue Payment",D195=0,"Stop Payment",D195&lt;0,"The Return Payment is: "&amp;D195)</f>
        <v>Stop Payment</v>
      </c>
      <c r="F195" s="1"/>
      <c r="G195" s="1"/>
      <c r="H195" s="1"/>
    </row>
    <row r="196" spans="1:8" x14ac:dyDescent="0.3">
      <c r="A196">
        <v>185</v>
      </c>
      <c r="B196" s="6">
        <f t="shared" si="4"/>
        <v>0</v>
      </c>
      <c r="C196" s="6">
        <f t="shared" si="5"/>
        <v>0</v>
      </c>
      <c r="D196" s="6">
        <f>IF(D195&gt;0,D195-Table1[[#This Row],[Principal]]-Table1[[#This Row],[Interest]],0)</f>
        <v>0</v>
      </c>
      <c r="E196" s="6" t="str" cm="1">
        <f t="array" ref="E196">_xlfn.IFS(D196&gt;0,"Continue Payment",D196=0,"Stop Payment",D196&lt;0,"The Return Payment is: "&amp;D196)</f>
        <v>Stop Payment</v>
      </c>
      <c r="F196" s="1"/>
      <c r="G196" s="1"/>
      <c r="H196" s="1"/>
    </row>
    <row r="197" spans="1:8" x14ac:dyDescent="0.3">
      <c r="A197">
        <v>186</v>
      </c>
      <c r="B197" s="6">
        <f t="shared" si="4"/>
        <v>0</v>
      </c>
      <c r="C197" s="6">
        <f t="shared" si="5"/>
        <v>0</v>
      </c>
      <c r="D197" s="6">
        <f>IF(D196&gt;0,D196-Table1[[#This Row],[Principal]]-Table1[[#This Row],[Interest]],0)</f>
        <v>0</v>
      </c>
      <c r="E197" s="6" t="str" cm="1">
        <f t="array" ref="E197">_xlfn.IFS(D197&gt;0,"Continue Payment",D197=0,"Stop Payment",D197&lt;0,"The Return Payment is: "&amp;D197)</f>
        <v>Stop Payment</v>
      </c>
      <c r="F197" s="1"/>
      <c r="G197" s="1"/>
      <c r="H197" s="1"/>
    </row>
    <row r="198" spans="1:8" x14ac:dyDescent="0.3">
      <c r="A198">
        <v>187</v>
      </c>
      <c r="B198" s="6">
        <f t="shared" si="4"/>
        <v>0</v>
      </c>
      <c r="C198" s="6">
        <f t="shared" si="5"/>
        <v>0</v>
      </c>
      <c r="D198" s="6">
        <f>IF(D197&gt;0,D197-Table1[[#This Row],[Principal]]-Table1[[#This Row],[Interest]],0)</f>
        <v>0</v>
      </c>
      <c r="E198" s="6" t="str" cm="1">
        <f t="array" ref="E198">_xlfn.IFS(D198&gt;0,"Continue Payment",D198=0,"Stop Payment",D198&lt;0,"The Return Payment is: "&amp;D198)</f>
        <v>Stop Payment</v>
      </c>
      <c r="F198" s="1"/>
      <c r="G198" s="1"/>
      <c r="H198" s="1"/>
    </row>
    <row r="199" spans="1:8" x14ac:dyDescent="0.3">
      <c r="A199">
        <v>188</v>
      </c>
      <c r="B199" s="6">
        <f t="shared" si="4"/>
        <v>0</v>
      </c>
      <c r="C199" s="6">
        <f t="shared" si="5"/>
        <v>0</v>
      </c>
      <c r="D199" s="6">
        <f>IF(D198&gt;0,D198-Table1[[#This Row],[Principal]]-Table1[[#This Row],[Interest]],0)</f>
        <v>0</v>
      </c>
      <c r="E199" s="6" t="str" cm="1">
        <f t="array" ref="E199">_xlfn.IFS(D199&gt;0,"Continue Payment",D199=0,"Stop Payment",D199&lt;0,"The Return Payment is: "&amp;D199)</f>
        <v>Stop Payment</v>
      </c>
      <c r="F199" s="1"/>
      <c r="G199" s="1"/>
      <c r="H199" s="1"/>
    </row>
    <row r="200" spans="1:8" x14ac:dyDescent="0.3">
      <c r="A200">
        <v>189</v>
      </c>
      <c r="B200" s="6">
        <f t="shared" si="4"/>
        <v>0</v>
      </c>
      <c r="C200" s="6">
        <f t="shared" si="5"/>
        <v>0</v>
      </c>
      <c r="D200" s="6">
        <f>IF(D199&gt;0,D199-Table1[[#This Row],[Principal]]-Table1[[#This Row],[Interest]],0)</f>
        <v>0</v>
      </c>
      <c r="E200" s="6" t="str" cm="1">
        <f t="array" ref="E200">_xlfn.IFS(D200&gt;0,"Continue Payment",D200=0,"Stop Payment",D200&lt;0,"The Return Payment is: "&amp;D200)</f>
        <v>Stop Payment</v>
      </c>
      <c r="F200" s="1"/>
      <c r="G200" s="1"/>
      <c r="H200" s="1"/>
    </row>
    <row r="201" spans="1:8" x14ac:dyDescent="0.3">
      <c r="A201">
        <v>190</v>
      </c>
      <c r="B201" s="6">
        <f t="shared" si="4"/>
        <v>0</v>
      </c>
      <c r="C201" s="6">
        <f t="shared" si="5"/>
        <v>0</v>
      </c>
      <c r="D201" s="6">
        <f>IF(D200&gt;0,D200-Table1[[#This Row],[Principal]]-Table1[[#This Row],[Interest]],0)</f>
        <v>0</v>
      </c>
      <c r="E201" s="6" t="str" cm="1">
        <f t="array" ref="E201">_xlfn.IFS(D201&gt;0,"Continue Payment",D201=0,"Stop Payment",D201&lt;0,"The Return Payment is: "&amp;D201)</f>
        <v>Stop Payment</v>
      </c>
      <c r="F201" s="1"/>
      <c r="G201" s="1"/>
      <c r="H201" s="1"/>
    </row>
    <row r="202" spans="1:8" x14ac:dyDescent="0.3">
      <c r="A202">
        <v>191</v>
      </c>
      <c r="B202" s="6">
        <f t="shared" si="4"/>
        <v>0</v>
      </c>
      <c r="C202" s="6">
        <f t="shared" si="5"/>
        <v>0</v>
      </c>
      <c r="D202" s="6">
        <f>IF(D201&gt;0,D201-Table1[[#This Row],[Principal]]-Table1[[#This Row],[Interest]],0)</f>
        <v>0</v>
      </c>
      <c r="E202" s="6" t="str" cm="1">
        <f t="array" ref="E202">_xlfn.IFS(D202&gt;0,"Continue Payment",D202=0,"Stop Payment",D202&lt;0,"The Return Payment is: "&amp;D202)</f>
        <v>Stop Payment</v>
      </c>
      <c r="F202" s="1"/>
      <c r="G202" s="1"/>
      <c r="H202" s="1"/>
    </row>
    <row r="203" spans="1:8" x14ac:dyDescent="0.3">
      <c r="A203">
        <v>192</v>
      </c>
      <c r="B203" s="6">
        <f t="shared" si="4"/>
        <v>0</v>
      </c>
      <c r="C203" s="6">
        <f t="shared" si="5"/>
        <v>0</v>
      </c>
      <c r="D203" s="6">
        <f>IF(D202&gt;0,D202-Table1[[#This Row],[Principal]]-Table1[[#This Row],[Interest]],0)</f>
        <v>0</v>
      </c>
      <c r="E203" s="6" t="str" cm="1">
        <f t="array" ref="E203">_xlfn.IFS(D203&gt;0,"Continue Payment",D203=0,"Stop Payment",D203&lt;0,"The Return Payment is: "&amp;D203)</f>
        <v>Stop Payment</v>
      </c>
      <c r="F203" s="1"/>
      <c r="G203" s="1"/>
      <c r="H203" s="1"/>
    </row>
    <row r="204" spans="1:8" x14ac:dyDescent="0.3">
      <c r="A204">
        <v>193</v>
      </c>
      <c r="B204" s="6">
        <f t="shared" ref="B204:B267" si="6">IF(D203&gt;0,-IPMT($B$5/$B$6,A204,$E$5,$E$6),0)</f>
        <v>0</v>
      </c>
      <c r="C204" s="6">
        <f t="shared" ref="C204:C267" si="7">IF(D203&gt;0,-PPMT($B$5/$B$6,A204,$E$5,$E$6),0)</f>
        <v>0</v>
      </c>
      <c r="D204" s="6">
        <f>IF(D203&gt;0,D203-Table1[[#This Row],[Principal]]-Table1[[#This Row],[Interest]],0)</f>
        <v>0</v>
      </c>
      <c r="E204" s="6" t="str" cm="1">
        <f t="array" ref="E204">_xlfn.IFS(D204&gt;0,"Continue Payment",D204=0,"Stop Payment",D204&lt;0,"The Return Payment is: "&amp;D204)</f>
        <v>Stop Payment</v>
      </c>
      <c r="F204" s="1"/>
      <c r="G204" s="1"/>
      <c r="H204" s="1"/>
    </row>
    <row r="205" spans="1:8" x14ac:dyDescent="0.3">
      <c r="A205">
        <v>194</v>
      </c>
      <c r="B205" s="6">
        <f t="shared" si="6"/>
        <v>0</v>
      </c>
      <c r="C205" s="6">
        <f t="shared" si="7"/>
        <v>0</v>
      </c>
      <c r="D205" s="6">
        <f>IF(D204&gt;0,D204-Table1[[#This Row],[Principal]]-Table1[[#This Row],[Interest]],0)</f>
        <v>0</v>
      </c>
      <c r="E205" s="6" t="str" cm="1">
        <f t="array" ref="E205">_xlfn.IFS(D205&gt;0,"Continue Payment",D205=0,"Stop Payment",D205&lt;0,"The Return Payment is: "&amp;D205)</f>
        <v>Stop Payment</v>
      </c>
      <c r="F205" s="1"/>
      <c r="G205" s="1"/>
      <c r="H205" s="1"/>
    </row>
    <row r="206" spans="1:8" x14ac:dyDescent="0.3">
      <c r="A206">
        <v>195</v>
      </c>
      <c r="B206" s="6">
        <f t="shared" si="6"/>
        <v>0</v>
      </c>
      <c r="C206" s="6">
        <f t="shared" si="7"/>
        <v>0</v>
      </c>
      <c r="D206" s="6">
        <f>IF(D205&gt;0,D205-Table1[[#This Row],[Principal]]-Table1[[#This Row],[Interest]],0)</f>
        <v>0</v>
      </c>
      <c r="E206" s="6" t="str" cm="1">
        <f t="array" ref="E206">_xlfn.IFS(D206&gt;0,"Continue Payment",D206=0,"Stop Payment",D206&lt;0,"The Return Payment is: "&amp;D206)</f>
        <v>Stop Payment</v>
      </c>
      <c r="F206" s="1"/>
      <c r="G206" s="1"/>
      <c r="H206" s="1"/>
    </row>
    <row r="207" spans="1:8" x14ac:dyDescent="0.3">
      <c r="A207">
        <v>196</v>
      </c>
      <c r="B207" s="6">
        <f t="shared" si="6"/>
        <v>0</v>
      </c>
      <c r="C207" s="6">
        <f t="shared" si="7"/>
        <v>0</v>
      </c>
      <c r="D207" s="6">
        <f>IF(D206&gt;0,D206-Table1[[#This Row],[Principal]]-Table1[[#This Row],[Interest]],0)</f>
        <v>0</v>
      </c>
      <c r="E207" s="6" t="str" cm="1">
        <f t="array" ref="E207">_xlfn.IFS(D207&gt;0,"Continue Payment",D207=0,"Stop Payment",D207&lt;0,"The Return Payment is: "&amp;D207)</f>
        <v>Stop Payment</v>
      </c>
      <c r="F207" s="1"/>
      <c r="G207" s="1"/>
      <c r="H207" s="1"/>
    </row>
    <row r="208" spans="1:8" x14ac:dyDescent="0.3">
      <c r="A208">
        <v>197</v>
      </c>
      <c r="B208" s="6">
        <f t="shared" si="6"/>
        <v>0</v>
      </c>
      <c r="C208" s="6">
        <f t="shared" si="7"/>
        <v>0</v>
      </c>
      <c r="D208" s="6">
        <f>IF(D207&gt;0,D207-Table1[[#This Row],[Principal]]-Table1[[#This Row],[Interest]],0)</f>
        <v>0</v>
      </c>
      <c r="E208" s="6" t="str" cm="1">
        <f t="array" ref="E208">_xlfn.IFS(D208&gt;0,"Continue Payment",D208=0,"Stop Payment",D208&lt;0,"The Return Payment is: "&amp;D208)</f>
        <v>Stop Payment</v>
      </c>
      <c r="F208" s="1"/>
      <c r="G208" s="1"/>
      <c r="H208" s="1"/>
    </row>
    <row r="209" spans="1:8" x14ac:dyDescent="0.3">
      <c r="A209">
        <v>198</v>
      </c>
      <c r="B209" s="6">
        <f t="shared" si="6"/>
        <v>0</v>
      </c>
      <c r="C209" s="6">
        <f t="shared" si="7"/>
        <v>0</v>
      </c>
      <c r="D209" s="6">
        <f>IF(D208&gt;0,D208-Table1[[#This Row],[Principal]]-Table1[[#This Row],[Interest]],0)</f>
        <v>0</v>
      </c>
      <c r="E209" s="6" t="str" cm="1">
        <f t="array" ref="E209">_xlfn.IFS(D209&gt;0,"Continue Payment",D209=0,"Stop Payment",D209&lt;0,"The Return Payment is: "&amp;D209)</f>
        <v>Stop Payment</v>
      </c>
      <c r="F209" s="1"/>
      <c r="G209" s="1"/>
      <c r="H209" s="1"/>
    </row>
    <row r="210" spans="1:8" x14ac:dyDescent="0.3">
      <c r="A210">
        <v>199</v>
      </c>
      <c r="B210" s="6">
        <f t="shared" si="6"/>
        <v>0</v>
      </c>
      <c r="C210" s="6">
        <f t="shared" si="7"/>
        <v>0</v>
      </c>
      <c r="D210" s="6">
        <f>IF(D209&gt;0,D209-Table1[[#This Row],[Principal]]-Table1[[#This Row],[Interest]],0)</f>
        <v>0</v>
      </c>
      <c r="E210" s="6" t="str" cm="1">
        <f t="array" ref="E210">_xlfn.IFS(D210&gt;0,"Continue Payment",D210=0,"Stop Payment",D210&lt;0,"The Return Payment is: "&amp;D210)</f>
        <v>Stop Payment</v>
      </c>
      <c r="F210" s="1"/>
      <c r="G210" s="1"/>
      <c r="H210" s="1"/>
    </row>
    <row r="211" spans="1:8" x14ac:dyDescent="0.3">
      <c r="A211">
        <v>200</v>
      </c>
      <c r="B211" s="6">
        <f t="shared" si="6"/>
        <v>0</v>
      </c>
      <c r="C211" s="6">
        <f t="shared" si="7"/>
        <v>0</v>
      </c>
      <c r="D211" s="6">
        <f>IF(D210&gt;0,D210-Table1[[#This Row],[Principal]]-Table1[[#This Row],[Interest]],0)</f>
        <v>0</v>
      </c>
      <c r="E211" s="6" t="str" cm="1">
        <f t="array" ref="E211">_xlfn.IFS(D211&gt;0,"Continue Payment",D211=0,"Stop Payment",D211&lt;0,"The Return Payment is: "&amp;D211)</f>
        <v>Stop Payment</v>
      </c>
      <c r="F211" s="1"/>
      <c r="G211" s="1"/>
      <c r="H211" s="1"/>
    </row>
    <row r="212" spans="1:8" x14ac:dyDescent="0.3">
      <c r="A212">
        <v>201</v>
      </c>
      <c r="B212" s="6">
        <f t="shared" si="6"/>
        <v>0</v>
      </c>
      <c r="C212" s="6">
        <f t="shared" si="7"/>
        <v>0</v>
      </c>
      <c r="D212" s="6">
        <f>IF(D211&gt;0,D211-Table1[[#This Row],[Principal]]-Table1[[#This Row],[Interest]],0)</f>
        <v>0</v>
      </c>
      <c r="E212" s="6" t="str" cm="1">
        <f t="array" ref="E212">_xlfn.IFS(D212&gt;0,"Continue Payment",D212=0,"Stop Payment",D212&lt;0,"The Return Payment is: "&amp;D212)</f>
        <v>Stop Payment</v>
      </c>
      <c r="F212" s="1"/>
      <c r="G212" s="1"/>
      <c r="H212" s="1"/>
    </row>
    <row r="213" spans="1:8" x14ac:dyDescent="0.3">
      <c r="A213">
        <v>202</v>
      </c>
      <c r="B213" s="6">
        <f t="shared" si="6"/>
        <v>0</v>
      </c>
      <c r="C213" s="6">
        <f t="shared" si="7"/>
        <v>0</v>
      </c>
      <c r="D213" s="6">
        <f>IF(D212&gt;0,D212-Table1[[#This Row],[Principal]]-Table1[[#This Row],[Interest]],0)</f>
        <v>0</v>
      </c>
      <c r="E213" s="6" t="str" cm="1">
        <f t="array" ref="E213">_xlfn.IFS(D213&gt;0,"Continue Payment",D213=0,"Stop Payment",D213&lt;0,"The Return Payment is: "&amp;D213)</f>
        <v>Stop Payment</v>
      </c>
      <c r="F213" s="1"/>
      <c r="G213" s="1"/>
      <c r="H213" s="1"/>
    </row>
    <row r="214" spans="1:8" x14ac:dyDescent="0.3">
      <c r="A214">
        <v>203</v>
      </c>
      <c r="B214" s="6">
        <f t="shared" si="6"/>
        <v>0</v>
      </c>
      <c r="C214" s="6">
        <f t="shared" si="7"/>
        <v>0</v>
      </c>
      <c r="D214" s="6">
        <f>IF(D213&gt;0,D213-Table1[[#This Row],[Principal]]-Table1[[#This Row],[Interest]],0)</f>
        <v>0</v>
      </c>
      <c r="E214" s="6" t="str" cm="1">
        <f t="array" ref="E214">_xlfn.IFS(D214&gt;0,"Continue Payment",D214=0,"Stop Payment",D214&lt;0,"The Return Payment is: "&amp;D214)</f>
        <v>Stop Payment</v>
      </c>
      <c r="F214" s="1"/>
      <c r="G214" s="1"/>
      <c r="H214" s="1"/>
    </row>
    <row r="215" spans="1:8" x14ac:dyDescent="0.3">
      <c r="A215">
        <v>204</v>
      </c>
      <c r="B215" s="6">
        <f t="shared" si="6"/>
        <v>0</v>
      </c>
      <c r="C215" s="6">
        <f t="shared" si="7"/>
        <v>0</v>
      </c>
      <c r="D215" s="6">
        <f>IF(D214&gt;0,D214-Table1[[#This Row],[Principal]]-Table1[[#This Row],[Interest]],0)</f>
        <v>0</v>
      </c>
      <c r="E215" s="6" t="str" cm="1">
        <f t="array" ref="E215">_xlfn.IFS(D215&gt;0,"Continue Payment",D215=0,"Stop Payment",D215&lt;0,"The Return Payment is: "&amp;D215)</f>
        <v>Stop Payment</v>
      </c>
      <c r="F215" s="1"/>
      <c r="G215" s="1"/>
      <c r="H215" s="1"/>
    </row>
    <row r="216" spans="1:8" x14ac:dyDescent="0.3">
      <c r="A216">
        <v>205</v>
      </c>
      <c r="B216" s="6">
        <f t="shared" si="6"/>
        <v>0</v>
      </c>
      <c r="C216" s="6">
        <f t="shared" si="7"/>
        <v>0</v>
      </c>
      <c r="D216" s="6">
        <f>IF(D215&gt;0,D215-Table1[[#This Row],[Principal]]-Table1[[#This Row],[Interest]],0)</f>
        <v>0</v>
      </c>
      <c r="E216" s="6" t="str" cm="1">
        <f t="array" ref="E216">_xlfn.IFS(D216&gt;0,"Continue Payment",D216=0,"Stop Payment",D216&lt;0,"The Return Payment is: "&amp;D216)</f>
        <v>Stop Payment</v>
      </c>
      <c r="F216" s="1"/>
      <c r="G216" s="1"/>
      <c r="H216" s="1"/>
    </row>
    <row r="217" spans="1:8" x14ac:dyDescent="0.3">
      <c r="A217">
        <v>206</v>
      </c>
      <c r="B217" s="6">
        <f t="shared" si="6"/>
        <v>0</v>
      </c>
      <c r="C217" s="6">
        <f t="shared" si="7"/>
        <v>0</v>
      </c>
      <c r="D217" s="6">
        <f>IF(D216&gt;0,D216-Table1[[#This Row],[Principal]]-Table1[[#This Row],[Interest]],0)</f>
        <v>0</v>
      </c>
      <c r="E217" s="6" t="str" cm="1">
        <f t="array" ref="E217">_xlfn.IFS(D217&gt;0,"Continue Payment",D217=0,"Stop Payment",D217&lt;0,"The Return Payment is: "&amp;D217)</f>
        <v>Stop Payment</v>
      </c>
      <c r="F217" s="1"/>
      <c r="G217" s="1"/>
      <c r="H217" s="1"/>
    </row>
    <row r="218" spans="1:8" x14ac:dyDescent="0.3">
      <c r="A218">
        <v>207</v>
      </c>
      <c r="B218" s="6">
        <f t="shared" si="6"/>
        <v>0</v>
      </c>
      <c r="C218" s="6">
        <f t="shared" si="7"/>
        <v>0</v>
      </c>
      <c r="D218" s="6">
        <f>IF(D217&gt;0,D217-Table1[[#This Row],[Principal]]-Table1[[#This Row],[Interest]],0)</f>
        <v>0</v>
      </c>
      <c r="E218" s="6" t="str" cm="1">
        <f t="array" ref="E218">_xlfn.IFS(D218&gt;0,"Continue Payment",D218=0,"Stop Payment",D218&lt;0,"The Return Payment is: "&amp;D218)</f>
        <v>Stop Payment</v>
      </c>
      <c r="F218" s="1"/>
      <c r="G218" s="1"/>
      <c r="H218" s="1"/>
    </row>
    <row r="219" spans="1:8" x14ac:dyDescent="0.3">
      <c r="A219">
        <v>208</v>
      </c>
      <c r="B219" s="6">
        <f t="shared" si="6"/>
        <v>0</v>
      </c>
      <c r="C219" s="6">
        <f t="shared" si="7"/>
        <v>0</v>
      </c>
      <c r="D219" s="6">
        <f>IF(D218&gt;0,D218-Table1[[#This Row],[Principal]]-Table1[[#This Row],[Interest]],0)</f>
        <v>0</v>
      </c>
      <c r="E219" s="6" t="str" cm="1">
        <f t="array" ref="E219">_xlfn.IFS(D219&gt;0,"Continue Payment",D219=0,"Stop Payment",D219&lt;0,"The Return Payment is: "&amp;D219)</f>
        <v>Stop Payment</v>
      </c>
      <c r="F219" s="1"/>
      <c r="G219" s="1"/>
      <c r="H219" s="1"/>
    </row>
    <row r="220" spans="1:8" x14ac:dyDescent="0.3">
      <c r="A220">
        <v>209</v>
      </c>
      <c r="B220" s="6">
        <f t="shared" si="6"/>
        <v>0</v>
      </c>
      <c r="C220" s="6">
        <f t="shared" si="7"/>
        <v>0</v>
      </c>
      <c r="D220" s="6">
        <f>IF(D219&gt;0,D219-Table1[[#This Row],[Principal]]-Table1[[#This Row],[Interest]],0)</f>
        <v>0</v>
      </c>
      <c r="E220" s="6" t="str" cm="1">
        <f t="array" ref="E220">_xlfn.IFS(D220&gt;0,"Continue Payment",D220=0,"Stop Payment",D220&lt;0,"The Return Payment is: "&amp;D220)</f>
        <v>Stop Payment</v>
      </c>
      <c r="F220" s="1"/>
      <c r="G220" s="1"/>
      <c r="H220" s="1"/>
    </row>
    <row r="221" spans="1:8" x14ac:dyDescent="0.3">
      <c r="A221">
        <v>210</v>
      </c>
      <c r="B221" s="6">
        <f t="shared" si="6"/>
        <v>0</v>
      </c>
      <c r="C221" s="6">
        <f t="shared" si="7"/>
        <v>0</v>
      </c>
      <c r="D221" s="6">
        <f>IF(D220&gt;0,D220-Table1[[#This Row],[Principal]]-Table1[[#This Row],[Interest]],0)</f>
        <v>0</v>
      </c>
      <c r="E221" s="6" t="str" cm="1">
        <f t="array" ref="E221">_xlfn.IFS(D221&gt;0,"Continue Payment",D221=0,"Stop Payment",D221&lt;0,"The Return Payment is: "&amp;D221)</f>
        <v>Stop Payment</v>
      </c>
      <c r="F221" s="1"/>
      <c r="G221" s="1"/>
      <c r="H221" s="1"/>
    </row>
    <row r="222" spans="1:8" x14ac:dyDescent="0.3">
      <c r="A222">
        <v>211</v>
      </c>
      <c r="B222" s="6">
        <f t="shared" si="6"/>
        <v>0</v>
      </c>
      <c r="C222" s="6">
        <f t="shared" si="7"/>
        <v>0</v>
      </c>
      <c r="D222" s="6">
        <f>IF(D221&gt;0,D221-Table1[[#This Row],[Principal]]-Table1[[#This Row],[Interest]],0)</f>
        <v>0</v>
      </c>
      <c r="E222" s="6" t="str" cm="1">
        <f t="array" ref="E222">_xlfn.IFS(D222&gt;0,"Continue Payment",D222=0,"Stop Payment",D222&lt;0,"The Return Payment is: "&amp;D222)</f>
        <v>Stop Payment</v>
      </c>
      <c r="F222" s="1"/>
      <c r="G222" s="1"/>
      <c r="H222" s="1"/>
    </row>
    <row r="223" spans="1:8" x14ac:dyDescent="0.3">
      <c r="A223">
        <v>212</v>
      </c>
      <c r="B223" s="6">
        <f t="shared" si="6"/>
        <v>0</v>
      </c>
      <c r="C223" s="6">
        <f t="shared" si="7"/>
        <v>0</v>
      </c>
      <c r="D223" s="6">
        <f>IF(D222&gt;0,D222-Table1[[#This Row],[Principal]]-Table1[[#This Row],[Interest]],0)</f>
        <v>0</v>
      </c>
      <c r="E223" s="6" t="str" cm="1">
        <f t="array" ref="E223">_xlfn.IFS(D223&gt;0,"Continue Payment",D223=0,"Stop Payment",D223&lt;0,"The Return Payment is: "&amp;D223)</f>
        <v>Stop Payment</v>
      </c>
      <c r="F223" s="1"/>
      <c r="G223" s="1"/>
      <c r="H223" s="1"/>
    </row>
    <row r="224" spans="1:8" x14ac:dyDescent="0.3">
      <c r="A224">
        <v>213</v>
      </c>
      <c r="B224" s="6">
        <f t="shared" si="6"/>
        <v>0</v>
      </c>
      <c r="C224" s="6">
        <f t="shared" si="7"/>
        <v>0</v>
      </c>
      <c r="D224" s="6">
        <f>IF(D223&gt;0,D223-Table1[[#This Row],[Principal]]-Table1[[#This Row],[Interest]],0)</f>
        <v>0</v>
      </c>
      <c r="E224" s="6" t="str" cm="1">
        <f t="array" ref="E224">_xlfn.IFS(D224&gt;0,"Continue Payment",D224=0,"Stop Payment",D224&lt;0,"The Return Payment is: "&amp;D224)</f>
        <v>Stop Payment</v>
      </c>
      <c r="F224" s="1"/>
      <c r="G224" s="1"/>
      <c r="H224" s="1"/>
    </row>
    <row r="225" spans="1:8" x14ac:dyDescent="0.3">
      <c r="A225">
        <v>214</v>
      </c>
      <c r="B225" s="6">
        <f t="shared" si="6"/>
        <v>0</v>
      </c>
      <c r="C225" s="6">
        <f t="shared" si="7"/>
        <v>0</v>
      </c>
      <c r="D225" s="6">
        <f>IF(D224&gt;0,D224-Table1[[#This Row],[Principal]]-Table1[[#This Row],[Interest]],0)</f>
        <v>0</v>
      </c>
      <c r="E225" s="6" t="str" cm="1">
        <f t="array" ref="E225">_xlfn.IFS(D225&gt;0,"Continue Payment",D225=0,"Stop Payment",D225&lt;0,"The Return Payment is: "&amp;D225)</f>
        <v>Stop Payment</v>
      </c>
      <c r="F225" s="1"/>
      <c r="G225" s="1"/>
      <c r="H225" s="1"/>
    </row>
    <row r="226" spans="1:8" x14ac:dyDescent="0.3">
      <c r="A226">
        <v>215</v>
      </c>
      <c r="B226" s="6">
        <f t="shared" si="6"/>
        <v>0</v>
      </c>
      <c r="C226" s="6">
        <f t="shared" si="7"/>
        <v>0</v>
      </c>
      <c r="D226" s="6">
        <f>IF(D225&gt;0,D225-Table1[[#This Row],[Principal]]-Table1[[#This Row],[Interest]],0)</f>
        <v>0</v>
      </c>
      <c r="E226" s="6" t="str" cm="1">
        <f t="array" ref="E226">_xlfn.IFS(D226&gt;0,"Continue Payment",D226=0,"Stop Payment",D226&lt;0,"The Return Payment is: "&amp;D226)</f>
        <v>Stop Payment</v>
      </c>
      <c r="F226" s="1"/>
      <c r="G226" s="1"/>
      <c r="H226" s="1"/>
    </row>
    <row r="227" spans="1:8" x14ac:dyDescent="0.3">
      <c r="A227">
        <v>216</v>
      </c>
      <c r="B227" s="6">
        <f t="shared" si="6"/>
        <v>0</v>
      </c>
      <c r="C227" s="6">
        <f t="shared" si="7"/>
        <v>0</v>
      </c>
      <c r="D227" s="6">
        <f>IF(D226&gt;0,D226-Table1[[#This Row],[Principal]]-Table1[[#This Row],[Interest]],0)</f>
        <v>0</v>
      </c>
      <c r="E227" s="6" t="str" cm="1">
        <f t="array" ref="E227">_xlfn.IFS(D227&gt;0,"Continue Payment",D227=0,"Stop Payment",D227&lt;0,"The Return Payment is: "&amp;D227)</f>
        <v>Stop Payment</v>
      </c>
      <c r="F227" s="1"/>
      <c r="G227" s="1"/>
      <c r="H227" s="1"/>
    </row>
    <row r="228" spans="1:8" x14ac:dyDescent="0.3">
      <c r="A228">
        <v>217</v>
      </c>
      <c r="B228" s="6">
        <f t="shared" si="6"/>
        <v>0</v>
      </c>
      <c r="C228" s="6">
        <f t="shared" si="7"/>
        <v>0</v>
      </c>
      <c r="D228" s="6">
        <f>IF(D227&gt;0,D227-Table1[[#This Row],[Principal]]-Table1[[#This Row],[Interest]],0)</f>
        <v>0</v>
      </c>
      <c r="E228" s="6" t="str" cm="1">
        <f t="array" ref="E228">_xlfn.IFS(D228&gt;0,"Continue Payment",D228=0,"Stop Payment",D228&lt;0,"The Return Payment is: "&amp;D228)</f>
        <v>Stop Payment</v>
      </c>
      <c r="F228" s="1"/>
      <c r="G228" s="1"/>
      <c r="H228" s="1"/>
    </row>
    <row r="229" spans="1:8" x14ac:dyDescent="0.3">
      <c r="A229">
        <v>218</v>
      </c>
      <c r="B229" s="6">
        <f t="shared" si="6"/>
        <v>0</v>
      </c>
      <c r="C229" s="6">
        <f t="shared" si="7"/>
        <v>0</v>
      </c>
      <c r="D229" s="6">
        <f>IF(D228&gt;0,D228-Table1[[#This Row],[Principal]]-Table1[[#This Row],[Interest]],0)</f>
        <v>0</v>
      </c>
      <c r="E229" s="6" t="str" cm="1">
        <f t="array" ref="E229">_xlfn.IFS(D229&gt;0,"Continue Payment",D229=0,"Stop Payment",D229&lt;0,"The Return Payment is: "&amp;D229)</f>
        <v>Stop Payment</v>
      </c>
      <c r="F229" s="1"/>
      <c r="G229" s="1"/>
      <c r="H229" s="1"/>
    </row>
    <row r="230" spans="1:8" x14ac:dyDescent="0.3">
      <c r="A230">
        <v>219</v>
      </c>
      <c r="B230" s="6">
        <f t="shared" si="6"/>
        <v>0</v>
      </c>
      <c r="C230" s="6">
        <f t="shared" si="7"/>
        <v>0</v>
      </c>
      <c r="D230" s="6">
        <f>IF(D229&gt;0,D229-Table1[[#This Row],[Principal]]-Table1[[#This Row],[Interest]],0)</f>
        <v>0</v>
      </c>
      <c r="E230" s="6" t="str" cm="1">
        <f t="array" ref="E230">_xlfn.IFS(D230&gt;0,"Continue Payment",D230=0,"Stop Payment",D230&lt;0,"The Return Payment is: "&amp;D230)</f>
        <v>Stop Payment</v>
      </c>
      <c r="F230" s="1"/>
      <c r="G230" s="1"/>
      <c r="H230" s="1"/>
    </row>
    <row r="231" spans="1:8" x14ac:dyDescent="0.3">
      <c r="A231">
        <v>220</v>
      </c>
      <c r="B231" s="6">
        <f t="shared" si="6"/>
        <v>0</v>
      </c>
      <c r="C231" s="6">
        <f t="shared" si="7"/>
        <v>0</v>
      </c>
      <c r="D231" s="6">
        <f>IF(D230&gt;0,D230-Table1[[#This Row],[Principal]]-Table1[[#This Row],[Interest]],0)</f>
        <v>0</v>
      </c>
      <c r="E231" s="6" t="str" cm="1">
        <f t="array" ref="E231">_xlfn.IFS(D231&gt;0,"Continue Payment",D231=0,"Stop Payment",D231&lt;0,"The Return Payment is: "&amp;D231)</f>
        <v>Stop Payment</v>
      </c>
      <c r="F231" s="1"/>
      <c r="G231" s="1"/>
      <c r="H231" s="1"/>
    </row>
    <row r="232" spans="1:8" x14ac:dyDescent="0.3">
      <c r="A232">
        <v>221</v>
      </c>
      <c r="B232" s="6">
        <f t="shared" si="6"/>
        <v>0</v>
      </c>
      <c r="C232" s="6">
        <f t="shared" si="7"/>
        <v>0</v>
      </c>
      <c r="D232" s="6">
        <f>IF(D231&gt;0,D231-Table1[[#This Row],[Principal]]-Table1[[#This Row],[Interest]],0)</f>
        <v>0</v>
      </c>
      <c r="E232" s="6" t="str" cm="1">
        <f t="array" ref="E232">_xlfn.IFS(D232&gt;0,"Continue Payment",D232=0,"Stop Payment",D232&lt;0,"The Return Payment is: "&amp;D232)</f>
        <v>Stop Payment</v>
      </c>
      <c r="F232" s="1"/>
      <c r="G232" s="1"/>
      <c r="H232" s="1"/>
    </row>
    <row r="233" spans="1:8" x14ac:dyDescent="0.3">
      <c r="A233">
        <v>222</v>
      </c>
      <c r="B233" s="6">
        <f t="shared" si="6"/>
        <v>0</v>
      </c>
      <c r="C233" s="6">
        <f t="shared" si="7"/>
        <v>0</v>
      </c>
      <c r="D233" s="6">
        <f>IF(D232&gt;0,D232-Table1[[#This Row],[Principal]]-Table1[[#This Row],[Interest]],0)</f>
        <v>0</v>
      </c>
      <c r="E233" s="6" t="str" cm="1">
        <f t="array" ref="E233">_xlfn.IFS(D233&gt;0,"Continue Payment",D233=0,"Stop Payment",D233&lt;0,"The Return Payment is: "&amp;D233)</f>
        <v>Stop Payment</v>
      </c>
      <c r="F233" s="1"/>
      <c r="G233" s="1"/>
      <c r="H233" s="1"/>
    </row>
    <row r="234" spans="1:8" x14ac:dyDescent="0.3">
      <c r="A234">
        <v>223</v>
      </c>
      <c r="B234" s="6">
        <f t="shared" si="6"/>
        <v>0</v>
      </c>
      <c r="C234" s="6">
        <f t="shared" si="7"/>
        <v>0</v>
      </c>
      <c r="D234" s="6">
        <f>IF(D233&gt;0,D233-Table1[[#This Row],[Principal]]-Table1[[#This Row],[Interest]],0)</f>
        <v>0</v>
      </c>
      <c r="E234" s="6" t="str" cm="1">
        <f t="array" ref="E234">_xlfn.IFS(D234&gt;0,"Continue Payment",D234=0,"Stop Payment",D234&lt;0,"The Return Payment is: "&amp;D234)</f>
        <v>Stop Payment</v>
      </c>
      <c r="F234" s="1"/>
      <c r="G234" s="1"/>
      <c r="H234" s="1"/>
    </row>
    <row r="235" spans="1:8" x14ac:dyDescent="0.3">
      <c r="A235">
        <v>224</v>
      </c>
      <c r="B235" s="6">
        <f t="shared" si="6"/>
        <v>0</v>
      </c>
      <c r="C235" s="6">
        <f t="shared" si="7"/>
        <v>0</v>
      </c>
      <c r="D235" s="6">
        <f>IF(D234&gt;0,D234-Table1[[#This Row],[Principal]]-Table1[[#This Row],[Interest]],0)</f>
        <v>0</v>
      </c>
      <c r="E235" s="6" t="str" cm="1">
        <f t="array" ref="E235">_xlfn.IFS(D235&gt;0,"Continue Payment",D235=0,"Stop Payment",D235&lt;0,"The Return Payment is: "&amp;D235)</f>
        <v>Stop Payment</v>
      </c>
      <c r="F235" s="1"/>
      <c r="G235" s="1"/>
      <c r="H235" s="1"/>
    </row>
    <row r="236" spans="1:8" x14ac:dyDescent="0.3">
      <c r="A236">
        <v>225</v>
      </c>
      <c r="B236" s="6">
        <f t="shared" si="6"/>
        <v>0</v>
      </c>
      <c r="C236" s="6">
        <f t="shared" si="7"/>
        <v>0</v>
      </c>
      <c r="D236" s="6">
        <f>IF(D235&gt;0,D235-Table1[[#This Row],[Principal]]-Table1[[#This Row],[Interest]],0)</f>
        <v>0</v>
      </c>
      <c r="E236" s="6" t="str" cm="1">
        <f t="array" ref="E236">_xlfn.IFS(D236&gt;0,"Continue Payment",D236=0,"Stop Payment",D236&lt;0,"The Return Payment is: "&amp;D236)</f>
        <v>Stop Payment</v>
      </c>
      <c r="F236" s="1"/>
      <c r="G236" s="1"/>
      <c r="H236" s="1"/>
    </row>
    <row r="237" spans="1:8" x14ac:dyDescent="0.3">
      <c r="A237">
        <v>226</v>
      </c>
      <c r="B237" s="6">
        <f t="shared" si="6"/>
        <v>0</v>
      </c>
      <c r="C237" s="6">
        <f t="shared" si="7"/>
        <v>0</v>
      </c>
      <c r="D237" s="6">
        <f>IF(D236&gt;0,D236-Table1[[#This Row],[Principal]]-Table1[[#This Row],[Interest]],0)</f>
        <v>0</v>
      </c>
      <c r="E237" s="6" t="str" cm="1">
        <f t="array" ref="E237">_xlfn.IFS(D237&gt;0,"Continue Payment",D237=0,"Stop Payment",D237&lt;0,"The Return Payment is: "&amp;D237)</f>
        <v>Stop Payment</v>
      </c>
      <c r="F237" s="1"/>
      <c r="G237" s="1"/>
      <c r="H237" s="1"/>
    </row>
    <row r="238" spans="1:8" x14ac:dyDescent="0.3">
      <c r="A238">
        <v>227</v>
      </c>
      <c r="B238" s="6">
        <f t="shared" si="6"/>
        <v>0</v>
      </c>
      <c r="C238" s="6">
        <f t="shared" si="7"/>
        <v>0</v>
      </c>
      <c r="D238" s="6">
        <f>IF(D237&gt;0,D237-Table1[[#This Row],[Principal]]-Table1[[#This Row],[Interest]],0)</f>
        <v>0</v>
      </c>
      <c r="E238" s="6" t="str" cm="1">
        <f t="array" ref="E238">_xlfn.IFS(D238&gt;0,"Continue Payment",D238=0,"Stop Payment",D238&lt;0,"The Return Payment is: "&amp;D238)</f>
        <v>Stop Payment</v>
      </c>
      <c r="F238" s="1"/>
      <c r="G238" s="1"/>
      <c r="H238" s="1"/>
    </row>
    <row r="239" spans="1:8" x14ac:dyDescent="0.3">
      <c r="A239">
        <v>228</v>
      </c>
      <c r="B239" s="6">
        <f t="shared" si="6"/>
        <v>0</v>
      </c>
      <c r="C239" s="6">
        <f t="shared" si="7"/>
        <v>0</v>
      </c>
      <c r="D239" s="6">
        <f>IF(D238&gt;0,D238-Table1[[#This Row],[Principal]]-Table1[[#This Row],[Interest]],0)</f>
        <v>0</v>
      </c>
      <c r="E239" s="6" t="str" cm="1">
        <f t="array" ref="E239">_xlfn.IFS(D239&gt;0,"Continue Payment",D239=0,"Stop Payment",D239&lt;0,"The Return Payment is: "&amp;D239)</f>
        <v>Stop Payment</v>
      </c>
      <c r="F239" s="1"/>
      <c r="G239" s="1"/>
      <c r="H239" s="1"/>
    </row>
    <row r="240" spans="1:8" x14ac:dyDescent="0.3">
      <c r="A240">
        <v>229</v>
      </c>
      <c r="B240" s="6">
        <f t="shared" si="6"/>
        <v>0</v>
      </c>
      <c r="C240" s="6">
        <f t="shared" si="7"/>
        <v>0</v>
      </c>
      <c r="D240" s="6">
        <f>IF(D239&gt;0,D239-Table1[[#This Row],[Principal]]-Table1[[#This Row],[Interest]],0)</f>
        <v>0</v>
      </c>
      <c r="E240" s="6" t="str" cm="1">
        <f t="array" ref="E240">_xlfn.IFS(D240&gt;0,"Continue Payment",D240=0,"Stop Payment",D240&lt;0,"The Return Payment is: "&amp;D240)</f>
        <v>Stop Payment</v>
      </c>
      <c r="F240" s="1"/>
      <c r="G240" s="1"/>
      <c r="H240" s="1"/>
    </row>
    <row r="241" spans="1:8" x14ac:dyDescent="0.3">
      <c r="A241">
        <v>230</v>
      </c>
      <c r="B241" s="6">
        <f t="shared" si="6"/>
        <v>0</v>
      </c>
      <c r="C241" s="6">
        <f t="shared" si="7"/>
        <v>0</v>
      </c>
      <c r="D241" s="6">
        <f>IF(D240&gt;0,D240-Table1[[#This Row],[Principal]]-Table1[[#This Row],[Interest]],0)</f>
        <v>0</v>
      </c>
      <c r="E241" s="6" t="str" cm="1">
        <f t="array" ref="E241">_xlfn.IFS(D241&gt;0,"Continue Payment",D241=0,"Stop Payment",D241&lt;0,"The Return Payment is: "&amp;D241)</f>
        <v>Stop Payment</v>
      </c>
      <c r="F241" s="1"/>
      <c r="G241" s="1"/>
      <c r="H241" s="1"/>
    </row>
    <row r="242" spans="1:8" x14ac:dyDescent="0.3">
      <c r="A242">
        <v>231</v>
      </c>
      <c r="B242" s="6">
        <f t="shared" si="6"/>
        <v>0</v>
      </c>
      <c r="C242" s="6">
        <f t="shared" si="7"/>
        <v>0</v>
      </c>
      <c r="D242" s="6">
        <f>IF(D241&gt;0,D241-Table1[[#This Row],[Principal]]-Table1[[#This Row],[Interest]],0)</f>
        <v>0</v>
      </c>
      <c r="E242" s="6" t="str" cm="1">
        <f t="array" ref="E242">_xlfn.IFS(D242&gt;0,"Continue Payment",D242=0,"Stop Payment",D242&lt;0,"The Return Payment is: "&amp;D242)</f>
        <v>Stop Payment</v>
      </c>
      <c r="F242" s="1"/>
      <c r="G242" s="1"/>
      <c r="H242" s="1"/>
    </row>
    <row r="243" spans="1:8" x14ac:dyDescent="0.3">
      <c r="A243">
        <v>232</v>
      </c>
      <c r="B243" s="6">
        <f t="shared" si="6"/>
        <v>0</v>
      </c>
      <c r="C243" s="6">
        <f t="shared" si="7"/>
        <v>0</v>
      </c>
      <c r="D243" s="6">
        <f>IF(D242&gt;0,D242-Table1[[#This Row],[Principal]]-Table1[[#This Row],[Interest]],0)</f>
        <v>0</v>
      </c>
      <c r="E243" s="6" t="str" cm="1">
        <f t="array" ref="E243">_xlfn.IFS(D243&gt;0,"Continue Payment",D243=0,"Stop Payment",D243&lt;0,"The Return Payment is: "&amp;D243)</f>
        <v>Stop Payment</v>
      </c>
      <c r="F243" s="1"/>
      <c r="G243" s="1"/>
      <c r="H243" s="1"/>
    </row>
    <row r="244" spans="1:8" x14ac:dyDescent="0.3">
      <c r="A244">
        <v>233</v>
      </c>
      <c r="B244" s="6">
        <f t="shared" si="6"/>
        <v>0</v>
      </c>
      <c r="C244" s="6">
        <f t="shared" si="7"/>
        <v>0</v>
      </c>
      <c r="D244" s="6">
        <f>IF(D243&gt;0,D243-Table1[[#This Row],[Principal]]-Table1[[#This Row],[Interest]],0)</f>
        <v>0</v>
      </c>
      <c r="E244" s="6" t="str" cm="1">
        <f t="array" ref="E244">_xlfn.IFS(D244&gt;0,"Continue Payment",D244=0,"Stop Payment",D244&lt;0,"The Return Payment is: "&amp;D244)</f>
        <v>Stop Payment</v>
      </c>
      <c r="F244" s="1"/>
      <c r="G244" s="1"/>
      <c r="H244" s="1"/>
    </row>
    <row r="245" spans="1:8" x14ac:dyDescent="0.3">
      <c r="A245">
        <v>234</v>
      </c>
      <c r="B245" s="6">
        <f t="shared" si="6"/>
        <v>0</v>
      </c>
      <c r="C245" s="6">
        <f t="shared" si="7"/>
        <v>0</v>
      </c>
      <c r="D245" s="6">
        <f>IF(D244&gt;0,D244-Table1[[#This Row],[Principal]]-Table1[[#This Row],[Interest]],0)</f>
        <v>0</v>
      </c>
      <c r="E245" s="6" t="str" cm="1">
        <f t="array" ref="E245">_xlfn.IFS(D245&gt;0,"Continue Payment",D245=0,"Stop Payment",D245&lt;0,"The Return Payment is: "&amp;D245)</f>
        <v>Stop Payment</v>
      </c>
      <c r="F245" s="1"/>
      <c r="G245" s="1"/>
      <c r="H245" s="1"/>
    </row>
    <row r="246" spans="1:8" x14ac:dyDescent="0.3">
      <c r="A246">
        <v>235</v>
      </c>
      <c r="B246" s="6">
        <f t="shared" si="6"/>
        <v>0</v>
      </c>
      <c r="C246" s="6">
        <f t="shared" si="7"/>
        <v>0</v>
      </c>
      <c r="D246" s="6">
        <f>IF(D245&gt;0,D245-Table1[[#This Row],[Principal]]-Table1[[#This Row],[Interest]],0)</f>
        <v>0</v>
      </c>
      <c r="E246" s="6" t="str" cm="1">
        <f t="array" ref="E246">_xlfn.IFS(D246&gt;0,"Continue Payment",D246=0,"Stop Payment",D246&lt;0,"The Return Payment is: "&amp;D246)</f>
        <v>Stop Payment</v>
      </c>
      <c r="F246" s="1"/>
      <c r="G246" s="1"/>
      <c r="H246" s="1"/>
    </row>
    <row r="247" spans="1:8" x14ac:dyDescent="0.3">
      <c r="A247">
        <v>236</v>
      </c>
      <c r="B247" s="6">
        <f t="shared" si="6"/>
        <v>0</v>
      </c>
      <c r="C247" s="6">
        <f t="shared" si="7"/>
        <v>0</v>
      </c>
      <c r="D247" s="6">
        <f>IF(D246&gt;0,D246-Table1[[#This Row],[Principal]]-Table1[[#This Row],[Interest]],0)</f>
        <v>0</v>
      </c>
      <c r="E247" s="6" t="str" cm="1">
        <f t="array" ref="E247">_xlfn.IFS(D247&gt;0,"Continue Payment",D247=0,"Stop Payment",D247&lt;0,"The Return Payment is: "&amp;D247)</f>
        <v>Stop Payment</v>
      </c>
      <c r="F247" s="1"/>
      <c r="G247" s="1"/>
      <c r="H247" s="1"/>
    </row>
    <row r="248" spans="1:8" x14ac:dyDescent="0.3">
      <c r="A248">
        <v>237</v>
      </c>
      <c r="B248" s="6">
        <f t="shared" si="6"/>
        <v>0</v>
      </c>
      <c r="C248" s="6">
        <f t="shared" si="7"/>
        <v>0</v>
      </c>
      <c r="D248" s="6">
        <f>IF(D247&gt;0,D247-Table1[[#This Row],[Principal]]-Table1[[#This Row],[Interest]],0)</f>
        <v>0</v>
      </c>
      <c r="E248" s="6" t="str" cm="1">
        <f t="array" ref="E248">_xlfn.IFS(D248&gt;0,"Continue Payment",D248=0,"Stop Payment",D248&lt;0,"The Return Payment is: "&amp;D248)</f>
        <v>Stop Payment</v>
      </c>
      <c r="F248" s="1"/>
      <c r="G248" s="1"/>
      <c r="H248" s="1"/>
    </row>
    <row r="249" spans="1:8" x14ac:dyDescent="0.3">
      <c r="A249">
        <v>238</v>
      </c>
      <c r="B249" s="6">
        <f t="shared" si="6"/>
        <v>0</v>
      </c>
      <c r="C249" s="6">
        <f t="shared" si="7"/>
        <v>0</v>
      </c>
      <c r="D249" s="6">
        <f>IF(D248&gt;0,D248-Table1[[#This Row],[Principal]]-Table1[[#This Row],[Interest]],0)</f>
        <v>0</v>
      </c>
      <c r="E249" s="6" t="str" cm="1">
        <f t="array" ref="E249">_xlfn.IFS(D249&gt;0,"Continue Payment",D249=0,"Stop Payment",D249&lt;0,"The Return Payment is: "&amp;D249)</f>
        <v>Stop Payment</v>
      </c>
      <c r="F249" s="1"/>
      <c r="G249" s="1"/>
      <c r="H249" s="1"/>
    </row>
    <row r="250" spans="1:8" x14ac:dyDescent="0.3">
      <c r="A250">
        <v>239</v>
      </c>
      <c r="B250" s="6">
        <f t="shared" si="6"/>
        <v>0</v>
      </c>
      <c r="C250" s="6">
        <f t="shared" si="7"/>
        <v>0</v>
      </c>
      <c r="D250" s="6">
        <f>IF(D249&gt;0,D249-Table1[[#This Row],[Principal]]-Table1[[#This Row],[Interest]],0)</f>
        <v>0</v>
      </c>
      <c r="E250" s="6" t="str" cm="1">
        <f t="array" ref="E250">_xlfn.IFS(D250&gt;0,"Continue Payment",D250=0,"Stop Payment",D250&lt;0,"The Return Payment is: "&amp;D250)</f>
        <v>Stop Payment</v>
      </c>
      <c r="F250" s="1"/>
      <c r="G250" s="1"/>
      <c r="H250" s="1"/>
    </row>
    <row r="251" spans="1:8" x14ac:dyDescent="0.3">
      <c r="A251">
        <v>240</v>
      </c>
      <c r="B251" s="6">
        <f t="shared" si="6"/>
        <v>0</v>
      </c>
      <c r="C251" s="6">
        <f t="shared" si="7"/>
        <v>0</v>
      </c>
      <c r="D251" s="6">
        <f>IF(D250&gt;0,D250-Table1[[#This Row],[Principal]]-Table1[[#This Row],[Interest]],0)</f>
        <v>0</v>
      </c>
      <c r="E251" s="6" t="str" cm="1">
        <f t="array" ref="E251">_xlfn.IFS(D251&gt;0,"Continue Payment",D251=0,"Stop Payment",D251&lt;0,"The Return Payment is: "&amp;D251)</f>
        <v>Stop Payment</v>
      </c>
      <c r="F251" s="1"/>
      <c r="G251" s="1"/>
      <c r="H251" s="1"/>
    </row>
    <row r="252" spans="1:8" x14ac:dyDescent="0.3">
      <c r="A252">
        <v>241</v>
      </c>
      <c r="B252" s="6">
        <f t="shared" si="6"/>
        <v>0</v>
      </c>
      <c r="C252" s="6">
        <f t="shared" si="7"/>
        <v>0</v>
      </c>
      <c r="D252" s="6">
        <f>IF(D251&gt;0,D251-Table1[[#This Row],[Principal]]-Table1[[#This Row],[Interest]],0)</f>
        <v>0</v>
      </c>
      <c r="E252" s="6" t="str" cm="1">
        <f t="array" ref="E252">_xlfn.IFS(D252&gt;0,"Continue Payment",D252=0,"Stop Payment",D252&lt;0,"The Return Payment is: "&amp;D252)</f>
        <v>Stop Payment</v>
      </c>
      <c r="F252" s="1"/>
      <c r="G252" s="1"/>
      <c r="H252" s="1"/>
    </row>
    <row r="253" spans="1:8" x14ac:dyDescent="0.3">
      <c r="A253">
        <v>242</v>
      </c>
      <c r="B253" s="6">
        <f t="shared" si="6"/>
        <v>0</v>
      </c>
      <c r="C253" s="6">
        <f t="shared" si="7"/>
        <v>0</v>
      </c>
      <c r="D253" s="6">
        <f>IF(D252&gt;0,D252-Table1[[#This Row],[Principal]]-Table1[[#This Row],[Interest]],0)</f>
        <v>0</v>
      </c>
      <c r="E253" s="6" t="str" cm="1">
        <f t="array" ref="E253">_xlfn.IFS(D253&gt;0,"Continue Payment",D253=0,"Stop Payment",D253&lt;0,"The Return Payment is: "&amp;D253)</f>
        <v>Stop Payment</v>
      </c>
      <c r="F253" s="1"/>
      <c r="G253" s="1"/>
      <c r="H253" s="1"/>
    </row>
    <row r="254" spans="1:8" x14ac:dyDescent="0.3">
      <c r="A254">
        <v>243</v>
      </c>
      <c r="B254" s="6">
        <f t="shared" si="6"/>
        <v>0</v>
      </c>
      <c r="C254" s="6">
        <f t="shared" si="7"/>
        <v>0</v>
      </c>
      <c r="D254" s="6">
        <f>IF(D253&gt;0,D253-Table1[[#This Row],[Principal]]-Table1[[#This Row],[Interest]],0)</f>
        <v>0</v>
      </c>
      <c r="E254" s="6" t="str" cm="1">
        <f t="array" ref="E254">_xlfn.IFS(D254&gt;0,"Continue Payment",D254=0,"Stop Payment",D254&lt;0,"The Return Payment is: "&amp;D254)</f>
        <v>Stop Payment</v>
      </c>
      <c r="F254" s="1"/>
      <c r="G254" s="1"/>
      <c r="H254" s="1"/>
    </row>
    <row r="255" spans="1:8" x14ac:dyDescent="0.3">
      <c r="A255">
        <v>244</v>
      </c>
      <c r="B255" s="6">
        <f t="shared" si="6"/>
        <v>0</v>
      </c>
      <c r="C255" s="6">
        <f t="shared" si="7"/>
        <v>0</v>
      </c>
      <c r="D255" s="6">
        <f>IF(D254&gt;0,D254-Table1[[#This Row],[Principal]]-Table1[[#This Row],[Interest]],0)</f>
        <v>0</v>
      </c>
      <c r="E255" s="6" t="str" cm="1">
        <f t="array" ref="E255">_xlfn.IFS(D255&gt;0,"Continue Payment",D255=0,"Stop Payment",D255&lt;0,"The Return Payment is: "&amp;D255)</f>
        <v>Stop Payment</v>
      </c>
      <c r="F255" s="1"/>
      <c r="G255" s="1"/>
      <c r="H255" s="1"/>
    </row>
    <row r="256" spans="1:8" x14ac:dyDescent="0.3">
      <c r="A256">
        <v>245</v>
      </c>
      <c r="B256" s="6">
        <f t="shared" si="6"/>
        <v>0</v>
      </c>
      <c r="C256" s="6">
        <f t="shared" si="7"/>
        <v>0</v>
      </c>
      <c r="D256" s="6">
        <f>IF(D255&gt;0,D255-Table1[[#This Row],[Principal]]-Table1[[#This Row],[Interest]],0)</f>
        <v>0</v>
      </c>
      <c r="E256" s="6" t="str" cm="1">
        <f t="array" ref="E256">_xlfn.IFS(D256&gt;0,"Continue Payment",D256=0,"Stop Payment",D256&lt;0,"The Return Payment is: "&amp;D256)</f>
        <v>Stop Payment</v>
      </c>
      <c r="F256" s="1"/>
      <c r="G256" s="1"/>
      <c r="H256" s="1"/>
    </row>
    <row r="257" spans="1:8" x14ac:dyDescent="0.3">
      <c r="A257">
        <v>246</v>
      </c>
      <c r="B257" s="6">
        <f t="shared" si="6"/>
        <v>0</v>
      </c>
      <c r="C257" s="6">
        <f t="shared" si="7"/>
        <v>0</v>
      </c>
      <c r="D257" s="6">
        <f>IF(D256&gt;0,D256-Table1[[#This Row],[Principal]]-Table1[[#This Row],[Interest]],0)</f>
        <v>0</v>
      </c>
      <c r="E257" s="6" t="str" cm="1">
        <f t="array" ref="E257">_xlfn.IFS(D257&gt;0,"Continue Payment",D257=0,"Stop Payment",D257&lt;0,"The Return Payment is: "&amp;D257)</f>
        <v>Stop Payment</v>
      </c>
      <c r="F257" s="1"/>
      <c r="G257" s="1"/>
      <c r="H257" s="1"/>
    </row>
    <row r="258" spans="1:8" x14ac:dyDescent="0.3">
      <c r="A258">
        <v>247</v>
      </c>
      <c r="B258" s="6">
        <f t="shared" si="6"/>
        <v>0</v>
      </c>
      <c r="C258" s="6">
        <f t="shared" si="7"/>
        <v>0</v>
      </c>
      <c r="D258" s="6">
        <f>IF(D257&gt;0,D257-Table1[[#This Row],[Principal]]-Table1[[#This Row],[Interest]],0)</f>
        <v>0</v>
      </c>
      <c r="E258" s="6" t="str" cm="1">
        <f t="array" ref="E258">_xlfn.IFS(D258&gt;0,"Continue Payment",D258=0,"Stop Payment",D258&lt;0,"The Return Payment is: "&amp;D258)</f>
        <v>Stop Payment</v>
      </c>
      <c r="F258" s="1"/>
      <c r="G258" s="1"/>
      <c r="H258" s="1"/>
    </row>
    <row r="259" spans="1:8" x14ac:dyDescent="0.3">
      <c r="A259">
        <v>248</v>
      </c>
      <c r="B259" s="6">
        <f t="shared" si="6"/>
        <v>0</v>
      </c>
      <c r="C259" s="6">
        <f t="shared" si="7"/>
        <v>0</v>
      </c>
      <c r="D259" s="6">
        <f>IF(D258&gt;0,D258-Table1[[#This Row],[Principal]]-Table1[[#This Row],[Interest]],0)</f>
        <v>0</v>
      </c>
      <c r="E259" s="6" t="str" cm="1">
        <f t="array" ref="E259">_xlfn.IFS(D259&gt;0,"Continue Payment",D259=0,"Stop Payment",D259&lt;0,"The Return Payment is: "&amp;D259)</f>
        <v>Stop Payment</v>
      </c>
      <c r="F259" s="1"/>
      <c r="G259" s="1"/>
      <c r="H259" s="1"/>
    </row>
    <row r="260" spans="1:8" x14ac:dyDescent="0.3">
      <c r="A260">
        <v>249</v>
      </c>
      <c r="B260" s="6">
        <f t="shared" si="6"/>
        <v>0</v>
      </c>
      <c r="C260" s="6">
        <f t="shared" si="7"/>
        <v>0</v>
      </c>
      <c r="D260" s="6">
        <f>IF(D259&gt;0,D259-Table1[[#This Row],[Principal]]-Table1[[#This Row],[Interest]],0)</f>
        <v>0</v>
      </c>
      <c r="E260" s="6" t="str" cm="1">
        <f t="array" ref="E260">_xlfn.IFS(D260&gt;0,"Continue Payment",D260=0,"Stop Payment",D260&lt;0,"The Return Payment is: "&amp;D260)</f>
        <v>Stop Payment</v>
      </c>
      <c r="F260" s="1"/>
      <c r="G260" s="1"/>
      <c r="H260" s="1"/>
    </row>
    <row r="261" spans="1:8" x14ac:dyDescent="0.3">
      <c r="A261">
        <v>250</v>
      </c>
      <c r="B261" s="6">
        <f t="shared" si="6"/>
        <v>0</v>
      </c>
      <c r="C261" s="6">
        <f t="shared" si="7"/>
        <v>0</v>
      </c>
      <c r="D261" s="6">
        <f>IF(D260&gt;0,D260-Table1[[#This Row],[Principal]]-Table1[[#This Row],[Interest]],0)</f>
        <v>0</v>
      </c>
      <c r="E261" s="6" t="str" cm="1">
        <f t="array" ref="E261">_xlfn.IFS(D261&gt;0,"Continue Payment",D261=0,"Stop Payment",D261&lt;0,"The Return Payment is: "&amp;D261)</f>
        <v>Stop Payment</v>
      </c>
      <c r="F261" s="1"/>
      <c r="G261" s="1"/>
      <c r="H261" s="1"/>
    </row>
    <row r="262" spans="1:8" x14ac:dyDescent="0.3">
      <c r="A262">
        <v>251</v>
      </c>
      <c r="B262" s="6">
        <f t="shared" si="6"/>
        <v>0</v>
      </c>
      <c r="C262" s="6">
        <f t="shared" si="7"/>
        <v>0</v>
      </c>
      <c r="D262" s="6">
        <f>IF(D261&gt;0,D261-Table1[[#This Row],[Principal]]-Table1[[#This Row],[Interest]],0)</f>
        <v>0</v>
      </c>
      <c r="E262" s="6" t="str" cm="1">
        <f t="array" ref="E262">_xlfn.IFS(D262&gt;0,"Continue Payment",D262=0,"Stop Payment",D262&lt;0,"The Return Payment is: "&amp;D262)</f>
        <v>Stop Payment</v>
      </c>
      <c r="F262" s="1"/>
      <c r="G262" s="1"/>
      <c r="H262" s="1"/>
    </row>
    <row r="263" spans="1:8" x14ac:dyDescent="0.3">
      <c r="A263">
        <v>252</v>
      </c>
      <c r="B263" s="6">
        <f t="shared" si="6"/>
        <v>0</v>
      </c>
      <c r="C263" s="6">
        <f t="shared" si="7"/>
        <v>0</v>
      </c>
      <c r="D263" s="6">
        <f>IF(D262&gt;0,D262-Table1[[#This Row],[Principal]]-Table1[[#This Row],[Interest]],0)</f>
        <v>0</v>
      </c>
      <c r="E263" s="6" t="str" cm="1">
        <f t="array" ref="E263">_xlfn.IFS(D263&gt;0,"Continue Payment",D263=0,"Stop Payment",D263&lt;0,"The Return Payment is: "&amp;D263)</f>
        <v>Stop Payment</v>
      </c>
      <c r="F263" s="1"/>
      <c r="G263" s="1"/>
      <c r="H263" s="1"/>
    </row>
    <row r="264" spans="1:8" x14ac:dyDescent="0.3">
      <c r="A264">
        <v>253</v>
      </c>
      <c r="B264" s="6">
        <f t="shared" si="6"/>
        <v>0</v>
      </c>
      <c r="C264" s="6">
        <f t="shared" si="7"/>
        <v>0</v>
      </c>
      <c r="D264" s="6">
        <f>IF(D263&gt;0,D263-Table1[[#This Row],[Principal]]-Table1[[#This Row],[Interest]],0)</f>
        <v>0</v>
      </c>
      <c r="E264" s="6" t="str" cm="1">
        <f t="array" ref="E264">_xlfn.IFS(D264&gt;0,"Continue Payment",D264=0,"Stop Payment",D264&lt;0,"The Return Payment is: "&amp;D264)</f>
        <v>Stop Payment</v>
      </c>
      <c r="F264" s="1"/>
      <c r="G264" s="1"/>
      <c r="H264" s="1"/>
    </row>
    <row r="265" spans="1:8" x14ac:dyDescent="0.3">
      <c r="A265">
        <v>254</v>
      </c>
      <c r="B265" s="6">
        <f t="shared" si="6"/>
        <v>0</v>
      </c>
      <c r="C265" s="6">
        <f t="shared" si="7"/>
        <v>0</v>
      </c>
      <c r="D265" s="6">
        <f>IF(D264&gt;0,D264-Table1[[#This Row],[Principal]]-Table1[[#This Row],[Interest]],0)</f>
        <v>0</v>
      </c>
      <c r="E265" s="6" t="str" cm="1">
        <f t="array" ref="E265">_xlfn.IFS(D265&gt;0,"Continue Payment",D265=0,"Stop Payment",D265&lt;0,"The Return Payment is: "&amp;D265)</f>
        <v>Stop Payment</v>
      </c>
      <c r="F265" s="1"/>
      <c r="G265" s="1"/>
      <c r="H265" s="1"/>
    </row>
    <row r="266" spans="1:8" x14ac:dyDescent="0.3">
      <c r="A266">
        <v>255</v>
      </c>
      <c r="B266" s="6">
        <f t="shared" si="6"/>
        <v>0</v>
      </c>
      <c r="C266" s="6">
        <f t="shared" si="7"/>
        <v>0</v>
      </c>
      <c r="D266" s="6">
        <f>IF(D265&gt;0,D265-Table1[[#This Row],[Principal]]-Table1[[#This Row],[Interest]],0)</f>
        <v>0</v>
      </c>
      <c r="E266" s="6" t="str" cm="1">
        <f t="array" ref="E266">_xlfn.IFS(D266&gt;0,"Continue Payment",D266=0,"Stop Payment",D266&lt;0,"The Return Payment is: "&amp;D266)</f>
        <v>Stop Payment</v>
      </c>
      <c r="F266" s="1"/>
      <c r="G266" s="1"/>
      <c r="H266" s="1"/>
    </row>
    <row r="267" spans="1:8" x14ac:dyDescent="0.3">
      <c r="A267">
        <v>256</v>
      </c>
      <c r="B267" s="6">
        <f t="shared" si="6"/>
        <v>0</v>
      </c>
      <c r="C267" s="6">
        <f t="shared" si="7"/>
        <v>0</v>
      </c>
      <c r="D267" s="6">
        <f>IF(D266&gt;0,D266-Table1[[#This Row],[Principal]]-Table1[[#This Row],[Interest]],0)</f>
        <v>0</v>
      </c>
      <c r="E267" s="6" t="str" cm="1">
        <f t="array" ref="E267">_xlfn.IFS(D267&gt;0,"Continue Payment",D267=0,"Stop Payment",D267&lt;0,"The Return Payment is: "&amp;D267)</f>
        <v>Stop Payment</v>
      </c>
      <c r="F267" s="1"/>
      <c r="G267" s="1"/>
      <c r="H267" s="1"/>
    </row>
    <row r="268" spans="1:8" x14ac:dyDescent="0.3">
      <c r="A268">
        <v>257</v>
      </c>
      <c r="B268" s="6">
        <f t="shared" ref="B268:B331" si="8">IF(D267&gt;0,-IPMT($B$5/$B$6,A268,$E$5,$E$6),0)</f>
        <v>0</v>
      </c>
      <c r="C268" s="6">
        <f t="shared" ref="C268:C331" si="9">IF(D267&gt;0,-PPMT($B$5/$B$6,A268,$E$5,$E$6),0)</f>
        <v>0</v>
      </c>
      <c r="D268" s="6">
        <f>IF(D267&gt;0,D267-Table1[[#This Row],[Principal]]-Table1[[#This Row],[Interest]],0)</f>
        <v>0</v>
      </c>
      <c r="E268" s="6" t="str" cm="1">
        <f t="array" ref="E268">_xlfn.IFS(D268&gt;0,"Continue Payment",D268=0,"Stop Payment",D268&lt;0,"The Return Payment is: "&amp;D268)</f>
        <v>Stop Payment</v>
      </c>
      <c r="F268" s="1"/>
      <c r="G268" s="1"/>
      <c r="H268" s="1"/>
    </row>
    <row r="269" spans="1:8" x14ac:dyDescent="0.3">
      <c r="A269">
        <v>258</v>
      </c>
      <c r="B269" s="6">
        <f t="shared" si="8"/>
        <v>0</v>
      </c>
      <c r="C269" s="6">
        <f t="shared" si="9"/>
        <v>0</v>
      </c>
      <c r="D269" s="6">
        <f>IF(D268&gt;0,D268-Table1[[#This Row],[Principal]]-Table1[[#This Row],[Interest]],0)</f>
        <v>0</v>
      </c>
      <c r="E269" s="6" t="str" cm="1">
        <f t="array" ref="E269">_xlfn.IFS(D269&gt;0,"Continue Payment",D269=0,"Stop Payment",D269&lt;0,"The Return Payment is: "&amp;D269)</f>
        <v>Stop Payment</v>
      </c>
      <c r="F269" s="1"/>
      <c r="G269" s="1"/>
      <c r="H269" s="1"/>
    </row>
    <row r="270" spans="1:8" x14ac:dyDescent="0.3">
      <c r="A270">
        <v>259</v>
      </c>
      <c r="B270" s="6">
        <f t="shared" si="8"/>
        <v>0</v>
      </c>
      <c r="C270" s="6">
        <f t="shared" si="9"/>
        <v>0</v>
      </c>
      <c r="D270" s="6">
        <f>IF(D269&gt;0,D269-Table1[[#This Row],[Principal]]-Table1[[#This Row],[Interest]],0)</f>
        <v>0</v>
      </c>
      <c r="E270" s="6" t="str" cm="1">
        <f t="array" ref="E270">_xlfn.IFS(D270&gt;0,"Continue Payment",D270=0,"Stop Payment",D270&lt;0,"The Return Payment is: "&amp;D270)</f>
        <v>Stop Payment</v>
      </c>
      <c r="F270" s="1"/>
      <c r="G270" s="1"/>
      <c r="H270" s="1"/>
    </row>
    <row r="271" spans="1:8" x14ac:dyDescent="0.3">
      <c r="A271">
        <v>260</v>
      </c>
      <c r="B271" s="6">
        <f t="shared" si="8"/>
        <v>0</v>
      </c>
      <c r="C271" s="6">
        <f t="shared" si="9"/>
        <v>0</v>
      </c>
      <c r="D271" s="6">
        <f>IF(D270&gt;0,D270-Table1[[#This Row],[Principal]]-Table1[[#This Row],[Interest]],0)</f>
        <v>0</v>
      </c>
      <c r="E271" s="6" t="str" cm="1">
        <f t="array" ref="E271">_xlfn.IFS(D271&gt;0,"Continue Payment",D271=0,"Stop Payment",D271&lt;0,"The Return Payment is: "&amp;D271)</f>
        <v>Stop Payment</v>
      </c>
      <c r="F271" s="1"/>
      <c r="G271" s="1"/>
      <c r="H271" s="1"/>
    </row>
    <row r="272" spans="1:8" x14ac:dyDescent="0.3">
      <c r="A272">
        <v>261</v>
      </c>
      <c r="B272" s="6">
        <f t="shared" si="8"/>
        <v>0</v>
      </c>
      <c r="C272" s="6">
        <f t="shared" si="9"/>
        <v>0</v>
      </c>
      <c r="D272" s="6">
        <f>IF(D271&gt;0,D271-Table1[[#This Row],[Principal]]-Table1[[#This Row],[Interest]],0)</f>
        <v>0</v>
      </c>
      <c r="E272" s="6" t="str" cm="1">
        <f t="array" ref="E272">_xlfn.IFS(D272&gt;0,"Continue Payment",D272=0,"Stop Payment",D272&lt;0,"The Return Payment is: "&amp;D272)</f>
        <v>Stop Payment</v>
      </c>
      <c r="F272" s="1"/>
      <c r="G272" s="1"/>
      <c r="H272" s="1"/>
    </row>
    <row r="273" spans="1:8" x14ac:dyDescent="0.3">
      <c r="A273">
        <v>262</v>
      </c>
      <c r="B273" s="6">
        <f t="shared" si="8"/>
        <v>0</v>
      </c>
      <c r="C273" s="6">
        <f t="shared" si="9"/>
        <v>0</v>
      </c>
      <c r="D273" s="6">
        <f>IF(D272&gt;0,D272-Table1[[#This Row],[Principal]]-Table1[[#This Row],[Interest]],0)</f>
        <v>0</v>
      </c>
      <c r="E273" s="6" t="str" cm="1">
        <f t="array" ref="E273">_xlfn.IFS(D273&gt;0,"Continue Payment",D273=0,"Stop Payment",D273&lt;0,"The Return Payment is: "&amp;D273)</f>
        <v>Stop Payment</v>
      </c>
      <c r="F273" s="1"/>
      <c r="G273" s="1"/>
      <c r="H273" s="1"/>
    </row>
    <row r="274" spans="1:8" x14ac:dyDescent="0.3">
      <c r="A274">
        <v>263</v>
      </c>
      <c r="B274" s="6">
        <f t="shared" si="8"/>
        <v>0</v>
      </c>
      <c r="C274" s="6">
        <f t="shared" si="9"/>
        <v>0</v>
      </c>
      <c r="D274" s="6">
        <f>IF(D273&gt;0,D273-Table1[[#This Row],[Principal]]-Table1[[#This Row],[Interest]],0)</f>
        <v>0</v>
      </c>
      <c r="E274" s="6" t="str" cm="1">
        <f t="array" ref="E274">_xlfn.IFS(D274&gt;0,"Continue Payment",D274=0,"Stop Payment",D274&lt;0,"The Return Payment is: "&amp;D274)</f>
        <v>Stop Payment</v>
      </c>
      <c r="F274" s="1"/>
      <c r="G274" s="1"/>
      <c r="H274" s="1"/>
    </row>
    <row r="275" spans="1:8" x14ac:dyDescent="0.3">
      <c r="A275">
        <v>264</v>
      </c>
      <c r="B275" s="6">
        <f t="shared" si="8"/>
        <v>0</v>
      </c>
      <c r="C275" s="6">
        <f t="shared" si="9"/>
        <v>0</v>
      </c>
      <c r="D275" s="6">
        <f>IF(D274&gt;0,D274-Table1[[#This Row],[Principal]]-Table1[[#This Row],[Interest]],0)</f>
        <v>0</v>
      </c>
      <c r="E275" s="6" t="str" cm="1">
        <f t="array" ref="E275">_xlfn.IFS(D275&gt;0,"Continue Payment",D275=0,"Stop Payment",D275&lt;0,"The Return Payment is: "&amp;D275)</f>
        <v>Stop Payment</v>
      </c>
      <c r="F275" s="1"/>
      <c r="G275" s="1"/>
      <c r="H275" s="1"/>
    </row>
    <row r="276" spans="1:8" x14ac:dyDescent="0.3">
      <c r="A276">
        <v>265</v>
      </c>
      <c r="B276" s="6">
        <f t="shared" si="8"/>
        <v>0</v>
      </c>
      <c r="C276" s="6">
        <f t="shared" si="9"/>
        <v>0</v>
      </c>
      <c r="D276" s="6">
        <f>IF(D275&gt;0,D275-Table1[[#This Row],[Principal]]-Table1[[#This Row],[Interest]],0)</f>
        <v>0</v>
      </c>
      <c r="E276" s="6" t="str" cm="1">
        <f t="array" ref="E276">_xlfn.IFS(D276&gt;0,"Continue Payment",D276=0,"Stop Payment",D276&lt;0,"The Return Payment is: "&amp;D276)</f>
        <v>Stop Payment</v>
      </c>
      <c r="F276" s="1"/>
      <c r="G276" s="1"/>
      <c r="H276" s="1"/>
    </row>
    <row r="277" spans="1:8" x14ac:dyDescent="0.3">
      <c r="A277">
        <v>266</v>
      </c>
      <c r="B277" s="6">
        <f t="shared" si="8"/>
        <v>0</v>
      </c>
      <c r="C277" s="6">
        <f t="shared" si="9"/>
        <v>0</v>
      </c>
      <c r="D277" s="6">
        <f>IF(D276&gt;0,D276-Table1[[#This Row],[Principal]]-Table1[[#This Row],[Interest]],0)</f>
        <v>0</v>
      </c>
      <c r="E277" s="6" t="str" cm="1">
        <f t="array" ref="E277">_xlfn.IFS(D277&gt;0,"Continue Payment",D277=0,"Stop Payment",D277&lt;0,"The Return Payment is: "&amp;D277)</f>
        <v>Stop Payment</v>
      </c>
      <c r="F277" s="1"/>
      <c r="G277" s="1"/>
      <c r="H277" s="1"/>
    </row>
    <row r="278" spans="1:8" x14ac:dyDescent="0.3">
      <c r="A278">
        <v>267</v>
      </c>
      <c r="B278" s="6">
        <f t="shared" si="8"/>
        <v>0</v>
      </c>
      <c r="C278" s="6">
        <f t="shared" si="9"/>
        <v>0</v>
      </c>
      <c r="D278" s="6">
        <f>IF(D277&gt;0,D277-Table1[[#This Row],[Principal]]-Table1[[#This Row],[Interest]],0)</f>
        <v>0</v>
      </c>
      <c r="E278" s="6" t="str" cm="1">
        <f t="array" ref="E278">_xlfn.IFS(D278&gt;0,"Continue Payment",D278=0,"Stop Payment",D278&lt;0,"The Return Payment is: "&amp;D278)</f>
        <v>Stop Payment</v>
      </c>
      <c r="F278" s="1"/>
      <c r="G278" s="1"/>
      <c r="H278" s="1"/>
    </row>
    <row r="279" spans="1:8" x14ac:dyDescent="0.3">
      <c r="A279">
        <v>268</v>
      </c>
      <c r="B279" s="6">
        <f t="shared" si="8"/>
        <v>0</v>
      </c>
      <c r="C279" s="6">
        <f t="shared" si="9"/>
        <v>0</v>
      </c>
      <c r="D279" s="6">
        <f>IF(D278&gt;0,D278-Table1[[#This Row],[Principal]]-Table1[[#This Row],[Interest]],0)</f>
        <v>0</v>
      </c>
      <c r="E279" s="6" t="str" cm="1">
        <f t="array" ref="E279">_xlfn.IFS(D279&gt;0,"Continue Payment",D279=0,"Stop Payment",D279&lt;0,"The Return Payment is: "&amp;D279)</f>
        <v>Stop Payment</v>
      </c>
      <c r="F279" s="1"/>
      <c r="G279" s="1"/>
      <c r="H279" s="1"/>
    </row>
    <row r="280" spans="1:8" x14ac:dyDescent="0.3">
      <c r="A280">
        <v>269</v>
      </c>
      <c r="B280" s="6">
        <f t="shared" si="8"/>
        <v>0</v>
      </c>
      <c r="C280" s="6">
        <f t="shared" si="9"/>
        <v>0</v>
      </c>
      <c r="D280" s="6">
        <f>IF(D279&gt;0,D279-Table1[[#This Row],[Principal]]-Table1[[#This Row],[Interest]],0)</f>
        <v>0</v>
      </c>
      <c r="E280" s="6" t="str" cm="1">
        <f t="array" ref="E280">_xlfn.IFS(D280&gt;0,"Continue Payment",D280=0,"Stop Payment",D280&lt;0,"The Return Payment is: "&amp;D280)</f>
        <v>Stop Payment</v>
      </c>
      <c r="F280" s="1"/>
      <c r="G280" s="1"/>
      <c r="H280" s="1"/>
    </row>
    <row r="281" spans="1:8" x14ac:dyDescent="0.3">
      <c r="A281">
        <v>270</v>
      </c>
      <c r="B281" s="6">
        <f t="shared" si="8"/>
        <v>0</v>
      </c>
      <c r="C281" s="6">
        <f t="shared" si="9"/>
        <v>0</v>
      </c>
      <c r="D281" s="6">
        <f>IF(D280&gt;0,D280-Table1[[#This Row],[Principal]]-Table1[[#This Row],[Interest]],0)</f>
        <v>0</v>
      </c>
      <c r="E281" s="6" t="str" cm="1">
        <f t="array" ref="E281">_xlfn.IFS(D281&gt;0,"Continue Payment",D281=0,"Stop Payment",D281&lt;0,"The Return Payment is: "&amp;D281)</f>
        <v>Stop Payment</v>
      </c>
      <c r="F281" s="1"/>
      <c r="G281" s="1"/>
      <c r="H281" s="1"/>
    </row>
    <row r="282" spans="1:8" x14ac:dyDescent="0.3">
      <c r="A282">
        <v>271</v>
      </c>
      <c r="B282" s="6">
        <f t="shared" si="8"/>
        <v>0</v>
      </c>
      <c r="C282" s="6">
        <f t="shared" si="9"/>
        <v>0</v>
      </c>
      <c r="D282" s="6">
        <f>IF(D281&gt;0,D281-Table1[[#This Row],[Principal]]-Table1[[#This Row],[Interest]],0)</f>
        <v>0</v>
      </c>
      <c r="E282" s="6" t="str" cm="1">
        <f t="array" ref="E282">_xlfn.IFS(D282&gt;0,"Continue Payment",D282=0,"Stop Payment",D282&lt;0,"The Return Payment is: "&amp;D282)</f>
        <v>Stop Payment</v>
      </c>
      <c r="F282" s="1"/>
      <c r="G282" s="1"/>
      <c r="H282" s="1"/>
    </row>
    <row r="283" spans="1:8" x14ac:dyDescent="0.3">
      <c r="A283">
        <v>272</v>
      </c>
      <c r="B283" s="6">
        <f t="shared" si="8"/>
        <v>0</v>
      </c>
      <c r="C283" s="6">
        <f t="shared" si="9"/>
        <v>0</v>
      </c>
      <c r="D283" s="6">
        <f>IF(D282&gt;0,D282-Table1[[#This Row],[Principal]]-Table1[[#This Row],[Interest]],0)</f>
        <v>0</v>
      </c>
      <c r="E283" s="6" t="str" cm="1">
        <f t="array" ref="E283">_xlfn.IFS(D283&gt;0,"Continue Payment",D283=0,"Stop Payment",D283&lt;0,"The Return Payment is: "&amp;D283)</f>
        <v>Stop Payment</v>
      </c>
      <c r="F283" s="1"/>
      <c r="G283" s="1"/>
      <c r="H283" s="1"/>
    </row>
    <row r="284" spans="1:8" x14ac:dyDescent="0.3">
      <c r="A284">
        <v>273</v>
      </c>
      <c r="B284" s="6">
        <f t="shared" si="8"/>
        <v>0</v>
      </c>
      <c r="C284" s="6">
        <f t="shared" si="9"/>
        <v>0</v>
      </c>
      <c r="D284" s="6">
        <f>IF(D283&gt;0,D283-Table1[[#This Row],[Principal]]-Table1[[#This Row],[Interest]],0)</f>
        <v>0</v>
      </c>
      <c r="E284" s="6" t="str" cm="1">
        <f t="array" ref="E284">_xlfn.IFS(D284&gt;0,"Continue Payment",D284=0,"Stop Payment",D284&lt;0,"The Return Payment is: "&amp;D284)</f>
        <v>Stop Payment</v>
      </c>
      <c r="F284" s="1"/>
      <c r="G284" s="1"/>
      <c r="H284" s="1"/>
    </row>
    <row r="285" spans="1:8" x14ac:dyDescent="0.3">
      <c r="A285">
        <v>274</v>
      </c>
      <c r="B285" s="6">
        <f t="shared" si="8"/>
        <v>0</v>
      </c>
      <c r="C285" s="6">
        <f t="shared" si="9"/>
        <v>0</v>
      </c>
      <c r="D285" s="6">
        <f>IF(D284&gt;0,D284-Table1[[#This Row],[Principal]]-Table1[[#This Row],[Interest]],0)</f>
        <v>0</v>
      </c>
      <c r="E285" s="6" t="str" cm="1">
        <f t="array" ref="E285">_xlfn.IFS(D285&gt;0,"Continue Payment",D285=0,"Stop Payment",D285&lt;0,"The Return Payment is: "&amp;D285)</f>
        <v>Stop Payment</v>
      </c>
      <c r="F285" s="1"/>
      <c r="G285" s="1"/>
      <c r="H285" s="1"/>
    </row>
    <row r="286" spans="1:8" x14ac:dyDescent="0.3">
      <c r="A286">
        <v>275</v>
      </c>
      <c r="B286" s="6">
        <f t="shared" si="8"/>
        <v>0</v>
      </c>
      <c r="C286" s="6">
        <f t="shared" si="9"/>
        <v>0</v>
      </c>
      <c r="D286" s="6">
        <f>IF(D285&gt;0,D285-Table1[[#This Row],[Principal]]-Table1[[#This Row],[Interest]],0)</f>
        <v>0</v>
      </c>
      <c r="E286" s="6" t="str" cm="1">
        <f t="array" ref="E286">_xlfn.IFS(D286&gt;0,"Continue Payment",D286=0,"Stop Payment",D286&lt;0,"The Return Payment is: "&amp;D286)</f>
        <v>Stop Payment</v>
      </c>
      <c r="F286" s="1"/>
      <c r="G286" s="1"/>
      <c r="H286" s="1"/>
    </row>
    <row r="287" spans="1:8" x14ac:dyDescent="0.3">
      <c r="A287">
        <v>276</v>
      </c>
      <c r="B287" s="6">
        <f t="shared" si="8"/>
        <v>0</v>
      </c>
      <c r="C287" s="6">
        <f t="shared" si="9"/>
        <v>0</v>
      </c>
      <c r="D287" s="6">
        <f>IF(D286&gt;0,D286-Table1[[#This Row],[Principal]]-Table1[[#This Row],[Interest]],0)</f>
        <v>0</v>
      </c>
      <c r="E287" s="6" t="str" cm="1">
        <f t="array" ref="E287">_xlfn.IFS(D287&gt;0,"Continue Payment",D287=0,"Stop Payment",D287&lt;0,"The Return Payment is: "&amp;D287)</f>
        <v>Stop Payment</v>
      </c>
      <c r="F287" s="1"/>
      <c r="G287" s="1"/>
      <c r="H287" s="1"/>
    </row>
    <row r="288" spans="1:8" x14ac:dyDescent="0.3">
      <c r="A288">
        <v>277</v>
      </c>
      <c r="B288" s="6">
        <f t="shared" si="8"/>
        <v>0</v>
      </c>
      <c r="C288" s="6">
        <f t="shared" si="9"/>
        <v>0</v>
      </c>
      <c r="D288" s="6">
        <f>IF(D287&gt;0,D287-Table1[[#This Row],[Principal]]-Table1[[#This Row],[Interest]],0)</f>
        <v>0</v>
      </c>
      <c r="E288" s="6" t="str" cm="1">
        <f t="array" ref="E288">_xlfn.IFS(D288&gt;0,"Continue Payment",D288=0,"Stop Payment",D288&lt;0,"The Return Payment is: "&amp;D288)</f>
        <v>Stop Payment</v>
      </c>
      <c r="F288" s="1"/>
      <c r="G288" s="1"/>
      <c r="H288" s="1"/>
    </row>
    <row r="289" spans="1:8" x14ac:dyDescent="0.3">
      <c r="A289">
        <v>278</v>
      </c>
      <c r="B289" s="6">
        <f t="shared" si="8"/>
        <v>0</v>
      </c>
      <c r="C289" s="6">
        <f t="shared" si="9"/>
        <v>0</v>
      </c>
      <c r="D289" s="6">
        <f>IF(D288&gt;0,D288-Table1[[#This Row],[Principal]]-Table1[[#This Row],[Interest]],0)</f>
        <v>0</v>
      </c>
      <c r="E289" s="6" t="str" cm="1">
        <f t="array" ref="E289">_xlfn.IFS(D289&gt;0,"Continue Payment",D289=0,"Stop Payment",D289&lt;0,"The Return Payment is: "&amp;D289)</f>
        <v>Stop Payment</v>
      </c>
      <c r="F289" s="1"/>
      <c r="G289" s="1"/>
      <c r="H289" s="1"/>
    </row>
    <row r="290" spans="1:8" x14ac:dyDescent="0.3">
      <c r="A290">
        <v>279</v>
      </c>
      <c r="B290" s="6">
        <f t="shared" si="8"/>
        <v>0</v>
      </c>
      <c r="C290" s="6">
        <f t="shared" si="9"/>
        <v>0</v>
      </c>
      <c r="D290" s="6">
        <f>IF(D289&gt;0,D289-Table1[[#This Row],[Principal]]-Table1[[#This Row],[Interest]],0)</f>
        <v>0</v>
      </c>
      <c r="E290" s="6" t="str" cm="1">
        <f t="array" ref="E290">_xlfn.IFS(D290&gt;0,"Continue Payment",D290=0,"Stop Payment",D290&lt;0,"The Return Payment is: "&amp;D290)</f>
        <v>Stop Payment</v>
      </c>
      <c r="F290" s="1"/>
      <c r="G290" s="1"/>
      <c r="H290" s="1"/>
    </row>
    <row r="291" spans="1:8" x14ac:dyDescent="0.3">
      <c r="A291">
        <v>280</v>
      </c>
      <c r="B291" s="6">
        <f t="shared" si="8"/>
        <v>0</v>
      </c>
      <c r="C291" s="6">
        <f t="shared" si="9"/>
        <v>0</v>
      </c>
      <c r="D291" s="6">
        <f>IF(D290&gt;0,D290-Table1[[#This Row],[Principal]]-Table1[[#This Row],[Interest]],0)</f>
        <v>0</v>
      </c>
      <c r="E291" s="6" t="str" cm="1">
        <f t="array" ref="E291">_xlfn.IFS(D291&gt;0,"Continue Payment",D291=0,"Stop Payment",D291&lt;0,"The Return Payment is: "&amp;D291)</f>
        <v>Stop Payment</v>
      </c>
      <c r="F291" s="1"/>
      <c r="G291" s="1"/>
      <c r="H291" s="1"/>
    </row>
    <row r="292" spans="1:8" x14ac:dyDescent="0.3">
      <c r="A292">
        <v>281</v>
      </c>
      <c r="B292" s="6">
        <f t="shared" si="8"/>
        <v>0</v>
      </c>
      <c r="C292" s="6">
        <f t="shared" si="9"/>
        <v>0</v>
      </c>
      <c r="D292" s="6">
        <f>IF(D291&gt;0,D291-Table1[[#This Row],[Principal]]-Table1[[#This Row],[Interest]],0)</f>
        <v>0</v>
      </c>
      <c r="E292" s="6" t="str" cm="1">
        <f t="array" ref="E292">_xlfn.IFS(D292&gt;0,"Continue Payment",D292=0,"Stop Payment",D292&lt;0,"The Return Payment is: "&amp;D292)</f>
        <v>Stop Payment</v>
      </c>
      <c r="F292" s="1"/>
      <c r="G292" s="1"/>
      <c r="H292" s="1"/>
    </row>
    <row r="293" spans="1:8" x14ac:dyDescent="0.3">
      <c r="A293">
        <v>282</v>
      </c>
      <c r="B293" s="6">
        <f t="shared" si="8"/>
        <v>0</v>
      </c>
      <c r="C293" s="6">
        <f t="shared" si="9"/>
        <v>0</v>
      </c>
      <c r="D293" s="6">
        <f>IF(D292&gt;0,D292-Table1[[#This Row],[Principal]]-Table1[[#This Row],[Interest]],0)</f>
        <v>0</v>
      </c>
      <c r="E293" s="6" t="str" cm="1">
        <f t="array" ref="E293">_xlfn.IFS(D293&gt;0,"Continue Payment",D293=0,"Stop Payment",D293&lt;0,"The Return Payment is: "&amp;D293)</f>
        <v>Stop Payment</v>
      </c>
      <c r="F293" s="1"/>
      <c r="G293" s="1"/>
      <c r="H293" s="1"/>
    </row>
    <row r="294" spans="1:8" x14ac:dyDescent="0.3">
      <c r="A294">
        <v>283</v>
      </c>
      <c r="B294" s="6">
        <f t="shared" si="8"/>
        <v>0</v>
      </c>
      <c r="C294" s="6">
        <f t="shared" si="9"/>
        <v>0</v>
      </c>
      <c r="D294" s="6">
        <f>IF(D293&gt;0,D293-Table1[[#This Row],[Principal]]-Table1[[#This Row],[Interest]],0)</f>
        <v>0</v>
      </c>
      <c r="E294" s="6" t="str" cm="1">
        <f t="array" ref="E294">_xlfn.IFS(D294&gt;0,"Continue Payment",D294=0,"Stop Payment",D294&lt;0,"The Return Payment is: "&amp;D294)</f>
        <v>Stop Payment</v>
      </c>
      <c r="F294" s="1"/>
      <c r="G294" s="1"/>
      <c r="H294" s="1"/>
    </row>
    <row r="295" spans="1:8" x14ac:dyDescent="0.3">
      <c r="A295">
        <v>284</v>
      </c>
      <c r="B295" s="6">
        <f t="shared" si="8"/>
        <v>0</v>
      </c>
      <c r="C295" s="6">
        <f t="shared" si="9"/>
        <v>0</v>
      </c>
      <c r="D295" s="6">
        <f>IF(D294&gt;0,D294-Table1[[#This Row],[Principal]]-Table1[[#This Row],[Interest]],0)</f>
        <v>0</v>
      </c>
      <c r="E295" s="6" t="str" cm="1">
        <f t="array" ref="E295">_xlfn.IFS(D295&gt;0,"Continue Payment",D295=0,"Stop Payment",D295&lt;0,"The Return Payment is: "&amp;D295)</f>
        <v>Stop Payment</v>
      </c>
      <c r="F295" s="1"/>
      <c r="G295" s="1"/>
      <c r="H295" s="1"/>
    </row>
    <row r="296" spans="1:8" x14ac:dyDescent="0.3">
      <c r="A296">
        <v>285</v>
      </c>
      <c r="B296" s="6">
        <f t="shared" si="8"/>
        <v>0</v>
      </c>
      <c r="C296" s="6">
        <f t="shared" si="9"/>
        <v>0</v>
      </c>
      <c r="D296" s="6">
        <f>IF(D295&gt;0,D295-Table1[[#This Row],[Principal]]-Table1[[#This Row],[Interest]],0)</f>
        <v>0</v>
      </c>
      <c r="E296" s="6" t="str" cm="1">
        <f t="array" ref="E296">_xlfn.IFS(D296&gt;0,"Continue Payment",D296=0,"Stop Payment",D296&lt;0,"The Return Payment is: "&amp;D296)</f>
        <v>Stop Payment</v>
      </c>
      <c r="F296" s="1"/>
      <c r="G296" s="1"/>
      <c r="H296" s="1"/>
    </row>
    <row r="297" spans="1:8" x14ac:dyDescent="0.3">
      <c r="A297">
        <v>286</v>
      </c>
      <c r="B297" s="6">
        <f t="shared" si="8"/>
        <v>0</v>
      </c>
      <c r="C297" s="6">
        <f t="shared" si="9"/>
        <v>0</v>
      </c>
      <c r="D297" s="6">
        <f>IF(D296&gt;0,D296-Table1[[#This Row],[Principal]]-Table1[[#This Row],[Interest]],0)</f>
        <v>0</v>
      </c>
      <c r="E297" s="6" t="str" cm="1">
        <f t="array" ref="E297">_xlfn.IFS(D297&gt;0,"Continue Payment",D297=0,"Stop Payment",D297&lt;0,"The Return Payment is: "&amp;D297)</f>
        <v>Stop Payment</v>
      </c>
      <c r="F297" s="1"/>
      <c r="G297" s="1"/>
      <c r="H297" s="1"/>
    </row>
    <row r="298" spans="1:8" x14ac:dyDescent="0.3">
      <c r="A298">
        <v>287</v>
      </c>
      <c r="B298" s="6">
        <f t="shared" si="8"/>
        <v>0</v>
      </c>
      <c r="C298" s="6">
        <f t="shared" si="9"/>
        <v>0</v>
      </c>
      <c r="D298" s="6">
        <f>IF(D297&gt;0,D297-Table1[[#This Row],[Principal]]-Table1[[#This Row],[Interest]],0)</f>
        <v>0</v>
      </c>
      <c r="E298" s="6" t="str" cm="1">
        <f t="array" ref="E298">_xlfn.IFS(D298&gt;0,"Continue Payment",D298=0,"Stop Payment",D298&lt;0,"The Return Payment is: "&amp;D298)</f>
        <v>Stop Payment</v>
      </c>
      <c r="F298" s="1"/>
      <c r="G298" s="1"/>
      <c r="H298" s="1"/>
    </row>
    <row r="299" spans="1:8" x14ac:dyDescent="0.3">
      <c r="A299">
        <v>288</v>
      </c>
      <c r="B299" s="6">
        <f t="shared" si="8"/>
        <v>0</v>
      </c>
      <c r="C299" s="6">
        <f t="shared" si="9"/>
        <v>0</v>
      </c>
      <c r="D299" s="6">
        <f>IF(D298&gt;0,D298-Table1[[#This Row],[Principal]]-Table1[[#This Row],[Interest]],0)</f>
        <v>0</v>
      </c>
      <c r="E299" s="6" t="str" cm="1">
        <f t="array" ref="E299">_xlfn.IFS(D299&gt;0,"Continue Payment",D299=0,"Stop Payment",D299&lt;0,"The Return Payment is: "&amp;D299)</f>
        <v>Stop Payment</v>
      </c>
      <c r="F299" s="1"/>
      <c r="G299" s="1"/>
      <c r="H299" s="1"/>
    </row>
    <row r="300" spans="1:8" x14ac:dyDescent="0.3">
      <c r="A300">
        <v>289</v>
      </c>
      <c r="B300" s="6">
        <f t="shared" si="8"/>
        <v>0</v>
      </c>
      <c r="C300" s="6">
        <f t="shared" si="9"/>
        <v>0</v>
      </c>
      <c r="D300" s="6">
        <f>IF(D299&gt;0,D299-Table1[[#This Row],[Principal]]-Table1[[#This Row],[Interest]],0)</f>
        <v>0</v>
      </c>
      <c r="E300" s="6" t="str" cm="1">
        <f t="array" ref="E300">_xlfn.IFS(D300&gt;0,"Continue Payment",D300=0,"Stop Payment",D300&lt;0,"The Return Payment is: "&amp;D300)</f>
        <v>Stop Payment</v>
      </c>
      <c r="F300" s="1"/>
      <c r="G300" s="1"/>
      <c r="H300" s="1"/>
    </row>
    <row r="301" spans="1:8" x14ac:dyDescent="0.3">
      <c r="A301">
        <v>290</v>
      </c>
      <c r="B301" s="6">
        <f t="shared" si="8"/>
        <v>0</v>
      </c>
      <c r="C301" s="6">
        <f t="shared" si="9"/>
        <v>0</v>
      </c>
      <c r="D301" s="6">
        <f>IF(D300&gt;0,D300-Table1[[#This Row],[Principal]]-Table1[[#This Row],[Interest]],0)</f>
        <v>0</v>
      </c>
      <c r="E301" s="6" t="str" cm="1">
        <f t="array" ref="E301">_xlfn.IFS(D301&gt;0,"Continue Payment",D301=0,"Stop Payment",D301&lt;0,"The Return Payment is: "&amp;D301)</f>
        <v>Stop Payment</v>
      </c>
      <c r="F301" s="1"/>
      <c r="G301" s="1"/>
      <c r="H301" s="1"/>
    </row>
    <row r="302" spans="1:8" x14ac:dyDescent="0.3">
      <c r="A302">
        <v>291</v>
      </c>
      <c r="B302" s="6">
        <f t="shared" si="8"/>
        <v>0</v>
      </c>
      <c r="C302" s="6">
        <f t="shared" si="9"/>
        <v>0</v>
      </c>
      <c r="D302" s="6">
        <f>IF(D301&gt;0,D301-Table1[[#This Row],[Principal]]-Table1[[#This Row],[Interest]],0)</f>
        <v>0</v>
      </c>
      <c r="E302" s="6" t="str" cm="1">
        <f t="array" ref="E302">_xlfn.IFS(D302&gt;0,"Continue Payment",D302=0,"Stop Payment",D302&lt;0,"The Return Payment is: "&amp;D302)</f>
        <v>Stop Payment</v>
      </c>
      <c r="F302" s="1"/>
      <c r="G302" s="1"/>
      <c r="H302" s="1"/>
    </row>
    <row r="303" spans="1:8" x14ac:dyDescent="0.3">
      <c r="A303">
        <v>292</v>
      </c>
      <c r="B303" s="6">
        <f t="shared" si="8"/>
        <v>0</v>
      </c>
      <c r="C303" s="6">
        <f t="shared" si="9"/>
        <v>0</v>
      </c>
      <c r="D303" s="6">
        <f>IF(D302&gt;0,D302-Table1[[#This Row],[Principal]]-Table1[[#This Row],[Interest]],0)</f>
        <v>0</v>
      </c>
      <c r="E303" s="6" t="str" cm="1">
        <f t="array" ref="E303">_xlfn.IFS(D303&gt;0,"Continue Payment",D303=0,"Stop Payment",D303&lt;0,"The Return Payment is: "&amp;D303)</f>
        <v>Stop Payment</v>
      </c>
      <c r="F303" s="1"/>
      <c r="G303" s="1"/>
      <c r="H303" s="1"/>
    </row>
    <row r="304" spans="1:8" x14ac:dyDescent="0.3">
      <c r="A304">
        <v>293</v>
      </c>
      <c r="B304" s="6">
        <f t="shared" si="8"/>
        <v>0</v>
      </c>
      <c r="C304" s="6">
        <f t="shared" si="9"/>
        <v>0</v>
      </c>
      <c r="D304" s="6">
        <f>IF(D303&gt;0,D303-Table1[[#This Row],[Principal]]-Table1[[#This Row],[Interest]],0)</f>
        <v>0</v>
      </c>
      <c r="E304" s="6" t="str" cm="1">
        <f t="array" ref="E304">_xlfn.IFS(D304&gt;0,"Continue Payment",D304=0,"Stop Payment",D304&lt;0,"The Return Payment is: "&amp;D304)</f>
        <v>Stop Payment</v>
      </c>
      <c r="F304" s="1"/>
      <c r="G304" s="1"/>
      <c r="H304" s="1"/>
    </row>
    <row r="305" spans="1:8" x14ac:dyDescent="0.3">
      <c r="A305">
        <v>294</v>
      </c>
      <c r="B305" s="6">
        <f t="shared" si="8"/>
        <v>0</v>
      </c>
      <c r="C305" s="6">
        <f t="shared" si="9"/>
        <v>0</v>
      </c>
      <c r="D305" s="6">
        <f>IF(D304&gt;0,D304-Table1[[#This Row],[Principal]]-Table1[[#This Row],[Interest]],0)</f>
        <v>0</v>
      </c>
      <c r="E305" s="6" t="str" cm="1">
        <f t="array" ref="E305">_xlfn.IFS(D305&gt;0,"Continue Payment",D305=0,"Stop Payment",D305&lt;0,"The Return Payment is: "&amp;D305)</f>
        <v>Stop Payment</v>
      </c>
      <c r="F305" s="1"/>
      <c r="G305" s="1"/>
      <c r="H305" s="1"/>
    </row>
    <row r="306" spans="1:8" x14ac:dyDescent="0.3">
      <c r="A306">
        <v>295</v>
      </c>
      <c r="B306" s="6">
        <f t="shared" si="8"/>
        <v>0</v>
      </c>
      <c r="C306" s="6">
        <f t="shared" si="9"/>
        <v>0</v>
      </c>
      <c r="D306" s="6">
        <f>IF(D305&gt;0,D305-Table1[[#This Row],[Principal]]-Table1[[#This Row],[Interest]],0)</f>
        <v>0</v>
      </c>
      <c r="E306" s="6" t="str" cm="1">
        <f t="array" ref="E306">_xlfn.IFS(D306&gt;0,"Continue Payment",D306=0,"Stop Payment",D306&lt;0,"The Return Payment is: "&amp;D306)</f>
        <v>Stop Payment</v>
      </c>
      <c r="F306" s="1"/>
      <c r="G306" s="1"/>
      <c r="H306" s="1"/>
    </row>
    <row r="307" spans="1:8" x14ac:dyDescent="0.3">
      <c r="A307">
        <v>296</v>
      </c>
      <c r="B307" s="6">
        <f t="shared" si="8"/>
        <v>0</v>
      </c>
      <c r="C307" s="6">
        <f t="shared" si="9"/>
        <v>0</v>
      </c>
      <c r="D307" s="6">
        <f>IF(D306&gt;0,D306-Table1[[#This Row],[Principal]]-Table1[[#This Row],[Interest]],0)</f>
        <v>0</v>
      </c>
      <c r="E307" s="6" t="str" cm="1">
        <f t="array" ref="E307">_xlfn.IFS(D307&gt;0,"Continue Payment",D307=0,"Stop Payment",D307&lt;0,"The Return Payment is: "&amp;D307)</f>
        <v>Stop Payment</v>
      </c>
      <c r="F307" s="1"/>
      <c r="G307" s="1"/>
      <c r="H307" s="1"/>
    </row>
    <row r="308" spans="1:8" x14ac:dyDescent="0.3">
      <c r="A308">
        <v>297</v>
      </c>
      <c r="B308" s="6">
        <f t="shared" si="8"/>
        <v>0</v>
      </c>
      <c r="C308" s="6">
        <f t="shared" si="9"/>
        <v>0</v>
      </c>
      <c r="D308" s="6">
        <f>IF(D307&gt;0,D307-Table1[[#This Row],[Principal]]-Table1[[#This Row],[Interest]],0)</f>
        <v>0</v>
      </c>
      <c r="E308" s="6" t="str" cm="1">
        <f t="array" ref="E308">_xlfn.IFS(D308&gt;0,"Continue Payment",D308=0,"Stop Payment",D308&lt;0,"The Return Payment is: "&amp;D308)</f>
        <v>Stop Payment</v>
      </c>
      <c r="F308" s="1"/>
      <c r="G308" s="1"/>
      <c r="H308" s="1"/>
    </row>
    <row r="309" spans="1:8" x14ac:dyDescent="0.3">
      <c r="A309">
        <v>298</v>
      </c>
      <c r="B309" s="6">
        <f t="shared" si="8"/>
        <v>0</v>
      </c>
      <c r="C309" s="6">
        <f t="shared" si="9"/>
        <v>0</v>
      </c>
      <c r="D309" s="6">
        <f>IF(D308&gt;0,D308-Table1[[#This Row],[Principal]]-Table1[[#This Row],[Interest]],0)</f>
        <v>0</v>
      </c>
      <c r="E309" s="6" t="str" cm="1">
        <f t="array" ref="E309">_xlfn.IFS(D309&gt;0,"Continue Payment",D309=0,"Stop Payment",D309&lt;0,"The Return Payment is: "&amp;D309)</f>
        <v>Stop Payment</v>
      </c>
      <c r="F309" s="1"/>
      <c r="G309" s="1"/>
      <c r="H309" s="1"/>
    </row>
    <row r="310" spans="1:8" x14ac:dyDescent="0.3">
      <c r="A310">
        <v>299</v>
      </c>
      <c r="B310" s="6">
        <f t="shared" si="8"/>
        <v>0</v>
      </c>
      <c r="C310" s="6">
        <f t="shared" si="9"/>
        <v>0</v>
      </c>
      <c r="D310" s="6">
        <f>IF(D309&gt;0,D309-Table1[[#This Row],[Principal]]-Table1[[#This Row],[Interest]],0)</f>
        <v>0</v>
      </c>
      <c r="E310" s="6" t="str" cm="1">
        <f t="array" ref="E310">_xlfn.IFS(D310&gt;0,"Continue Payment",D310=0,"Stop Payment",D310&lt;0,"The Return Payment is: "&amp;D310)</f>
        <v>Stop Payment</v>
      </c>
      <c r="F310" s="1"/>
      <c r="G310" s="1"/>
      <c r="H310" s="1"/>
    </row>
    <row r="311" spans="1:8" x14ac:dyDescent="0.3">
      <c r="A311">
        <v>300</v>
      </c>
      <c r="B311" s="6">
        <f t="shared" si="8"/>
        <v>0</v>
      </c>
      <c r="C311" s="6">
        <f t="shared" si="9"/>
        <v>0</v>
      </c>
      <c r="D311" s="6">
        <f>IF(D310&gt;0,D310-Table1[[#This Row],[Principal]]-Table1[[#This Row],[Interest]],0)</f>
        <v>0</v>
      </c>
      <c r="E311" s="6" t="str" cm="1">
        <f t="array" ref="E311">_xlfn.IFS(D311&gt;0,"Continue Payment",D311=0,"Stop Payment",D311&lt;0,"The Return Payment is: "&amp;D311)</f>
        <v>Stop Payment</v>
      </c>
      <c r="F311" s="1"/>
      <c r="G311" s="1"/>
      <c r="H311" s="1"/>
    </row>
    <row r="312" spans="1:8" x14ac:dyDescent="0.3">
      <c r="A312">
        <v>301</v>
      </c>
      <c r="B312" s="6">
        <f t="shared" si="8"/>
        <v>0</v>
      </c>
      <c r="C312" s="6">
        <f t="shared" si="9"/>
        <v>0</v>
      </c>
      <c r="D312" s="6">
        <f>IF(D311&gt;0,D311-Table1[[#This Row],[Principal]]-Table1[[#This Row],[Interest]],0)</f>
        <v>0</v>
      </c>
      <c r="E312" s="6" t="str" cm="1">
        <f t="array" ref="E312">_xlfn.IFS(D312&gt;0,"Continue Payment",D312=0,"Stop Payment",D312&lt;0,"The Return Payment is: "&amp;D312)</f>
        <v>Stop Payment</v>
      </c>
      <c r="F312" s="1"/>
      <c r="G312" s="1"/>
      <c r="H312" s="1"/>
    </row>
    <row r="313" spans="1:8" x14ac:dyDescent="0.3">
      <c r="A313">
        <v>302</v>
      </c>
      <c r="B313" s="6">
        <f t="shared" si="8"/>
        <v>0</v>
      </c>
      <c r="C313" s="6">
        <f t="shared" si="9"/>
        <v>0</v>
      </c>
      <c r="D313" s="6">
        <f>IF(D312&gt;0,D312-Table1[[#This Row],[Principal]]-Table1[[#This Row],[Interest]],0)</f>
        <v>0</v>
      </c>
      <c r="E313" s="6" t="str" cm="1">
        <f t="array" ref="E313">_xlfn.IFS(D313&gt;0,"Continue Payment",D313=0,"Stop Payment",D313&lt;0,"The Return Payment is: "&amp;D313)</f>
        <v>Stop Payment</v>
      </c>
      <c r="F313" s="1"/>
      <c r="G313" s="1"/>
      <c r="H313" s="1"/>
    </row>
    <row r="314" spans="1:8" x14ac:dyDescent="0.3">
      <c r="A314">
        <v>303</v>
      </c>
      <c r="B314" s="6">
        <f t="shared" si="8"/>
        <v>0</v>
      </c>
      <c r="C314" s="6">
        <f t="shared" si="9"/>
        <v>0</v>
      </c>
      <c r="D314" s="6">
        <f>IF(D313&gt;0,D313-Table1[[#This Row],[Principal]]-Table1[[#This Row],[Interest]],0)</f>
        <v>0</v>
      </c>
      <c r="E314" s="6" t="str" cm="1">
        <f t="array" ref="E314">_xlfn.IFS(D314&gt;0,"Continue Payment",D314=0,"Stop Payment",D314&lt;0,"The Return Payment is: "&amp;D314)</f>
        <v>Stop Payment</v>
      </c>
      <c r="F314" s="1"/>
      <c r="G314" s="1"/>
      <c r="H314" s="1"/>
    </row>
    <row r="315" spans="1:8" x14ac:dyDescent="0.3">
      <c r="A315">
        <v>304</v>
      </c>
      <c r="B315" s="6">
        <f t="shared" si="8"/>
        <v>0</v>
      </c>
      <c r="C315" s="6">
        <f t="shared" si="9"/>
        <v>0</v>
      </c>
      <c r="D315" s="6">
        <f>IF(D314&gt;0,D314-Table1[[#This Row],[Principal]]-Table1[[#This Row],[Interest]],0)</f>
        <v>0</v>
      </c>
      <c r="E315" s="6" t="str" cm="1">
        <f t="array" ref="E315">_xlfn.IFS(D315&gt;0,"Continue Payment",D315=0,"Stop Payment",D315&lt;0,"The Return Payment is: "&amp;D315)</f>
        <v>Stop Payment</v>
      </c>
      <c r="F315" s="1"/>
      <c r="G315" s="1"/>
      <c r="H315" s="1"/>
    </row>
    <row r="316" spans="1:8" x14ac:dyDescent="0.3">
      <c r="A316">
        <v>305</v>
      </c>
      <c r="B316" s="6">
        <f t="shared" si="8"/>
        <v>0</v>
      </c>
      <c r="C316" s="6">
        <f t="shared" si="9"/>
        <v>0</v>
      </c>
      <c r="D316" s="6">
        <f>IF(D315&gt;0,D315-Table1[[#This Row],[Principal]]-Table1[[#This Row],[Interest]],0)</f>
        <v>0</v>
      </c>
      <c r="E316" s="6" t="str" cm="1">
        <f t="array" ref="E316">_xlfn.IFS(D316&gt;0,"Continue Payment",D316=0,"Stop Payment",D316&lt;0,"The Return Payment is: "&amp;D316)</f>
        <v>Stop Payment</v>
      </c>
      <c r="F316" s="1"/>
      <c r="G316" s="1"/>
      <c r="H316" s="1"/>
    </row>
    <row r="317" spans="1:8" x14ac:dyDescent="0.3">
      <c r="A317">
        <v>306</v>
      </c>
      <c r="B317" s="6">
        <f t="shared" si="8"/>
        <v>0</v>
      </c>
      <c r="C317" s="6">
        <f t="shared" si="9"/>
        <v>0</v>
      </c>
      <c r="D317" s="6">
        <f>IF(D316&gt;0,D316-Table1[[#This Row],[Principal]]-Table1[[#This Row],[Interest]],0)</f>
        <v>0</v>
      </c>
      <c r="E317" s="6" t="str" cm="1">
        <f t="array" ref="E317">_xlfn.IFS(D317&gt;0,"Continue Payment",D317=0,"Stop Payment",D317&lt;0,"The Return Payment is: "&amp;D317)</f>
        <v>Stop Payment</v>
      </c>
      <c r="F317" s="1"/>
      <c r="G317" s="1"/>
      <c r="H317" s="1"/>
    </row>
    <row r="318" spans="1:8" x14ac:dyDescent="0.3">
      <c r="A318">
        <v>307</v>
      </c>
      <c r="B318" s="6">
        <f t="shared" si="8"/>
        <v>0</v>
      </c>
      <c r="C318" s="6">
        <f t="shared" si="9"/>
        <v>0</v>
      </c>
      <c r="D318" s="6">
        <f>IF(D317&gt;0,D317-Table1[[#This Row],[Principal]]-Table1[[#This Row],[Interest]],0)</f>
        <v>0</v>
      </c>
      <c r="E318" s="6" t="str" cm="1">
        <f t="array" ref="E318">_xlfn.IFS(D318&gt;0,"Continue Payment",D318=0,"Stop Payment",D318&lt;0,"The Return Payment is: "&amp;D318)</f>
        <v>Stop Payment</v>
      </c>
      <c r="F318" s="1"/>
      <c r="G318" s="1"/>
      <c r="H318" s="1"/>
    </row>
    <row r="319" spans="1:8" x14ac:dyDescent="0.3">
      <c r="A319">
        <v>308</v>
      </c>
      <c r="B319" s="6">
        <f t="shared" si="8"/>
        <v>0</v>
      </c>
      <c r="C319" s="6">
        <f t="shared" si="9"/>
        <v>0</v>
      </c>
      <c r="D319" s="6">
        <f>IF(D318&gt;0,D318-Table1[[#This Row],[Principal]]-Table1[[#This Row],[Interest]],0)</f>
        <v>0</v>
      </c>
      <c r="E319" s="6" t="str" cm="1">
        <f t="array" ref="E319">_xlfn.IFS(D319&gt;0,"Continue Payment",D319=0,"Stop Payment",D319&lt;0,"The Return Payment is: "&amp;D319)</f>
        <v>Stop Payment</v>
      </c>
      <c r="F319" s="1"/>
      <c r="G319" s="1"/>
      <c r="H319" s="1"/>
    </row>
    <row r="320" spans="1:8" x14ac:dyDescent="0.3">
      <c r="A320">
        <v>309</v>
      </c>
      <c r="B320" s="6">
        <f t="shared" si="8"/>
        <v>0</v>
      </c>
      <c r="C320" s="6">
        <f t="shared" si="9"/>
        <v>0</v>
      </c>
      <c r="D320" s="6">
        <f>IF(D319&gt;0,D319-Table1[[#This Row],[Principal]]-Table1[[#This Row],[Interest]],0)</f>
        <v>0</v>
      </c>
      <c r="E320" s="6" t="str" cm="1">
        <f t="array" ref="E320">_xlfn.IFS(D320&gt;0,"Continue Payment",D320=0,"Stop Payment",D320&lt;0,"The Return Payment is: "&amp;D320)</f>
        <v>Stop Payment</v>
      </c>
      <c r="F320" s="1"/>
      <c r="G320" s="1"/>
      <c r="H320" s="1"/>
    </row>
    <row r="321" spans="1:8" x14ac:dyDescent="0.3">
      <c r="A321">
        <v>310</v>
      </c>
      <c r="B321" s="6">
        <f t="shared" si="8"/>
        <v>0</v>
      </c>
      <c r="C321" s="6">
        <f t="shared" si="9"/>
        <v>0</v>
      </c>
      <c r="D321" s="6">
        <f>IF(D320&gt;0,D320-Table1[[#This Row],[Principal]]-Table1[[#This Row],[Interest]],0)</f>
        <v>0</v>
      </c>
      <c r="E321" s="6" t="str" cm="1">
        <f t="array" ref="E321">_xlfn.IFS(D321&gt;0,"Continue Payment",D321=0,"Stop Payment",D321&lt;0,"The Return Payment is: "&amp;D321)</f>
        <v>Stop Payment</v>
      </c>
      <c r="F321" s="1"/>
      <c r="G321" s="1"/>
      <c r="H321" s="1"/>
    </row>
    <row r="322" spans="1:8" x14ac:dyDescent="0.3">
      <c r="A322">
        <v>311</v>
      </c>
      <c r="B322" s="6">
        <f t="shared" si="8"/>
        <v>0</v>
      </c>
      <c r="C322" s="6">
        <f t="shared" si="9"/>
        <v>0</v>
      </c>
      <c r="D322" s="6">
        <f>IF(D321&gt;0,D321-Table1[[#This Row],[Principal]]-Table1[[#This Row],[Interest]],0)</f>
        <v>0</v>
      </c>
      <c r="E322" s="6" t="str" cm="1">
        <f t="array" ref="E322">_xlfn.IFS(D322&gt;0,"Continue Payment",D322=0,"Stop Payment",D322&lt;0,"The Return Payment is: "&amp;D322)</f>
        <v>Stop Payment</v>
      </c>
      <c r="F322" s="1"/>
      <c r="G322" s="1"/>
      <c r="H322" s="1"/>
    </row>
    <row r="323" spans="1:8" x14ac:dyDescent="0.3">
      <c r="A323">
        <v>312</v>
      </c>
      <c r="B323" s="6">
        <f t="shared" si="8"/>
        <v>0</v>
      </c>
      <c r="C323" s="6">
        <f t="shared" si="9"/>
        <v>0</v>
      </c>
      <c r="D323" s="6">
        <f>IF(D322&gt;0,D322-Table1[[#This Row],[Principal]]-Table1[[#This Row],[Interest]],0)</f>
        <v>0</v>
      </c>
      <c r="E323" s="6" t="str" cm="1">
        <f t="array" ref="E323">_xlfn.IFS(D323&gt;0,"Continue Payment",D323=0,"Stop Payment",D323&lt;0,"The Return Payment is: "&amp;D323)</f>
        <v>Stop Payment</v>
      </c>
      <c r="F323" s="1"/>
      <c r="G323" s="1"/>
      <c r="H323" s="1"/>
    </row>
    <row r="324" spans="1:8" x14ac:dyDescent="0.3">
      <c r="A324">
        <v>313</v>
      </c>
      <c r="B324" s="6">
        <f t="shared" si="8"/>
        <v>0</v>
      </c>
      <c r="C324" s="6">
        <f t="shared" si="9"/>
        <v>0</v>
      </c>
      <c r="D324" s="6">
        <f>IF(D323&gt;0,D323-Table1[[#This Row],[Principal]]-Table1[[#This Row],[Interest]],0)</f>
        <v>0</v>
      </c>
      <c r="E324" s="6" t="str" cm="1">
        <f t="array" ref="E324">_xlfn.IFS(D324&gt;0,"Continue Payment",D324=0,"Stop Payment",D324&lt;0,"The Return Payment is: "&amp;D324)</f>
        <v>Stop Payment</v>
      </c>
      <c r="F324" s="1"/>
      <c r="G324" s="1"/>
      <c r="H324" s="1"/>
    </row>
    <row r="325" spans="1:8" x14ac:dyDescent="0.3">
      <c r="A325">
        <v>314</v>
      </c>
      <c r="B325" s="6">
        <f t="shared" si="8"/>
        <v>0</v>
      </c>
      <c r="C325" s="6">
        <f t="shared" si="9"/>
        <v>0</v>
      </c>
      <c r="D325" s="6">
        <f>IF(D324&gt;0,D324-Table1[[#This Row],[Principal]]-Table1[[#This Row],[Interest]],0)</f>
        <v>0</v>
      </c>
      <c r="E325" s="6" t="str" cm="1">
        <f t="array" ref="E325">_xlfn.IFS(D325&gt;0,"Continue Payment",D325=0,"Stop Payment",D325&lt;0,"The Return Payment is: "&amp;D325)</f>
        <v>Stop Payment</v>
      </c>
      <c r="F325" s="1"/>
      <c r="G325" s="1"/>
      <c r="H325" s="1"/>
    </row>
    <row r="326" spans="1:8" x14ac:dyDescent="0.3">
      <c r="A326">
        <v>315</v>
      </c>
      <c r="B326" s="6">
        <f t="shared" si="8"/>
        <v>0</v>
      </c>
      <c r="C326" s="6">
        <f t="shared" si="9"/>
        <v>0</v>
      </c>
      <c r="D326" s="6">
        <f>IF(D325&gt;0,D325-Table1[[#This Row],[Principal]]-Table1[[#This Row],[Interest]],0)</f>
        <v>0</v>
      </c>
      <c r="E326" s="6" t="str" cm="1">
        <f t="array" ref="E326">_xlfn.IFS(D326&gt;0,"Continue Payment",D326=0,"Stop Payment",D326&lt;0,"The Return Payment is: "&amp;D326)</f>
        <v>Stop Payment</v>
      </c>
      <c r="F326" s="1"/>
      <c r="G326" s="1"/>
      <c r="H326" s="1"/>
    </row>
    <row r="327" spans="1:8" x14ac:dyDescent="0.3">
      <c r="A327">
        <v>316</v>
      </c>
      <c r="B327" s="6">
        <f t="shared" si="8"/>
        <v>0</v>
      </c>
      <c r="C327" s="6">
        <f t="shared" si="9"/>
        <v>0</v>
      </c>
      <c r="D327" s="6">
        <f>IF(D326&gt;0,D326-Table1[[#This Row],[Principal]]-Table1[[#This Row],[Interest]],0)</f>
        <v>0</v>
      </c>
      <c r="E327" s="6" t="str" cm="1">
        <f t="array" ref="E327">_xlfn.IFS(D327&gt;0,"Continue Payment",D327=0,"Stop Payment",D327&lt;0,"The Return Payment is: "&amp;D327)</f>
        <v>Stop Payment</v>
      </c>
      <c r="F327" s="1"/>
      <c r="G327" s="1"/>
      <c r="H327" s="1"/>
    </row>
    <row r="328" spans="1:8" x14ac:dyDescent="0.3">
      <c r="A328">
        <v>317</v>
      </c>
      <c r="B328" s="6">
        <f t="shared" si="8"/>
        <v>0</v>
      </c>
      <c r="C328" s="6">
        <f t="shared" si="9"/>
        <v>0</v>
      </c>
      <c r="D328" s="6">
        <f>IF(D327&gt;0,D327-Table1[[#This Row],[Principal]]-Table1[[#This Row],[Interest]],0)</f>
        <v>0</v>
      </c>
      <c r="E328" s="6" t="str" cm="1">
        <f t="array" ref="E328">_xlfn.IFS(D328&gt;0,"Continue Payment",D328=0,"Stop Payment",D328&lt;0,"The Return Payment is: "&amp;D328)</f>
        <v>Stop Payment</v>
      </c>
      <c r="F328" s="1"/>
      <c r="G328" s="1"/>
      <c r="H328" s="1"/>
    </row>
    <row r="329" spans="1:8" x14ac:dyDescent="0.3">
      <c r="A329">
        <v>318</v>
      </c>
      <c r="B329" s="6">
        <f t="shared" si="8"/>
        <v>0</v>
      </c>
      <c r="C329" s="6">
        <f t="shared" si="9"/>
        <v>0</v>
      </c>
      <c r="D329" s="6">
        <f>IF(D328&gt;0,D328-Table1[[#This Row],[Principal]]-Table1[[#This Row],[Interest]],0)</f>
        <v>0</v>
      </c>
      <c r="E329" s="6" t="str" cm="1">
        <f t="array" ref="E329">_xlfn.IFS(D329&gt;0,"Continue Payment",D329=0,"Stop Payment",D329&lt;0,"The Return Payment is: "&amp;D329)</f>
        <v>Stop Payment</v>
      </c>
      <c r="F329" s="1"/>
      <c r="G329" s="1"/>
      <c r="H329" s="1"/>
    </row>
    <row r="330" spans="1:8" x14ac:dyDescent="0.3">
      <c r="A330">
        <v>319</v>
      </c>
      <c r="B330" s="6">
        <f t="shared" si="8"/>
        <v>0</v>
      </c>
      <c r="C330" s="6">
        <f t="shared" si="9"/>
        <v>0</v>
      </c>
      <c r="D330" s="6">
        <f>IF(D329&gt;0,D329-Table1[[#This Row],[Principal]]-Table1[[#This Row],[Interest]],0)</f>
        <v>0</v>
      </c>
      <c r="E330" s="6" t="str" cm="1">
        <f t="array" ref="E330">_xlfn.IFS(D330&gt;0,"Continue Payment",D330=0,"Stop Payment",D330&lt;0,"The Return Payment is: "&amp;D330)</f>
        <v>Stop Payment</v>
      </c>
      <c r="F330" s="1"/>
      <c r="G330" s="1"/>
      <c r="H330" s="1"/>
    </row>
    <row r="331" spans="1:8" x14ac:dyDescent="0.3">
      <c r="A331">
        <v>320</v>
      </c>
      <c r="B331" s="6">
        <f t="shared" si="8"/>
        <v>0</v>
      </c>
      <c r="C331" s="6">
        <f t="shared" si="9"/>
        <v>0</v>
      </c>
      <c r="D331" s="6">
        <f>IF(D330&gt;0,D330-Table1[[#This Row],[Principal]]-Table1[[#This Row],[Interest]],0)</f>
        <v>0</v>
      </c>
      <c r="E331" s="6" t="str" cm="1">
        <f t="array" ref="E331">_xlfn.IFS(D331&gt;0,"Continue Payment",D331=0,"Stop Payment",D331&lt;0,"The Return Payment is: "&amp;D331)</f>
        <v>Stop Payment</v>
      </c>
      <c r="F331" s="1"/>
      <c r="G331" s="1"/>
      <c r="H331" s="1"/>
    </row>
    <row r="332" spans="1:8" x14ac:dyDescent="0.3">
      <c r="A332">
        <v>321</v>
      </c>
      <c r="B332" s="6">
        <f t="shared" ref="B332:B371" si="10">IF(D331&gt;0,-IPMT($B$5/$B$6,A332,$E$5,$E$6),0)</f>
        <v>0</v>
      </c>
      <c r="C332" s="6">
        <f t="shared" ref="C332:C371" si="11">IF(D331&gt;0,-PPMT($B$5/$B$6,A332,$E$5,$E$6),0)</f>
        <v>0</v>
      </c>
      <c r="D332" s="6">
        <f>IF(D331&gt;0,D331-Table1[[#This Row],[Principal]]-Table1[[#This Row],[Interest]],0)</f>
        <v>0</v>
      </c>
      <c r="E332" s="6" t="str" cm="1">
        <f t="array" ref="E332">_xlfn.IFS(D332&gt;0,"Continue Payment",D332=0,"Stop Payment",D332&lt;0,"The Return Payment is: "&amp;D332)</f>
        <v>Stop Payment</v>
      </c>
      <c r="F332" s="1"/>
      <c r="G332" s="1"/>
      <c r="H332" s="1"/>
    </row>
    <row r="333" spans="1:8" x14ac:dyDescent="0.3">
      <c r="A333">
        <v>322</v>
      </c>
      <c r="B333" s="6">
        <f t="shared" si="10"/>
        <v>0</v>
      </c>
      <c r="C333" s="6">
        <f t="shared" si="11"/>
        <v>0</v>
      </c>
      <c r="D333" s="6">
        <f>IF(D332&gt;0,D332-Table1[[#This Row],[Principal]]-Table1[[#This Row],[Interest]],0)</f>
        <v>0</v>
      </c>
      <c r="E333" s="6" t="str" cm="1">
        <f t="array" ref="E333">_xlfn.IFS(D333&gt;0,"Continue Payment",D333=0,"Stop Payment",D333&lt;0,"The Return Payment is: "&amp;D333)</f>
        <v>Stop Payment</v>
      </c>
      <c r="F333" s="1"/>
      <c r="G333" s="1"/>
      <c r="H333" s="1"/>
    </row>
    <row r="334" spans="1:8" x14ac:dyDescent="0.3">
      <c r="A334">
        <v>323</v>
      </c>
      <c r="B334" s="6">
        <f t="shared" si="10"/>
        <v>0</v>
      </c>
      <c r="C334" s="6">
        <f t="shared" si="11"/>
        <v>0</v>
      </c>
      <c r="D334" s="6">
        <f>IF(D333&gt;0,D333-Table1[[#This Row],[Principal]]-Table1[[#This Row],[Interest]],0)</f>
        <v>0</v>
      </c>
      <c r="E334" s="6" t="str" cm="1">
        <f t="array" ref="E334">_xlfn.IFS(D334&gt;0,"Continue Payment",D334=0,"Stop Payment",D334&lt;0,"The Return Payment is: "&amp;D334)</f>
        <v>Stop Payment</v>
      </c>
      <c r="F334" s="1"/>
      <c r="G334" s="1"/>
      <c r="H334" s="1"/>
    </row>
    <row r="335" spans="1:8" x14ac:dyDescent="0.3">
      <c r="A335">
        <v>324</v>
      </c>
      <c r="B335" s="6">
        <f t="shared" si="10"/>
        <v>0</v>
      </c>
      <c r="C335" s="6">
        <f t="shared" si="11"/>
        <v>0</v>
      </c>
      <c r="D335" s="6">
        <f>IF(D334&gt;0,D334-Table1[[#This Row],[Principal]]-Table1[[#This Row],[Interest]],0)</f>
        <v>0</v>
      </c>
      <c r="E335" s="6" t="str" cm="1">
        <f t="array" ref="E335">_xlfn.IFS(D335&gt;0,"Continue Payment",D335=0,"Stop Payment",D335&lt;0,"The Return Payment is: "&amp;D335)</f>
        <v>Stop Payment</v>
      </c>
      <c r="F335" s="1"/>
      <c r="G335" s="1"/>
      <c r="H335" s="1"/>
    </row>
    <row r="336" spans="1:8" x14ac:dyDescent="0.3">
      <c r="A336">
        <v>325</v>
      </c>
      <c r="B336" s="6">
        <f t="shared" si="10"/>
        <v>0</v>
      </c>
      <c r="C336" s="6">
        <f t="shared" si="11"/>
        <v>0</v>
      </c>
      <c r="D336" s="6">
        <f>IF(D335&gt;0,D335-Table1[[#This Row],[Principal]]-Table1[[#This Row],[Interest]],0)</f>
        <v>0</v>
      </c>
      <c r="E336" s="6" t="str" cm="1">
        <f t="array" ref="E336">_xlfn.IFS(D336&gt;0,"Continue Payment",D336=0,"Stop Payment",D336&lt;0,"The Return Payment is: "&amp;D336)</f>
        <v>Stop Payment</v>
      </c>
      <c r="F336" s="1"/>
      <c r="G336" s="1"/>
      <c r="H336" s="1"/>
    </row>
    <row r="337" spans="1:8" x14ac:dyDescent="0.3">
      <c r="A337">
        <v>326</v>
      </c>
      <c r="B337" s="6">
        <f t="shared" si="10"/>
        <v>0</v>
      </c>
      <c r="C337" s="6">
        <f t="shared" si="11"/>
        <v>0</v>
      </c>
      <c r="D337" s="6">
        <f>IF(D336&gt;0,D336-Table1[[#This Row],[Principal]]-Table1[[#This Row],[Interest]],0)</f>
        <v>0</v>
      </c>
      <c r="E337" s="6" t="str" cm="1">
        <f t="array" ref="E337">_xlfn.IFS(D337&gt;0,"Continue Payment",D337=0,"Stop Payment",D337&lt;0,"The Return Payment is: "&amp;D337)</f>
        <v>Stop Payment</v>
      </c>
      <c r="F337" s="1"/>
      <c r="G337" s="1"/>
      <c r="H337" s="1"/>
    </row>
    <row r="338" spans="1:8" x14ac:dyDescent="0.3">
      <c r="A338">
        <v>327</v>
      </c>
      <c r="B338" s="6">
        <f t="shared" si="10"/>
        <v>0</v>
      </c>
      <c r="C338" s="6">
        <f t="shared" si="11"/>
        <v>0</v>
      </c>
      <c r="D338" s="6">
        <f>IF(D337&gt;0,D337-Table1[[#This Row],[Principal]]-Table1[[#This Row],[Interest]],0)</f>
        <v>0</v>
      </c>
      <c r="E338" s="6" t="str" cm="1">
        <f t="array" ref="E338">_xlfn.IFS(D338&gt;0,"Continue Payment",D338=0,"Stop Payment",D338&lt;0,"The Return Payment is: "&amp;D338)</f>
        <v>Stop Payment</v>
      </c>
      <c r="F338" s="1"/>
      <c r="G338" s="1"/>
      <c r="H338" s="1"/>
    </row>
    <row r="339" spans="1:8" x14ac:dyDescent="0.3">
      <c r="A339">
        <v>328</v>
      </c>
      <c r="B339" s="6">
        <f t="shared" si="10"/>
        <v>0</v>
      </c>
      <c r="C339" s="6">
        <f t="shared" si="11"/>
        <v>0</v>
      </c>
      <c r="D339" s="6">
        <f>IF(D338&gt;0,D338-Table1[[#This Row],[Principal]]-Table1[[#This Row],[Interest]],0)</f>
        <v>0</v>
      </c>
      <c r="E339" s="6" t="str" cm="1">
        <f t="array" ref="E339">_xlfn.IFS(D339&gt;0,"Continue Payment",D339=0,"Stop Payment",D339&lt;0,"The Return Payment is: "&amp;D339)</f>
        <v>Stop Payment</v>
      </c>
      <c r="F339" s="1"/>
      <c r="G339" s="1"/>
      <c r="H339" s="1"/>
    </row>
    <row r="340" spans="1:8" x14ac:dyDescent="0.3">
      <c r="A340">
        <v>329</v>
      </c>
      <c r="B340" s="6">
        <f t="shared" si="10"/>
        <v>0</v>
      </c>
      <c r="C340" s="6">
        <f t="shared" si="11"/>
        <v>0</v>
      </c>
      <c r="D340" s="6">
        <f>IF(D339&gt;0,D339-Table1[[#This Row],[Principal]]-Table1[[#This Row],[Interest]],0)</f>
        <v>0</v>
      </c>
      <c r="E340" s="6" t="str" cm="1">
        <f t="array" ref="E340">_xlfn.IFS(D340&gt;0,"Continue Payment",D340=0,"Stop Payment",D340&lt;0,"The Return Payment is: "&amp;D340)</f>
        <v>Stop Payment</v>
      </c>
      <c r="F340" s="1"/>
      <c r="G340" s="1"/>
      <c r="H340" s="1"/>
    </row>
    <row r="341" spans="1:8" x14ac:dyDescent="0.3">
      <c r="A341">
        <v>330</v>
      </c>
      <c r="B341" s="6">
        <f t="shared" si="10"/>
        <v>0</v>
      </c>
      <c r="C341" s="6">
        <f t="shared" si="11"/>
        <v>0</v>
      </c>
      <c r="D341" s="6">
        <f>IF(D340&gt;0,D340-Table1[[#This Row],[Principal]]-Table1[[#This Row],[Interest]],0)</f>
        <v>0</v>
      </c>
      <c r="E341" s="6" t="str" cm="1">
        <f t="array" ref="E341">_xlfn.IFS(D341&gt;0,"Continue Payment",D341=0,"Stop Payment",D341&lt;0,"The Return Payment is: "&amp;D341)</f>
        <v>Stop Payment</v>
      </c>
      <c r="F341" s="1"/>
      <c r="G341" s="1"/>
      <c r="H341" s="1"/>
    </row>
    <row r="342" spans="1:8" x14ac:dyDescent="0.3">
      <c r="A342">
        <v>331</v>
      </c>
      <c r="B342" s="6">
        <f t="shared" si="10"/>
        <v>0</v>
      </c>
      <c r="C342" s="6">
        <f t="shared" si="11"/>
        <v>0</v>
      </c>
      <c r="D342" s="6">
        <f>IF(D341&gt;0,D341-Table1[[#This Row],[Principal]]-Table1[[#This Row],[Interest]],0)</f>
        <v>0</v>
      </c>
      <c r="E342" s="6" t="str" cm="1">
        <f t="array" ref="E342">_xlfn.IFS(D342&gt;0,"Continue Payment",D342=0,"Stop Payment",D342&lt;0,"The Return Payment is: "&amp;D342)</f>
        <v>Stop Payment</v>
      </c>
      <c r="F342" s="1"/>
      <c r="G342" s="1"/>
      <c r="H342" s="1"/>
    </row>
    <row r="343" spans="1:8" x14ac:dyDescent="0.3">
      <c r="A343">
        <v>332</v>
      </c>
      <c r="B343" s="6">
        <f t="shared" si="10"/>
        <v>0</v>
      </c>
      <c r="C343" s="6">
        <f t="shared" si="11"/>
        <v>0</v>
      </c>
      <c r="D343" s="6">
        <f>IF(D342&gt;0,D342-Table1[[#This Row],[Principal]]-Table1[[#This Row],[Interest]],0)</f>
        <v>0</v>
      </c>
      <c r="E343" s="6" t="str" cm="1">
        <f t="array" ref="E343">_xlfn.IFS(D343&gt;0,"Continue Payment",D343=0,"Stop Payment",D343&lt;0,"The Return Payment is: "&amp;D343)</f>
        <v>Stop Payment</v>
      </c>
      <c r="F343" s="1"/>
      <c r="G343" s="1"/>
      <c r="H343" s="1"/>
    </row>
    <row r="344" spans="1:8" x14ac:dyDescent="0.3">
      <c r="A344">
        <v>333</v>
      </c>
      <c r="B344" s="6">
        <f t="shared" si="10"/>
        <v>0</v>
      </c>
      <c r="C344" s="6">
        <f t="shared" si="11"/>
        <v>0</v>
      </c>
      <c r="D344" s="6">
        <f>IF(D343&gt;0,D343-Table1[[#This Row],[Principal]]-Table1[[#This Row],[Interest]],0)</f>
        <v>0</v>
      </c>
      <c r="E344" s="6" t="str" cm="1">
        <f t="array" ref="E344">_xlfn.IFS(D344&gt;0,"Continue Payment",D344=0,"Stop Payment",D344&lt;0,"The Return Payment is: "&amp;D344)</f>
        <v>Stop Payment</v>
      </c>
      <c r="F344" s="1"/>
      <c r="G344" s="1"/>
      <c r="H344" s="1"/>
    </row>
    <row r="345" spans="1:8" x14ac:dyDescent="0.3">
      <c r="A345">
        <v>334</v>
      </c>
      <c r="B345" s="6">
        <f t="shared" si="10"/>
        <v>0</v>
      </c>
      <c r="C345" s="6">
        <f t="shared" si="11"/>
        <v>0</v>
      </c>
      <c r="D345" s="6">
        <f>IF(D344&gt;0,D344-Table1[[#This Row],[Principal]]-Table1[[#This Row],[Interest]],0)</f>
        <v>0</v>
      </c>
      <c r="E345" s="6" t="str" cm="1">
        <f t="array" ref="E345">_xlfn.IFS(D345&gt;0,"Continue Payment",D345=0,"Stop Payment",D345&lt;0,"The Return Payment is: "&amp;D345)</f>
        <v>Stop Payment</v>
      </c>
      <c r="F345" s="1"/>
      <c r="G345" s="1"/>
      <c r="H345" s="1"/>
    </row>
    <row r="346" spans="1:8" x14ac:dyDescent="0.3">
      <c r="A346">
        <v>335</v>
      </c>
      <c r="B346" s="6">
        <f t="shared" si="10"/>
        <v>0</v>
      </c>
      <c r="C346" s="6">
        <f t="shared" si="11"/>
        <v>0</v>
      </c>
      <c r="D346" s="6">
        <f>IF(D345&gt;0,D345-Table1[[#This Row],[Principal]]-Table1[[#This Row],[Interest]],0)</f>
        <v>0</v>
      </c>
      <c r="E346" s="6" t="str" cm="1">
        <f t="array" ref="E346">_xlfn.IFS(D346&gt;0,"Continue Payment",D346=0,"Stop Payment",D346&lt;0,"The Return Payment is: "&amp;D346)</f>
        <v>Stop Payment</v>
      </c>
      <c r="F346" s="1"/>
      <c r="G346" s="1"/>
      <c r="H346" s="1"/>
    </row>
    <row r="347" spans="1:8" x14ac:dyDescent="0.3">
      <c r="A347">
        <v>336</v>
      </c>
      <c r="B347" s="6">
        <f t="shared" si="10"/>
        <v>0</v>
      </c>
      <c r="C347" s="6">
        <f t="shared" si="11"/>
        <v>0</v>
      </c>
      <c r="D347" s="6">
        <f>IF(D346&gt;0,D346-Table1[[#This Row],[Principal]]-Table1[[#This Row],[Interest]],0)</f>
        <v>0</v>
      </c>
      <c r="E347" s="6" t="str" cm="1">
        <f t="array" ref="E347">_xlfn.IFS(D347&gt;0,"Continue Payment",D347=0,"Stop Payment",D347&lt;0,"The Return Payment is: "&amp;D347)</f>
        <v>Stop Payment</v>
      </c>
      <c r="F347" s="1"/>
      <c r="G347" s="1"/>
      <c r="H347" s="1"/>
    </row>
    <row r="348" spans="1:8" x14ac:dyDescent="0.3">
      <c r="A348">
        <v>337</v>
      </c>
      <c r="B348" s="6">
        <f t="shared" si="10"/>
        <v>0</v>
      </c>
      <c r="C348" s="6">
        <f t="shared" si="11"/>
        <v>0</v>
      </c>
      <c r="D348" s="6">
        <f>IF(D347&gt;0,D347-Table1[[#This Row],[Principal]]-Table1[[#This Row],[Interest]],0)</f>
        <v>0</v>
      </c>
      <c r="E348" s="6" t="str" cm="1">
        <f t="array" ref="E348">_xlfn.IFS(D348&gt;0,"Continue Payment",D348=0,"Stop Payment",D348&lt;0,"The Return Payment is: "&amp;D348)</f>
        <v>Stop Payment</v>
      </c>
      <c r="F348" s="1"/>
      <c r="G348" s="1"/>
      <c r="H348" s="1"/>
    </row>
    <row r="349" spans="1:8" x14ac:dyDescent="0.3">
      <c r="A349">
        <v>338</v>
      </c>
      <c r="B349" s="6">
        <f t="shared" si="10"/>
        <v>0</v>
      </c>
      <c r="C349" s="6">
        <f t="shared" si="11"/>
        <v>0</v>
      </c>
      <c r="D349" s="6">
        <f>IF(D348&gt;0,D348-Table1[[#This Row],[Principal]]-Table1[[#This Row],[Interest]],0)</f>
        <v>0</v>
      </c>
      <c r="E349" s="6" t="str" cm="1">
        <f t="array" ref="E349">_xlfn.IFS(D349&gt;0,"Continue Payment",D349=0,"Stop Payment",D349&lt;0,"The Return Payment is: "&amp;D349)</f>
        <v>Stop Payment</v>
      </c>
      <c r="F349" s="1"/>
      <c r="G349" s="1"/>
      <c r="H349" s="1"/>
    </row>
    <row r="350" spans="1:8" x14ac:dyDescent="0.3">
      <c r="A350">
        <v>339</v>
      </c>
      <c r="B350" s="6">
        <f t="shared" si="10"/>
        <v>0</v>
      </c>
      <c r="C350" s="6">
        <f t="shared" si="11"/>
        <v>0</v>
      </c>
      <c r="D350" s="6">
        <f>IF(D349&gt;0,D349-Table1[[#This Row],[Principal]]-Table1[[#This Row],[Interest]],0)</f>
        <v>0</v>
      </c>
      <c r="E350" s="6" t="str" cm="1">
        <f t="array" ref="E350">_xlfn.IFS(D350&gt;0,"Continue Payment",D350=0,"Stop Payment",D350&lt;0,"The Return Payment is: "&amp;D350)</f>
        <v>Stop Payment</v>
      </c>
      <c r="F350" s="1"/>
      <c r="G350" s="1"/>
      <c r="H350" s="1"/>
    </row>
    <row r="351" spans="1:8" x14ac:dyDescent="0.3">
      <c r="A351">
        <v>340</v>
      </c>
      <c r="B351" s="6">
        <f t="shared" si="10"/>
        <v>0</v>
      </c>
      <c r="C351" s="6">
        <f t="shared" si="11"/>
        <v>0</v>
      </c>
      <c r="D351" s="6">
        <f>IF(D350&gt;0,D350-Table1[[#This Row],[Principal]]-Table1[[#This Row],[Interest]],0)</f>
        <v>0</v>
      </c>
      <c r="E351" s="6" t="str" cm="1">
        <f t="array" ref="E351">_xlfn.IFS(D351&gt;0,"Continue Payment",D351=0,"Stop Payment",D351&lt;0,"The Return Payment is: "&amp;D351)</f>
        <v>Stop Payment</v>
      </c>
      <c r="F351" s="1"/>
      <c r="G351" s="1"/>
      <c r="H351" s="1"/>
    </row>
    <row r="352" spans="1:8" x14ac:dyDescent="0.3">
      <c r="A352">
        <v>341</v>
      </c>
      <c r="B352" s="6">
        <f t="shared" si="10"/>
        <v>0</v>
      </c>
      <c r="C352" s="6">
        <f t="shared" si="11"/>
        <v>0</v>
      </c>
      <c r="D352" s="6">
        <f>IF(D351&gt;0,D351-Table1[[#This Row],[Principal]]-Table1[[#This Row],[Interest]],0)</f>
        <v>0</v>
      </c>
      <c r="E352" s="6" t="str" cm="1">
        <f t="array" ref="E352">_xlfn.IFS(D352&gt;0,"Continue Payment",D352=0,"Stop Payment",D352&lt;0,"The Return Payment is: "&amp;D352)</f>
        <v>Stop Payment</v>
      </c>
      <c r="F352" s="1"/>
      <c r="G352" s="1"/>
      <c r="H352" s="1"/>
    </row>
    <row r="353" spans="1:8" x14ac:dyDescent="0.3">
      <c r="A353">
        <v>342</v>
      </c>
      <c r="B353" s="6">
        <f t="shared" si="10"/>
        <v>0</v>
      </c>
      <c r="C353" s="6">
        <f t="shared" si="11"/>
        <v>0</v>
      </c>
      <c r="D353" s="6">
        <f>IF(D352&gt;0,D352-Table1[[#This Row],[Principal]]-Table1[[#This Row],[Interest]],0)</f>
        <v>0</v>
      </c>
      <c r="E353" s="6" t="str" cm="1">
        <f t="array" ref="E353">_xlfn.IFS(D353&gt;0,"Continue Payment",D353=0,"Stop Payment",D353&lt;0,"The Return Payment is: "&amp;D353)</f>
        <v>Stop Payment</v>
      </c>
      <c r="F353" s="1"/>
      <c r="G353" s="1"/>
      <c r="H353" s="1"/>
    </row>
    <row r="354" spans="1:8" x14ac:dyDescent="0.3">
      <c r="A354">
        <v>343</v>
      </c>
      <c r="B354" s="6">
        <f t="shared" si="10"/>
        <v>0</v>
      </c>
      <c r="C354" s="6">
        <f t="shared" si="11"/>
        <v>0</v>
      </c>
      <c r="D354" s="6">
        <f>IF(D353&gt;0,D353-Table1[[#This Row],[Principal]]-Table1[[#This Row],[Interest]],0)</f>
        <v>0</v>
      </c>
      <c r="E354" s="6" t="str" cm="1">
        <f t="array" ref="E354">_xlfn.IFS(D354&gt;0,"Continue Payment",D354=0,"Stop Payment",D354&lt;0,"The Return Payment is: "&amp;D354)</f>
        <v>Stop Payment</v>
      </c>
      <c r="F354" s="1"/>
      <c r="G354" s="1"/>
      <c r="H354" s="1"/>
    </row>
    <row r="355" spans="1:8" x14ac:dyDescent="0.3">
      <c r="A355">
        <v>344</v>
      </c>
      <c r="B355" s="6">
        <f t="shared" si="10"/>
        <v>0</v>
      </c>
      <c r="C355" s="6">
        <f t="shared" si="11"/>
        <v>0</v>
      </c>
      <c r="D355" s="6">
        <f>IF(D354&gt;0,D354-Table1[[#This Row],[Principal]]-Table1[[#This Row],[Interest]],0)</f>
        <v>0</v>
      </c>
      <c r="E355" s="6" t="str" cm="1">
        <f t="array" ref="E355">_xlfn.IFS(D355&gt;0,"Continue Payment",D355=0,"Stop Payment",D355&lt;0,"The Return Payment is: "&amp;D355)</f>
        <v>Stop Payment</v>
      </c>
      <c r="F355" s="1"/>
      <c r="G355" s="1"/>
      <c r="H355" s="1"/>
    </row>
    <row r="356" spans="1:8" x14ac:dyDescent="0.3">
      <c r="A356">
        <v>345</v>
      </c>
      <c r="B356" s="6">
        <f t="shared" si="10"/>
        <v>0</v>
      </c>
      <c r="C356" s="6">
        <f t="shared" si="11"/>
        <v>0</v>
      </c>
      <c r="D356" s="6">
        <f>IF(D355&gt;0,D355-Table1[[#This Row],[Principal]]-Table1[[#This Row],[Interest]],0)</f>
        <v>0</v>
      </c>
      <c r="E356" s="6" t="str" cm="1">
        <f t="array" ref="E356">_xlfn.IFS(D356&gt;0,"Continue Payment",D356=0,"Stop Payment",D356&lt;0,"The Return Payment is: "&amp;D356)</f>
        <v>Stop Payment</v>
      </c>
      <c r="F356" s="1"/>
      <c r="G356" s="1"/>
      <c r="H356" s="1"/>
    </row>
    <row r="357" spans="1:8" x14ac:dyDescent="0.3">
      <c r="A357">
        <v>346</v>
      </c>
      <c r="B357" s="6">
        <f t="shared" si="10"/>
        <v>0</v>
      </c>
      <c r="C357" s="6">
        <f t="shared" si="11"/>
        <v>0</v>
      </c>
      <c r="D357" s="6">
        <f>IF(D356&gt;0,D356-Table1[[#This Row],[Principal]]-Table1[[#This Row],[Interest]],0)</f>
        <v>0</v>
      </c>
      <c r="E357" s="6" t="str" cm="1">
        <f t="array" ref="E357">_xlfn.IFS(D357&gt;0,"Continue Payment",D357=0,"Stop Payment",D357&lt;0,"The Return Payment is: "&amp;D357)</f>
        <v>Stop Payment</v>
      </c>
      <c r="F357" s="1"/>
      <c r="G357" s="1"/>
      <c r="H357" s="1"/>
    </row>
    <row r="358" spans="1:8" x14ac:dyDescent="0.3">
      <c r="A358">
        <v>347</v>
      </c>
      <c r="B358" s="6">
        <f t="shared" si="10"/>
        <v>0</v>
      </c>
      <c r="C358" s="6">
        <f t="shared" si="11"/>
        <v>0</v>
      </c>
      <c r="D358" s="6">
        <f>IF(D357&gt;0,D357-Table1[[#This Row],[Principal]]-Table1[[#This Row],[Interest]],0)</f>
        <v>0</v>
      </c>
      <c r="E358" s="6" t="str" cm="1">
        <f t="array" ref="E358">_xlfn.IFS(D358&gt;0,"Continue Payment",D358=0,"Stop Payment",D358&lt;0,"The Return Payment is: "&amp;D358)</f>
        <v>Stop Payment</v>
      </c>
      <c r="F358" s="1"/>
      <c r="G358" s="1"/>
      <c r="H358" s="1"/>
    </row>
    <row r="359" spans="1:8" x14ac:dyDescent="0.3">
      <c r="A359">
        <v>348</v>
      </c>
      <c r="B359" s="6">
        <f t="shared" si="10"/>
        <v>0</v>
      </c>
      <c r="C359" s="6">
        <f t="shared" si="11"/>
        <v>0</v>
      </c>
      <c r="D359" s="6">
        <f>IF(D358&gt;0,D358-Table1[[#This Row],[Principal]]-Table1[[#This Row],[Interest]],0)</f>
        <v>0</v>
      </c>
      <c r="E359" s="6" t="str" cm="1">
        <f t="array" ref="E359">_xlfn.IFS(D359&gt;0,"Continue Payment",D359=0,"Stop Payment",D359&lt;0,"The Return Payment is: "&amp;D359)</f>
        <v>Stop Payment</v>
      </c>
      <c r="F359" s="1"/>
      <c r="G359" s="1"/>
      <c r="H359" s="1"/>
    </row>
    <row r="360" spans="1:8" x14ac:dyDescent="0.3">
      <c r="A360">
        <v>349</v>
      </c>
      <c r="B360" s="6">
        <f t="shared" si="10"/>
        <v>0</v>
      </c>
      <c r="C360" s="6">
        <f t="shared" si="11"/>
        <v>0</v>
      </c>
      <c r="D360" s="6">
        <f>IF(D359&gt;0,D359-Table1[[#This Row],[Principal]]-Table1[[#This Row],[Interest]],0)</f>
        <v>0</v>
      </c>
      <c r="E360" s="6" t="str" cm="1">
        <f t="array" ref="E360">_xlfn.IFS(D360&gt;0,"Continue Payment",D360=0,"Stop Payment",D360&lt;0,"The Return Payment is: "&amp;D360)</f>
        <v>Stop Payment</v>
      </c>
      <c r="F360" s="1"/>
      <c r="G360" s="1"/>
      <c r="H360" s="1"/>
    </row>
    <row r="361" spans="1:8" x14ac:dyDescent="0.3">
      <c r="A361">
        <v>350</v>
      </c>
      <c r="B361" s="6">
        <f t="shared" si="10"/>
        <v>0</v>
      </c>
      <c r="C361" s="6">
        <f t="shared" si="11"/>
        <v>0</v>
      </c>
      <c r="D361" s="6">
        <f>IF(D360&gt;0,D360-Table1[[#This Row],[Principal]]-Table1[[#This Row],[Interest]],0)</f>
        <v>0</v>
      </c>
      <c r="E361" s="6" t="str" cm="1">
        <f t="array" ref="E361">_xlfn.IFS(D361&gt;0,"Continue Payment",D361=0,"Stop Payment",D361&lt;0,"The Return Payment is: "&amp;D361)</f>
        <v>Stop Payment</v>
      </c>
      <c r="F361" s="1"/>
      <c r="G361" s="1"/>
      <c r="H361" s="1"/>
    </row>
    <row r="362" spans="1:8" x14ac:dyDescent="0.3">
      <c r="A362">
        <v>351</v>
      </c>
      <c r="B362" s="6">
        <f t="shared" si="10"/>
        <v>0</v>
      </c>
      <c r="C362" s="6">
        <f t="shared" si="11"/>
        <v>0</v>
      </c>
      <c r="D362" s="6">
        <f>IF(D361&gt;0,D361-Table1[[#This Row],[Principal]]-Table1[[#This Row],[Interest]],0)</f>
        <v>0</v>
      </c>
      <c r="E362" s="6" t="str" cm="1">
        <f t="array" ref="E362">_xlfn.IFS(D362&gt;0,"Continue Payment",D362=0,"Stop Payment",D362&lt;0,"The Return Payment is: "&amp;D362)</f>
        <v>Stop Payment</v>
      </c>
      <c r="F362" s="1"/>
      <c r="G362" s="1"/>
      <c r="H362" s="1"/>
    </row>
    <row r="363" spans="1:8" x14ac:dyDescent="0.3">
      <c r="A363">
        <v>352</v>
      </c>
      <c r="B363" s="6">
        <f t="shared" si="10"/>
        <v>0</v>
      </c>
      <c r="C363" s="6">
        <f t="shared" si="11"/>
        <v>0</v>
      </c>
      <c r="D363" s="6">
        <f>IF(D362&gt;0,D362-Table1[[#This Row],[Principal]]-Table1[[#This Row],[Interest]],0)</f>
        <v>0</v>
      </c>
      <c r="E363" s="6" t="str" cm="1">
        <f t="array" ref="E363">_xlfn.IFS(D363&gt;0,"Continue Payment",D363=0,"Stop Payment",D363&lt;0,"The Return Payment is: "&amp;D363)</f>
        <v>Stop Payment</v>
      </c>
      <c r="F363" s="1"/>
      <c r="G363" s="1"/>
      <c r="H363" s="1"/>
    </row>
    <row r="364" spans="1:8" x14ac:dyDescent="0.3">
      <c r="A364">
        <v>353</v>
      </c>
      <c r="B364" s="6">
        <f t="shared" si="10"/>
        <v>0</v>
      </c>
      <c r="C364" s="6">
        <f t="shared" si="11"/>
        <v>0</v>
      </c>
      <c r="D364" s="6">
        <f>IF(D363&gt;0,D363-Table1[[#This Row],[Principal]]-Table1[[#This Row],[Interest]],0)</f>
        <v>0</v>
      </c>
      <c r="E364" s="6" t="str" cm="1">
        <f t="array" ref="E364">_xlfn.IFS(D364&gt;0,"Continue Payment",D364=0,"Stop Payment",D364&lt;0,"The Return Payment is: "&amp;D364)</f>
        <v>Stop Payment</v>
      </c>
      <c r="F364" s="1"/>
      <c r="G364" s="1"/>
      <c r="H364" s="1"/>
    </row>
    <row r="365" spans="1:8" x14ac:dyDescent="0.3">
      <c r="A365">
        <v>354</v>
      </c>
      <c r="B365" s="6">
        <f t="shared" si="10"/>
        <v>0</v>
      </c>
      <c r="C365" s="6">
        <f t="shared" si="11"/>
        <v>0</v>
      </c>
      <c r="D365" s="6">
        <f>IF(D364&gt;0,D364-Table1[[#This Row],[Principal]]-Table1[[#This Row],[Interest]],0)</f>
        <v>0</v>
      </c>
      <c r="E365" s="6" t="str" cm="1">
        <f t="array" ref="E365">_xlfn.IFS(D365&gt;0,"Continue Payment",D365=0,"Stop Payment",D365&lt;0,"The Return Payment is: "&amp;D365)</f>
        <v>Stop Payment</v>
      </c>
      <c r="F365" s="1"/>
      <c r="G365" s="1"/>
      <c r="H365" s="1"/>
    </row>
    <row r="366" spans="1:8" x14ac:dyDescent="0.3">
      <c r="A366">
        <v>355</v>
      </c>
      <c r="B366" s="6">
        <f t="shared" si="10"/>
        <v>0</v>
      </c>
      <c r="C366" s="6">
        <f t="shared" si="11"/>
        <v>0</v>
      </c>
      <c r="D366" s="6">
        <f>IF(D365&gt;0,D365-Table1[[#This Row],[Principal]]-Table1[[#This Row],[Interest]],0)</f>
        <v>0</v>
      </c>
      <c r="E366" s="6" t="str" cm="1">
        <f t="array" ref="E366">_xlfn.IFS(D366&gt;0,"Continue Payment",D366=0,"Stop Payment",D366&lt;0,"The Return Payment is: "&amp;D366)</f>
        <v>Stop Payment</v>
      </c>
      <c r="F366" s="1"/>
      <c r="G366" s="1"/>
      <c r="H366" s="1"/>
    </row>
    <row r="367" spans="1:8" x14ac:dyDescent="0.3">
      <c r="A367">
        <v>356</v>
      </c>
      <c r="B367" s="6">
        <f t="shared" si="10"/>
        <v>0</v>
      </c>
      <c r="C367" s="6">
        <f t="shared" si="11"/>
        <v>0</v>
      </c>
      <c r="D367" s="6">
        <f>IF(D366&gt;0,D366-Table1[[#This Row],[Principal]]-Table1[[#This Row],[Interest]],0)</f>
        <v>0</v>
      </c>
      <c r="E367" s="6" t="str" cm="1">
        <f t="array" ref="E367">_xlfn.IFS(D367&gt;0,"Continue Payment",D367=0,"Stop Payment",D367&lt;0,"The Return Payment is: "&amp;D367)</f>
        <v>Stop Payment</v>
      </c>
      <c r="F367" s="1"/>
      <c r="G367" s="1"/>
      <c r="H367" s="1"/>
    </row>
    <row r="368" spans="1:8" x14ac:dyDescent="0.3">
      <c r="A368">
        <v>357</v>
      </c>
      <c r="B368" s="6">
        <f t="shared" si="10"/>
        <v>0</v>
      </c>
      <c r="C368" s="6">
        <f t="shared" si="11"/>
        <v>0</v>
      </c>
      <c r="D368" s="6">
        <f>IF(D367&gt;0,D367-Table1[[#This Row],[Principal]]-Table1[[#This Row],[Interest]],0)</f>
        <v>0</v>
      </c>
      <c r="E368" s="6" t="str" cm="1">
        <f t="array" ref="E368">_xlfn.IFS(D368&gt;0,"Continue Payment",D368=0,"Stop Payment",D368&lt;0,"The Return Payment is: "&amp;D368)</f>
        <v>Stop Payment</v>
      </c>
      <c r="F368" s="1"/>
      <c r="G368" s="1"/>
      <c r="H368" s="1"/>
    </row>
    <row r="369" spans="1:8" x14ac:dyDescent="0.3">
      <c r="A369">
        <v>358</v>
      </c>
      <c r="B369" s="6">
        <f t="shared" si="10"/>
        <v>0</v>
      </c>
      <c r="C369" s="6">
        <f t="shared" si="11"/>
        <v>0</v>
      </c>
      <c r="D369" s="6">
        <f>IF(D368&gt;0,D368-Table1[[#This Row],[Principal]]-Table1[[#This Row],[Interest]],0)</f>
        <v>0</v>
      </c>
      <c r="E369" s="6" t="str" cm="1">
        <f t="array" ref="E369">_xlfn.IFS(D369&gt;0,"Continue Payment",D369=0,"Stop Payment",D369&lt;0,"The Return Payment is: "&amp;D369)</f>
        <v>Stop Payment</v>
      </c>
      <c r="F369" s="1"/>
      <c r="G369" s="1"/>
      <c r="H369" s="1"/>
    </row>
    <row r="370" spans="1:8" x14ac:dyDescent="0.3">
      <c r="A370">
        <v>359</v>
      </c>
      <c r="B370" s="6">
        <f t="shared" si="10"/>
        <v>0</v>
      </c>
      <c r="C370" s="6">
        <f t="shared" si="11"/>
        <v>0</v>
      </c>
      <c r="D370" s="6">
        <f>IF(D369&gt;0,D369-Table1[[#This Row],[Principal]]-Table1[[#This Row],[Interest]],0)</f>
        <v>0</v>
      </c>
      <c r="E370" s="6" t="str" cm="1">
        <f t="array" ref="E370">_xlfn.IFS(D370&gt;0,"Continue Payment",D370=0,"Stop Payment",D370&lt;0,"The Return Payment is: "&amp;D370)</f>
        <v>Stop Payment</v>
      </c>
      <c r="F370" s="1"/>
      <c r="G370" s="1"/>
      <c r="H370" s="1"/>
    </row>
    <row r="371" spans="1:8" x14ac:dyDescent="0.3">
      <c r="A371">
        <v>360</v>
      </c>
      <c r="B371" s="6">
        <f t="shared" si="10"/>
        <v>0</v>
      </c>
      <c r="C371" s="6">
        <f t="shared" si="11"/>
        <v>0</v>
      </c>
      <c r="D371" s="6">
        <f>IF(D370&gt;0,D370-Table1[[#This Row],[Principal]]-Table1[[#This Row],[Interest]],0)</f>
        <v>0</v>
      </c>
      <c r="E371" s="6" t="str" cm="1">
        <f t="array" ref="E371">_xlfn.IFS(D371&gt;0,"Continue Payment",D371=0,"Stop Payment",D371&lt;0,"The Return Payment is: "&amp;D371)</f>
        <v>Stop Payment</v>
      </c>
      <c r="F371" s="1"/>
      <c r="G371" s="1"/>
      <c r="H371" s="1"/>
    </row>
    <row r="372" spans="1:8" x14ac:dyDescent="0.3">
      <c r="F372" s="1"/>
      <c r="G372" s="1"/>
      <c r="H372" s="1"/>
    </row>
  </sheetData>
  <mergeCells count="1">
    <mergeCell ref="A1:H1"/>
  </mergeCells>
  <pageMargins left="0.7" right="0.7" top="0.75" bottom="0.75" header="0.3" footer="0.3"/>
  <pageSetup paperSize="0" orientation="portrait" horizontalDpi="0" verticalDpi="0" copies="0"/>
  <ignoredErrors>
    <ignoredError sqref="D13:D371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CADF-4177-4950-B278-BDF6AEA6D266}">
  <sheetPr>
    <tabColor rgb="FF00B050"/>
  </sheetPr>
  <dimension ref="A1:I372"/>
  <sheetViews>
    <sheetView tabSelected="1" zoomScale="145" zoomScaleNormal="145" zoomScalePageLayoutView="160" workbookViewId="0">
      <selection activeCell="H7" sqref="H7"/>
    </sheetView>
  </sheetViews>
  <sheetFormatPr defaultColWidth="8.77734375" defaultRowHeight="14.4" x14ac:dyDescent="0.3"/>
  <cols>
    <col min="1" max="1" width="16.77734375" bestFit="1" customWidth="1"/>
    <col min="2" max="2" width="12.77734375" bestFit="1" customWidth="1"/>
    <col min="3" max="3" width="12.6640625" bestFit="1" customWidth="1"/>
    <col min="4" max="4" width="22.21875" bestFit="1" customWidth="1"/>
    <col min="5" max="5" width="15.6640625" customWidth="1"/>
    <col min="6" max="6" width="11.33203125" customWidth="1"/>
    <col min="7" max="7" width="13.6640625" bestFit="1" customWidth="1"/>
    <col min="8" max="8" width="18.77734375" bestFit="1" customWidth="1"/>
    <col min="9" max="9" width="22.21875" bestFit="1" customWidth="1"/>
  </cols>
  <sheetData>
    <row r="1" spans="1:9" x14ac:dyDescent="0.3">
      <c r="A1" s="5" t="s">
        <v>11</v>
      </c>
      <c r="B1" s="5"/>
      <c r="C1" s="5"/>
      <c r="D1" s="5"/>
      <c r="E1" s="5"/>
      <c r="F1" s="5"/>
      <c r="G1" s="5"/>
      <c r="H1" s="5"/>
      <c r="I1" s="5"/>
    </row>
    <row r="5" spans="1:9" x14ac:dyDescent="0.3">
      <c r="A5" s="8" t="s">
        <v>0</v>
      </c>
      <c r="B5" s="9">
        <v>4.7500000000000001E-2</v>
      </c>
      <c r="C5" s="10"/>
      <c r="D5" s="8" t="s">
        <v>1</v>
      </c>
      <c r="E5" s="10">
        <v>240</v>
      </c>
      <c r="F5" s="10"/>
      <c r="G5" s="8" t="s">
        <v>4</v>
      </c>
      <c r="H5" s="11">
        <f>-PMT(B5/B6,E5,E6)</f>
        <v>1550.9367066629356</v>
      </c>
      <c r="I5" s="11"/>
    </row>
    <row r="6" spans="1:9" x14ac:dyDescent="0.3">
      <c r="A6" s="8" t="s">
        <v>2</v>
      </c>
      <c r="B6" s="10">
        <v>12</v>
      </c>
      <c r="C6" s="10"/>
      <c r="D6" s="8" t="s">
        <v>3</v>
      </c>
      <c r="E6" s="12">
        <v>240000</v>
      </c>
      <c r="F6" s="10"/>
      <c r="G6" s="8" t="s">
        <v>5</v>
      </c>
      <c r="H6" s="12">
        <v>100</v>
      </c>
      <c r="I6" s="11"/>
    </row>
    <row r="7" spans="1:9" x14ac:dyDescent="0.3">
      <c r="A7" s="2"/>
      <c r="D7" s="2"/>
      <c r="E7" s="1"/>
      <c r="G7" s="2"/>
      <c r="H7" s="1"/>
    </row>
    <row r="8" spans="1:9" x14ac:dyDescent="0.3">
      <c r="B8" s="8" t="s">
        <v>10</v>
      </c>
      <c r="C8" s="8" t="s">
        <v>12</v>
      </c>
      <c r="D8" s="8" t="s">
        <v>13</v>
      </c>
      <c r="E8" s="1"/>
      <c r="G8" s="8" t="s">
        <v>10</v>
      </c>
      <c r="H8" s="8"/>
      <c r="I8" s="8"/>
    </row>
    <row r="9" spans="1:9" x14ac:dyDescent="0.3">
      <c r="B9" s="13">
        <f>SUM(Table13[Interest])</f>
        <v>112152.66931615422</v>
      </c>
      <c r="C9" s="13">
        <f>SUM(Table13[Principal])</f>
        <v>128242.52021660084</v>
      </c>
      <c r="D9" s="14">
        <f>B9+C9+SUMIF(D12:D380,"&lt;0",D12:D380)</f>
        <v>239999.99999999997</v>
      </c>
      <c r="F9" s="1"/>
      <c r="G9" s="14"/>
      <c r="H9" s="14"/>
      <c r="I9" s="14"/>
    </row>
    <row r="11" spans="1:9" x14ac:dyDescent="0.3">
      <c r="A11" s="3" t="s">
        <v>6</v>
      </c>
      <c r="B11" s="3" t="s">
        <v>7</v>
      </c>
      <c r="C11" s="3" t="s">
        <v>8</v>
      </c>
      <c r="D11" s="3" t="s">
        <v>9</v>
      </c>
      <c r="E11" s="3"/>
      <c r="F11" s="3" t="s">
        <v>6</v>
      </c>
      <c r="G11" s="3" t="s">
        <v>7</v>
      </c>
      <c r="H11" s="3" t="s">
        <v>8</v>
      </c>
      <c r="I11" s="3" t="s">
        <v>9</v>
      </c>
    </row>
    <row r="12" spans="1:9" x14ac:dyDescent="0.3">
      <c r="A12">
        <v>1</v>
      </c>
      <c r="B12" s="6">
        <f t="shared" ref="B12:B75" si="0">IF(D11&gt;0,-IPMT($B$5/$B$6,A12,$E$5,$E$6),0)</f>
        <v>950.00000000000011</v>
      </c>
      <c r="C12" s="6">
        <f t="shared" ref="C12:C75" si="1">IF(D11&gt;0,-PPMT($B$5/$B$6,A12,$E$5,$E$6),0)</f>
        <v>600.93670666293553</v>
      </c>
      <c r="D12" s="6">
        <f>E6-Table13[[#This Row],[Principal]]-Table13[[#This Row],[Interest]]</f>
        <v>238449.06329333707</v>
      </c>
      <c r="E12" s="4"/>
      <c r="F12" s="4">
        <v>0</v>
      </c>
      <c r="G12" s="7"/>
      <c r="H12" s="7"/>
      <c r="I12" s="7">
        <f t="shared" ref="I12" si="2">E6</f>
        <v>240000</v>
      </c>
    </row>
    <row r="13" spans="1:9" x14ac:dyDescent="0.3">
      <c r="A13">
        <v>2</v>
      </c>
      <c r="B13" s="6">
        <f t="shared" si="0"/>
        <v>947.62129220279246</v>
      </c>
      <c r="C13" s="6">
        <f t="shared" si="1"/>
        <v>603.31541446014307</v>
      </c>
      <c r="D13" s="6">
        <f>IF(D12&gt;0,D12-Table13[[#This Row],[Principal]]-Table13[[#This Row],[Interest]],0)</f>
        <v>236898.12658667413</v>
      </c>
      <c r="F13">
        <v>1</v>
      </c>
      <c r="G13" s="7">
        <f>IF(I12&gt;0,I12*$B$5/$B$6,0)</f>
        <v>950</v>
      </c>
      <c r="H13" s="7">
        <f>IF(I12&gt;0,$H$5+$H$6-Table3[[#This Row],[Interest]],0)</f>
        <v>700.93670666293565</v>
      </c>
      <c r="I13" s="7">
        <f>IF(I12&gt;0,I12-H13,0)</f>
        <v>239299.06329333707</v>
      </c>
    </row>
    <row r="14" spans="1:9" x14ac:dyDescent="0.3">
      <c r="A14">
        <v>3</v>
      </c>
      <c r="B14" s="6">
        <f t="shared" si="0"/>
        <v>945.23316868722111</v>
      </c>
      <c r="C14" s="6">
        <f t="shared" si="1"/>
        <v>605.70353797571443</v>
      </c>
      <c r="D14" s="6">
        <f>IF(D13&gt;0,D13-Table13[[#This Row],[Principal]]-Table13[[#This Row],[Interest]],0)</f>
        <v>235347.18988001117</v>
      </c>
      <c r="F14">
        <v>2</v>
      </c>
      <c r="G14" s="7">
        <f t="shared" ref="G14:G77" si="3">IF(I13&gt;0,I13*$B$5/$B$6,0)</f>
        <v>947.2254588694592</v>
      </c>
      <c r="H14" s="7">
        <f>IF(I13&gt;0,$H$5+$H$6-Table3[[#This Row],[Interest]],0)</f>
        <v>703.71124779347645</v>
      </c>
      <c r="I14" s="7">
        <f t="shared" ref="I14:I77" si="4">IF(I13&gt;0,I13-H14,0)</f>
        <v>238595.35204554358</v>
      </c>
    </row>
    <row r="15" spans="1:9" x14ac:dyDescent="0.3">
      <c r="A15">
        <v>4</v>
      </c>
      <c r="B15" s="6">
        <f t="shared" si="0"/>
        <v>942.83559218273399</v>
      </c>
      <c r="C15" s="6">
        <f t="shared" si="1"/>
        <v>608.10111448020166</v>
      </c>
      <c r="D15" s="6">
        <f>IF(D14&gt;0,D14-Table13[[#This Row],[Principal]]-Table13[[#This Row],[Interest]],0)</f>
        <v>233796.25317334823</v>
      </c>
      <c r="F15">
        <v>3</v>
      </c>
      <c r="G15" s="7">
        <f t="shared" si="3"/>
        <v>944.43993518027673</v>
      </c>
      <c r="H15" s="7">
        <f>IF(I14&gt;0,$H$5+$H$6-Table3[[#This Row],[Interest]],0)</f>
        <v>706.49677148265891</v>
      </c>
      <c r="I15" s="7">
        <f t="shared" si="4"/>
        <v>237888.85527406092</v>
      </c>
    </row>
    <row r="16" spans="1:9" x14ac:dyDescent="0.3">
      <c r="A16">
        <v>5</v>
      </c>
      <c r="B16" s="6">
        <f t="shared" si="0"/>
        <v>940.42852527125001</v>
      </c>
      <c r="C16" s="6">
        <f t="shared" si="1"/>
        <v>610.50818139168564</v>
      </c>
      <c r="D16" s="6">
        <f>IF(D15&gt;0,D15-Table13[[#This Row],[Principal]]-Table13[[#This Row],[Interest]],0)</f>
        <v>232245.3164666853</v>
      </c>
      <c r="F16">
        <v>4</v>
      </c>
      <c r="G16" s="7">
        <f t="shared" si="3"/>
        <v>941.64338545982446</v>
      </c>
      <c r="H16" s="7">
        <f>IF(I15&gt;0,$H$5+$H$6-Table3[[#This Row],[Interest]],0)</f>
        <v>709.29332120311119</v>
      </c>
      <c r="I16" s="7">
        <f t="shared" si="4"/>
        <v>237179.5619528578</v>
      </c>
    </row>
    <row r="17" spans="1:9" x14ac:dyDescent="0.3">
      <c r="A17">
        <v>6</v>
      </c>
      <c r="B17" s="6">
        <f t="shared" si="0"/>
        <v>938.0119303865747</v>
      </c>
      <c r="C17" s="6">
        <f t="shared" si="1"/>
        <v>612.92477627636117</v>
      </c>
      <c r="D17" s="6">
        <f>IF(D16&gt;0,D16-Table13[[#This Row],[Principal]]-Table13[[#This Row],[Interest]],0)</f>
        <v>230694.37976002236</v>
      </c>
      <c r="F17">
        <v>5</v>
      </c>
      <c r="G17" s="7">
        <f t="shared" si="3"/>
        <v>938.83576606339545</v>
      </c>
      <c r="H17" s="7">
        <f>IF(I16&gt;0,$H$5+$H$6-Table3[[#This Row],[Interest]],0)</f>
        <v>712.10094059954019</v>
      </c>
      <c r="I17" s="7">
        <f t="shared" si="4"/>
        <v>236467.46101225825</v>
      </c>
    </row>
    <row r="18" spans="1:9" x14ac:dyDescent="0.3">
      <c r="A18">
        <v>7</v>
      </c>
      <c r="B18" s="6">
        <f t="shared" si="0"/>
        <v>935.58576981381395</v>
      </c>
      <c r="C18" s="6">
        <f t="shared" si="1"/>
        <v>615.35093684912169</v>
      </c>
      <c r="D18" s="6">
        <f>IF(D17&gt;0,D17-Table13[[#This Row],[Principal]]-Table13[[#This Row],[Interest]],0)</f>
        <v>229143.4430533594</v>
      </c>
      <c r="F18">
        <v>6</v>
      </c>
      <c r="G18" s="7">
        <f t="shared" si="3"/>
        <v>936.01703317352224</v>
      </c>
      <c r="H18" s="7">
        <f>IF(I17&gt;0,$H$5+$H$6-Table3[[#This Row],[Interest]],0)</f>
        <v>714.91967348941341</v>
      </c>
      <c r="I18" s="7">
        <f t="shared" si="4"/>
        <v>235752.54133876885</v>
      </c>
    </row>
    <row r="19" spans="1:9" x14ac:dyDescent="0.3">
      <c r="A19">
        <v>8</v>
      </c>
      <c r="B19" s="6">
        <f t="shared" si="0"/>
        <v>933.150005688786</v>
      </c>
      <c r="C19" s="6">
        <f t="shared" si="1"/>
        <v>617.78670097414954</v>
      </c>
      <c r="D19" s="6">
        <f>IF(D18&gt;0,D18-Table13[[#This Row],[Principal]]-Table13[[#This Row],[Interest]],0)</f>
        <v>227592.50634669646</v>
      </c>
      <c r="F19">
        <v>7</v>
      </c>
      <c r="G19" s="7">
        <f t="shared" si="3"/>
        <v>933.18714279929338</v>
      </c>
      <c r="H19" s="7">
        <f>IF(I18&gt;0,$H$5+$H$6-Table3[[#This Row],[Interest]],0)</f>
        <v>717.74956386364227</v>
      </c>
      <c r="I19" s="7">
        <f t="shared" si="4"/>
        <v>235034.7917749052</v>
      </c>
    </row>
    <row r="20" spans="1:9" x14ac:dyDescent="0.3">
      <c r="A20">
        <v>9</v>
      </c>
      <c r="B20" s="6">
        <f t="shared" si="0"/>
        <v>930.70459999743014</v>
      </c>
      <c r="C20" s="6">
        <f t="shared" si="1"/>
        <v>620.23210666550563</v>
      </c>
      <c r="D20" s="6">
        <f>IF(D19&gt;0,D19-Table13[[#This Row],[Principal]]-Table13[[#This Row],[Interest]],0)</f>
        <v>226041.56964003353</v>
      </c>
      <c r="F20">
        <v>8</v>
      </c>
      <c r="G20" s="7">
        <f t="shared" si="3"/>
        <v>930.34605077566641</v>
      </c>
      <c r="H20" s="7">
        <f>IF(I19&gt;0,$H$5+$H$6-Table3[[#This Row],[Interest]],0)</f>
        <v>720.59065588726924</v>
      </c>
      <c r="I20" s="7">
        <f t="shared" si="4"/>
        <v>234314.20111901793</v>
      </c>
    </row>
    <row r="21" spans="1:9" x14ac:dyDescent="0.3">
      <c r="A21">
        <v>10</v>
      </c>
      <c r="B21" s="6">
        <f t="shared" si="0"/>
        <v>928.24951457521252</v>
      </c>
      <c r="C21" s="6">
        <f t="shared" si="1"/>
        <v>622.68719208772313</v>
      </c>
      <c r="D21" s="6">
        <f>IF(D20&gt;0,D20-Table13[[#This Row],[Principal]]-Table13[[#This Row],[Interest]],0)</f>
        <v>224490.63293337059</v>
      </c>
      <c r="F21">
        <v>9</v>
      </c>
      <c r="G21" s="7">
        <f t="shared" si="3"/>
        <v>927.49371276277941</v>
      </c>
      <c r="H21" s="7">
        <f>IF(I20&gt;0,$H$5+$H$6-Table3[[#This Row],[Interest]],0)</f>
        <v>723.44299390015624</v>
      </c>
      <c r="I21" s="7">
        <f t="shared" si="4"/>
        <v>233590.75812511778</v>
      </c>
    </row>
    <row r="22" spans="1:9" x14ac:dyDescent="0.3">
      <c r="A22">
        <v>11</v>
      </c>
      <c r="B22" s="6">
        <f t="shared" si="0"/>
        <v>925.78471110653163</v>
      </c>
      <c r="C22" s="6">
        <f t="shared" si="1"/>
        <v>625.15199555640368</v>
      </c>
      <c r="D22" s="6">
        <f>IF(D21&gt;0,D21-Table13[[#This Row],[Principal]]-Table13[[#This Row],[Interest]],0)</f>
        <v>222939.69622670766</v>
      </c>
      <c r="F22">
        <v>10</v>
      </c>
      <c r="G22" s="7">
        <f t="shared" si="3"/>
        <v>924.63008424525788</v>
      </c>
      <c r="H22" s="7">
        <f>IF(I21&gt;0,$H$5+$H$6-Table3[[#This Row],[Interest]],0)</f>
        <v>726.30662241767777</v>
      </c>
      <c r="I22" s="7">
        <f t="shared" si="4"/>
        <v>232864.4515027001</v>
      </c>
    </row>
    <row r="23" spans="1:9" x14ac:dyDescent="0.3">
      <c r="A23">
        <v>12</v>
      </c>
      <c r="B23" s="6">
        <f t="shared" si="0"/>
        <v>923.31015112412115</v>
      </c>
      <c r="C23" s="6">
        <f t="shared" si="1"/>
        <v>627.6265555388145</v>
      </c>
      <c r="D23" s="6">
        <f>IF(D22&gt;0,D22-Table13[[#This Row],[Principal]]-Table13[[#This Row],[Interest]],0)</f>
        <v>221388.75952004472</v>
      </c>
      <c r="F23">
        <v>11</v>
      </c>
      <c r="G23" s="7">
        <f t="shared" si="3"/>
        <v>921.75512053152124</v>
      </c>
      <c r="H23" s="7">
        <f>IF(I22&gt;0,$H$5+$H$6-Table3[[#This Row],[Interest]],0)</f>
        <v>729.18158613141441</v>
      </c>
      <c r="I23" s="7">
        <f t="shared" si="4"/>
        <v>232135.26991656868</v>
      </c>
    </row>
    <row r="24" spans="1:9" x14ac:dyDescent="0.3">
      <c r="A24">
        <v>13</v>
      </c>
      <c r="B24" s="6">
        <f t="shared" si="0"/>
        <v>920.82579600844679</v>
      </c>
      <c r="C24" s="6">
        <f t="shared" si="1"/>
        <v>630.11091065448898</v>
      </c>
      <c r="D24" s="6">
        <f>IF(D23&gt;0,D23-Table13[[#This Row],[Principal]]-Table13[[#This Row],[Interest]],0)</f>
        <v>219837.82281338179</v>
      </c>
      <c r="F24">
        <v>12</v>
      </c>
      <c r="G24" s="7">
        <f t="shared" si="3"/>
        <v>918.86877675308426</v>
      </c>
      <c r="H24" s="7">
        <f>IF(I23&gt;0,$H$5+$H$6-Table3[[#This Row],[Interest]],0)</f>
        <v>732.06792990985139</v>
      </c>
      <c r="I24" s="7">
        <f t="shared" si="4"/>
        <v>231403.20198665882</v>
      </c>
    </row>
    <row r="25" spans="1:9" x14ac:dyDescent="0.3">
      <c r="A25">
        <v>14</v>
      </c>
      <c r="B25" s="6">
        <f t="shared" si="0"/>
        <v>918.33160698710606</v>
      </c>
      <c r="C25" s="6">
        <f t="shared" si="1"/>
        <v>632.60509967582971</v>
      </c>
      <c r="D25" s="6">
        <f>IF(D24&gt;0,D24-Table13[[#This Row],[Principal]]-Table13[[#This Row],[Interest]],0)</f>
        <v>218286.88610671886</v>
      </c>
      <c r="F25">
        <v>13</v>
      </c>
      <c r="G25" s="7">
        <f t="shared" si="3"/>
        <v>915.97100786385784</v>
      </c>
      <c r="H25" s="7">
        <f>IF(I24&gt;0,$H$5+$H$6-Table3[[#This Row],[Interest]],0)</f>
        <v>734.96569879907781</v>
      </c>
      <c r="I25" s="7">
        <f t="shared" si="4"/>
        <v>230668.23628785973</v>
      </c>
    </row>
    <row r="26" spans="1:9" x14ac:dyDescent="0.3">
      <c r="A26">
        <v>15</v>
      </c>
      <c r="B26" s="6">
        <f t="shared" si="0"/>
        <v>915.82754513422253</v>
      </c>
      <c r="C26" s="6">
        <f t="shared" si="1"/>
        <v>635.10916152871312</v>
      </c>
      <c r="D26" s="6">
        <f>IF(D25&gt;0,D25-Table13[[#This Row],[Principal]]-Table13[[#This Row],[Interest]],0)</f>
        <v>216735.94940005592</v>
      </c>
      <c r="F26">
        <v>14</v>
      </c>
      <c r="G26" s="7">
        <f t="shared" si="3"/>
        <v>913.06176863944484</v>
      </c>
      <c r="H26" s="7">
        <f>IF(I25&gt;0,$H$5+$H$6-Table3[[#This Row],[Interest]],0)</f>
        <v>737.87493802349081</v>
      </c>
      <c r="I26" s="7">
        <f t="shared" si="4"/>
        <v>229930.36134983625</v>
      </c>
    </row>
    <row r="27" spans="1:9" x14ac:dyDescent="0.3">
      <c r="A27">
        <v>16</v>
      </c>
      <c r="B27" s="6">
        <f t="shared" si="0"/>
        <v>913.31357136983797</v>
      </c>
      <c r="C27" s="6">
        <f t="shared" si="1"/>
        <v>637.62313529309768</v>
      </c>
      <c r="D27" s="6">
        <f>IF(D26&gt;0,D26-Table13[[#This Row],[Principal]]-Table13[[#This Row],[Interest]],0)</f>
        <v>215185.01269339299</v>
      </c>
      <c r="F27">
        <v>15</v>
      </c>
      <c r="G27" s="7">
        <f t="shared" si="3"/>
        <v>910.14101367643525</v>
      </c>
      <c r="H27" s="7">
        <f>IF(I26&gt;0,$H$5+$H$6-Table3[[#This Row],[Interest]],0)</f>
        <v>740.7956929865004</v>
      </c>
      <c r="I27" s="7">
        <f t="shared" si="4"/>
        <v>229189.56565684977</v>
      </c>
    </row>
    <row r="28" spans="1:9" x14ac:dyDescent="0.3">
      <c r="A28">
        <v>17</v>
      </c>
      <c r="B28" s="6">
        <f t="shared" si="0"/>
        <v>910.78964645930296</v>
      </c>
      <c r="C28" s="6">
        <f t="shared" si="1"/>
        <v>640.1470602036328</v>
      </c>
      <c r="D28" s="6">
        <f>IF(D27&gt;0,D27-Table13[[#This Row],[Principal]]-Table13[[#This Row],[Interest]],0)</f>
        <v>213634.07598673005</v>
      </c>
      <c r="F28">
        <v>16</v>
      </c>
      <c r="G28" s="7">
        <f t="shared" si="3"/>
        <v>907.208697391697</v>
      </c>
      <c r="H28" s="7">
        <f>IF(I27&gt;0,$H$5+$H$6-Table3[[#This Row],[Interest]],0)</f>
        <v>743.72800927123865</v>
      </c>
      <c r="I28" s="7">
        <f t="shared" si="4"/>
        <v>228445.83764757853</v>
      </c>
    </row>
    <row r="29" spans="1:9" x14ac:dyDescent="0.3">
      <c r="A29">
        <v>18</v>
      </c>
      <c r="B29" s="6">
        <f t="shared" si="0"/>
        <v>908.25573101266332</v>
      </c>
      <c r="C29" s="6">
        <f t="shared" si="1"/>
        <v>642.6809756502721</v>
      </c>
      <c r="D29" s="6">
        <f>IF(D28&gt;0,D28-Table13[[#This Row],[Principal]]-Table13[[#This Row],[Interest]],0)</f>
        <v>212083.13928006712</v>
      </c>
      <c r="F29">
        <v>17</v>
      </c>
      <c r="G29" s="7">
        <f t="shared" si="3"/>
        <v>904.26477402166495</v>
      </c>
      <c r="H29" s="7">
        <f>IF(I28&gt;0,$H$5+$H$6-Table3[[#This Row],[Interest]],0)</f>
        <v>746.6719326412707</v>
      </c>
      <c r="I29" s="7">
        <f t="shared" si="4"/>
        <v>227699.16571493726</v>
      </c>
    </row>
    <row r="30" spans="1:9" x14ac:dyDescent="0.3">
      <c r="A30">
        <v>19</v>
      </c>
      <c r="B30" s="6">
        <f t="shared" si="0"/>
        <v>905.71178548404805</v>
      </c>
      <c r="C30" s="6">
        <f t="shared" si="1"/>
        <v>645.22492117888794</v>
      </c>
      <c r="D30" s="6">
        <f>IF(D29&gt;0,D29-Table13[[#This Row],[Principal]]-Table13[[#This Row],[Interest]],0)</f>
        <v>210532.20257340418</v>
      </c>
      <c r="F30">
        <v>18</v>
      </c>
      <c r="G30" s="7">
        <f t="shared" si="3"/>
        <v>901.30919762162659</v>
      </c>
      <c r="H30" s="7">
        <f>IF(I29&gt;0,$H$5+$H$6-Table3[[#This Row],[Interest]],0)</f>
        <v>749.62750904130905</v>
      </c>
      <c r="I30" s="7">
        <f t="shared" si="4"/>
        <v>226949.53820589595</v>
      </c>
    </row>
    <row r="31" spans="1:9" x14ac:dyDescent="0.3">
      <c r="A31">
        <v>20</v>
      </c>
      <c r="B31" s="6">
        <f t="shared" si="0"/>
        <v>903.15777017104813</v>
      </c>
      <c r="C31" s="6">
        <f t="shared" si="1"/>
        <v>647.77893649188763</v>
      </c>
      <c r="D31" s="6">
        <f>IF(D30&gt;0,D30-Table13[[#This Row],[Principal]]-Table13[[#This Row],[Interest]],0)</f>
        <v>208981.26586674125</v>
      </c>
      <c r="F31">
        <v>19</v>
      </c>
      <c r="G31" s="7">
        <f t="shared" si="3"/>
        <v>898.34192206500484</v>
      </c>
      <c r="H31" s="7">
        <f>IF(I30&gt;0,$H$5+$H$6-Table3[[#This Row],[Interest]],0)</f>
        <v>752.59478459793081</v>
      </c>
      <c r="I31" s="7">
        <f t="shared" si="4"/>
        <v>226196.94342129803</v>
      </c>
    </row>
    <row r="32" spans="1:9" x14ac:dyDescent="0.3">
      <c r="A32">
        <v>21</v>
      </c>
      <c r="B32" s="6">
        <f t="shared" si="0"/>
        <v>900.59364521410077</v>
      </c>
      <c r="C32" s="6">
        <f t="shared" si="1"/>
        <v>650.34306144883476</v>
      </c>
      <c r="D32" s="6">
        <f>IF(D31&gt;0,D31-Table13[[#This Row],[Principal]]-Table13[[#This Row],[Interest]],0)</f>
        <v>207430.32916007831</v>
      </c>
      <c r="F32">
        <v>20</v>
      </c>
      <c r="G32" s="7">
        <f t="shared" si="3"/>
        <v>895.36290104263799</v>
      </c>
      <c r="H32" s="7">
        <f>IF(I31&gt;0,$H$5+$H$6-Table3[[#This Row],[Interest]],0)</f>
        <v>755.57380562029766</v>
      </c>
      <c r="I32" s="7">
        <f t="shared" si="4"/>
        <v>225441.36961567772</v>
      </c>
    </row>
    <row r="33" spans="1:9" x14ac:dyDescent="0.3">
      <c r="A33">
        <v>22</v>
      </c>
      <c r="B33" s="6">
        <f t="shared" si="0"/>
        <v>898.01937059586578</v>
      </c>
      <c r="C33" s="6">
        <f t="shared" si="1"/>
        <v>652.91733606706964</v>
      </c>
      <c r="D33" s="6">
        <f>IF(D32&gt;0,D32-Table13[[#This Row],[Principal]]-Table13[[#This Row],[Interest]],0)</f>
        <v>205879.39245341538</v>
      </c>
      <c r="F33">
        <v>21</v>
      </c>
      <c r="G33" s="7">
        <f t="shared" si="3"/>
        <v>892.37208806205763</v>
      </c>
      <c r="H33" s="7">
        <f>IF(I32&gt;0,$H$5+$H$6-Table3[[#This Row],[Interest]],0)</f>
        <v>758.56461860087802</v>
      </c>
      <c r="I33" s="7">
        <f t="shared" si="4"/>
        <v>224682.80499707683</v>
      </c>
    </row>
    <row r="34" spans="1:9" x14ac:dyDescent="0.3">
      <c r="A34">
        <v>23</v>
      </c>
      <c r="B34" s="6">
        <f t="shared" si="0"/>
        <v>895.43490614060033</v>
      </c>
      <c r="C34" s="6">
        <f t="shared" si="1"/>
        <v>655.50180052233509</v>
      </c>
      <c r="D34" s="6">
        <f>IF(D33&gt;0,D33-Table13[[#This Row],[Principal]]-Table13[[#This Row],[Interest]],0)</f>
        <v>204328.45574675244</v>
      </c>
      <c r="F34">
        <v>22</v>
      </c>
      <c r="G34" s="7">
        <f t="shared" si="3"/>
        <v>889.36943644676251</v>
      </c>
      <c r="H34" s="7">
        <f>IF(I33&gt;0,$H$5+$H$6-Table3[[#This Row],[Interest]],0)</f>
        <v>761.56727021617314</v>
      </c>
      <c r="I34" s="7">
        <f t="shared" si="4"/>
        <v>223921.23772686065</v>
      </c>
    </row>
    <row r="35" spans="1:9" x14ac:dyDescent="0.3">
      <c r="A35">
        <v>24</v>
      </c>
      <c r="B35" s="6">
        <f t="shared" si="0"/>
        <v>892.84021151353284</v>
      </c>
      <c r="C35" s="6">
        <f t="shared" si="1"/>
        <v>658.09649514940281</v>
      </c>
      <c r="D35" s="6">
        <f>IF(D34&gt;0,D34-Table13[[#This Row],[Principal]]-Table13[[#This Row],[Interest]],0)</f>
        <v>202777.51904008951</v>
      </c>
      <c r="F35">
        <v>23</v>
      </c>
      <c r="G35" s="7">
        <f t="shared" si="3"/>
        <v>886.35489933549013</v>
      </c>
      <c r="H35" s="7">
        <f>IF(I34&gt;0,$H$5+$H$6-Table3[[#This Row],[Interest]],0)</f>
        <v>764.58180732744552</v>
      </c>
      <c r="I35" s="7">
        <f t="shared" si="4"/>
        <v>223156.65591953319</v>
      </c>
    </row>
    <row r="36" spans="1:9" x14ac:dyDescent="0.3">
      <c r="A36">
        <v>25</v>
      </c>
      <c r="B36" s="6">
        <f t="shared" si="0"/>
        <v>890.23524622023297</v>
      </c>
      <c r="C36" s="6">
        <f t="shared" si="1"/>
        <v>660.70146044270246</v>
      </c>
      <c r="D36" s="6">
        <f>IF(D35&gt;0,D35-Table13[[#This Row],[Principal]]-Table13[[#This Row],[Interest]],0)</f>
        <v>201226.58233342657</v>
      </c>
      <c r="F36">
        <v>24</v>
      </c>
      <c r="G36" s="7">
        <f t="shared" si="3"/>
        <v>883.32842968148555</v>
      </c>
      <c r="H36" s="7">
        <f>IF(I35&gt;0,$H$5+$H$6-Table3[[#This Row],[Interest]],0)</f>
        <v>767.6082769814501</v>
      </c>
      <c r="I36" s="7">
        <f t="shared" si="4"/>
        <v>222389.04764255174</v>
      </c>
    </row>
    <row r="37" spans="1:9" x14ac:dyDescent="0.3">
      <c r="A37">
        <v>26</v>
      </c>
      <c r="B37" s="6">
        <f t="shared" si="0"/>
        <v>887.61996960598083</v>
      </c>
      <c r="C37" s="6">
        <f t="shared" si="1"/>
        <v>663.31673705695471</v>
      </c>
      <c r="D37" s="6">
        <f>IF(D36&gt;0,D36-Table13[[#This Row],[Principal]]-Table13[[#This Row],[Interest]],0)</f>
        <v>199675.64562676364</v>
      </c>
      <c r="F37">
        <v>25</v>
      </c>
      <c r="G37" s="7">
        <f t="shared" si="3"/>
        <v>880.28998025176725</v>
      </c>
      <c r="H37" s="7">
        <f>IF(I36&gt;0,$H$5+$H$6-Table3[[#This Row],[Interest]],0)</f>
        <v>770.6467264111684</v>
      </c>
      <c r="I37" s="7">
        <f t="shared" si="4"/>
        <v>221618.40091614058</v>
      </c>
    </row>
    <row r="38" spans="1:9" x14ac:dyDescent="0.3">
      <c r="A38">
        <v>27</v>
      </c>
      <c r="B38" s="6">
        <f t="shared" si="0"/>
        <v>884.99434085513042</v>
      </c>
      <c r="C38" s="6">
        <f t="shared" si="1"/>
        <v>665.94236580780512</v>
      </c>
      <c r="D38" s="6">
        <f>IF(D37&gt;0,D37-Table13[[#This Row],[Principal]]-Table13[[#This Row],[Interest]],0)</f>
        <v>198124.7089201007</v>
      </c>
      <c r="F38">
        <v>26</v>
      </c>
      <c r="G38" s="7">
        <f t="shared" si="3"/>
        <v>877.23950362638982</v>
      </c>
      <c r="H38" s="7">
        <f>IF(I37&gt;0,$H$5+$H$6-Table3[[#This Row],[Interest]],0)</f>
        <v>773.69720303654583</v>
      </c>
      <c r="I38" s="7">
        <f t="shared" si="4"/>
        <v>220844.70371310404</v>
      </c>
    </row>
    <row r="39" spans="1:9" x14ac:dyDescent="0.3">
      <c r="A39">
        <v>28</v>
      </c>
      <c r="B39" s="6">
        <f t="shared" si="0"/>
        <v>882.35831899047446</v>
      </c>
      <c r="C39" s="6">
        <f t="shared" si="1"/>
        <v>668.57838767246108</v>
      </c>
      <c r="D39" s="6">
        <f>IF(D38&gt;0,D38-Table13[[#This Row],[Principal]]-Table13[[#This Row],[Interest]],0)</f>
        <v>196573.77221343777</v>
      </c>
      <c r="F39">
        <v>27</v>
      </c>
      <c r="G39" s="7">
        <f t="shared" si="3"/>
        <v>874.17695219770349</v>
      </c>
      <c r="H39" s="7">
        <f>IF(I38&gt;0,$H$5+$H$6-Table3[[#This Row],[Interest]],0)</f>
        <v>776.75975446523216</v>
      </c>
      <c r="I39" s="7">
        <f t="shared" si="4"/>
        <v>220067.94395863882</v>
      </c>
    </row>
    <row r="40" spans="1:9" x14ac:dyDescent="0.3">
      <c r="A40">
        <v>29</v>
      </c>
      <c r="B40" s="6">
        <f t="shared" si="0"/>
        <v>879.71186287260434</v>
      </c>
      <c r="C40" s="6">
        <f t="shared" si="1"/>
        <v>671.22484379033131</v>
      </c>
      <c r="D40" s="6">
        <f>IF(D39&gt;0,D39-Table13[[#This Row],[Principal]]-Table13[[#This Row],[Interest]],0)</f>
        <v>195022.83550677483</v>
      </c>
      <c r="F40">
        <v>28</v>
      </c>
      <c r="G40" s="7">
        <f t="shared" si="3"/>
        <v>871.10227816961196</v>
      </c>
      <c r="H40" s="7">
        <f>IF(I39&gt;0,$H$5+$H$6-Table3[[#This Row],[Interest]],0)</f>
        <v>779.83442849332368</v>
      </c>
      <c r="I40" s="7">
        <f t="shared" si="4"/>
        <v>219288.10953014551</v>
      </c>
    </row>
    <row r="41" spans="1:9" x14ac:dyDescent="0.3">
      <c r="A41">
        <v>30</v>
      </c>
      <c r="B41" s="6">
        <f t="shared" si="0"/>
        <v>877.05493119926757</v>
      </c>
      <c r="C41" s="6">
        <f t="shared" si="1"/>
        <v>673.88177546366796</v>
      </c>
      <c r="D41" s="6">
        <f>IF(D40&gt;0,D40-Table13[[#This Row],[Principal]]-Table13[[#This Row],[Interest]],0)</f>
        <v>193471.8988001119</v>
      </c>
      <c r="F41">
        <v>29</v>
      </c>
      <c r="G41" s="7">
        <f t="shared" si="3"/>
        <v>868.015433556826</v>
      </c>
      <c r="H41" s="7">
        <f>IF(I40&gt;0,$H$5+$H$6-Table3[[#This Row],[Interest]],0)</f>
        <v>782.92127310610965</v>
      </c>
      <c r="I41" s="7">
        <f t="shared" si="4"/>
        <v>218505.18825703941</v>
      </c>
    </row>
    <row r="42" spans="1:9" x14ac:dyDescent="0.3">
      <c r="A42">
        <v>31</v>
      </c>
      <c r="B42" s="6">
        <f t="shared" si="0"/>
        <v>874.38748250472395</v>
      </c>
      <c r="C42" s="6">
        <f t="shared" si="1"/>
        <v>676.54922415821181</v>
      </c>
      <c r="D42" s="6">
        <f>IF(D41&gt;0,D41-Table13[[#This Row],[Principal]]-Table13[[#This Row],[Interest]],0)</f>
        <v>191920.96209344896</v>
      </c>
      <c r="F42">
        <v>30</v>
      </c>
      <c r="G42" s="7">
        <f t="shared" si="3"/>
        <v>864.91637018411438</v>
      </c>
      <c r="H42" s="7">
        <f>IF(I41&gt;0,$H$5+$H$6-Table3[[#This Row],[Interest]],0)</f>
        <v>786.02033647882126</v>
      </c>
      <c r="I42" s="7">
        <f t="shared" si="4"/>
        <v>217719.16792056058</v>
      </c>
    </row>
    <row r="43" spans="1:9" x14ac:dyDescent="0.3">
      <c r="A43">
        <v>32</v>
      </c>
      <c r="B43" s="6">
        <f t="shared" si="0"/>
        <v>871.70947515909768</v>
      </c>
      <c r="C43" s="6">
        <f t="shared" si="1"/>
        <v>679.22723150383797</v>
      </c>
      <c r="D43" s="6">
        <f>IF(D42&gt;0,D42-Table13[[#This Row],[Principal]]-Table13[[#This Row],[Interest]],0)</f>
        <v>190370.02538678603</v>
      </c>
      <c r="F43">
        <v>31</v>
      </c>
      <c r="G43" s="7">
        <f t="shared" si="3"/>
        <v>861.80503968555229</v>
      </c>
      <c r="H43" s="7">
        <f>IF(I42&gt;0,$H$5+$H$6-Table3[[#This Row],[Interest]],0)</f>
        <v>789.13166697738336</v>
      </c>
      <c r="I43" s="7">
        <f t="shared" si="4"/>
        <v>216930.03625358318</v>
      </c>
    </row>
    <row r="44" spans="1:9" x14ac:dyDescent="0.3">
      <c r="A44">
        <v>33</v>
      </c>
      <c r="B44" s="6">
        <f t="shared" si="0"/>
        <v>869.02086736772821</v>
      </c>
      <c r="C44" s="6">
        <f t="shared" si="1"/>
        <v>681.91583929520732</v>
      </c>
      <c r="D44" s="6">
        <f>IF(D43&gt;0,D43-Table13[[#This Row],[Principal]]-Table13[[#This Row],[Interest]],0)</f>
        <v>188819.0886801231</v>
      </c>
      <c r="F44">
        <v>32</v>
      </c>
      <c r="G44" s="7">
        <f t="shared" si="3"/>
        <v>858.6813935037668</v>
      </c>
      <c r="H44" s="7">
        <f>IF(I43&gt;0,$H$5+$H$6-Table3[[#This Row],[Interest]],0)</f>
        <v>792.25531315916885</v>
      </c>
      <c r="I44" s="7">
        <f t="shared" si="4"/>
        <v>216137.78094042401</v>
      </c>
    </row>
    <row r="45" spans="1:9" x14ac:dyDescent="0.3">
      <c r="A45">
        <v>34</v>
      </c>
      <c r="B45" s="6">
        <f t="shared" si="0"/>
        <v>866.32161717051827</v>
      </c>
      <c r="C45" s="6">
        <f t="shared" si="1"/>
        <v>684.6150894924175</v>
      </c>
      <c r="D45" s="6">
        <f>IF(D44&gt;0,D44-Table13[[#This Row],[Principal]]-Table13[[#This Row],[Interest]],0)</f>
        <v>187268.15197346016</v>
      </c>
      <c r="F45">
        <v>33</v>
      </c>
      <c r="G45" s="7">
        <f t="shared" si="3"/>
        <v>855.54538288917831</v>
      </c>
      <c r="H45" s="7">
        <f>IF(I44&gt;0,$H$5+$H$6-Table3[[#This Row],[Interest]],0)</f>
        <v>795.39132377375734</v>
      </c>
      <c r="I45" s="7">
        <f t="shared" si="4"/>
        <v>215342.38961665027</v>
      </c>
    </row>
    <row r="46" spans="1:9" x14ac:dyDescent="0.3">
      <c r="A46">
        <v>35</v>
      </c>
      <c r="B46" s="6">
        <f t="shared" si="0"/>
        <v>863.61168244127725</v>
      </c>
      <c r="C46" s="6">
        <f t="shared" si="1"/>
        <v>687.3250242216584</v>
      </c>
      <c r="D46" s="6">
        <f>IF(D45&gt;0,D45-Table13[[#This Row],[Principal]]-Table13[[#This Row],[Interest]],0)</f>
        <v>185717.21526679723</v>
      </c>
      <c r="F46">
        <v>34</v>
      </c>
      <c r="G46" s="7">
        <f t="shared" si="3"/>
        <v>852.39695889924076</v>
      </c>
      <c r="H46" s="7">
        <f>IF(I45&gt;0,$H$5+$H$6-Table3[[#This Row],[Interest]],0)</f>
        <v>798.53974776369489</v>
      </c>
      <c r="I46" s="7">
        <f t="shared" si="4"/>
        <v>214543.84986888658</v>
      </c>
    </row>
    <row r="47" spans="1:9" x14ac:dyDescent="0.3">
      <c r="A47">
        <v>36</v>
      </c>
      <c r="B47" s="6">
        <f t="shared" si="0"/>
        <v>860.89102088706647</v>
      </c>
      <c r="C47" s="6">
        <f t="shared" si="1"/>
        <v>690.04568577586906</v>
      </c>
      <c r="D47" s="6">
        <f>IF(D46&gt;0,D46-Table13[[#This Row],[Principal]]-Table13[[#This Row],[Interest]],0)</f>
        <v>184166.27856013429</v>
      </c>
      <c r="F47">
        <v>35</v>
      </c>
      <c r="G47" s="7">
        <f t="shared" si="3"/>
        <v>849.23607239767614</v>
      </c>
      <c r="H47" s="7">
        <f>IF(I46&gt;0,$H$5+$H$6-Table3[[#This Row],[Interest]],0)</f>
        <v>801.70063426525951</v>
      </c>
      <c r="I47" s="7">
        <f t="shared" si="4"/>
        <v>213742.14923462132</v>
      </c>
    </row>
    <row r="48" spans="1:9" x14ac:dyDescent="0.3">
      <c r="A48">
        <v>37</v>
      </c>
      <c r="B48" s="6">
        <f t="shared" si="0"/>
        <v>858.15959004753711</v>
      </c>
      <c r="C48" s="6">
        <f t="shared" si="1"/>
        <v>692.77711661539854</v>
      </c>
      <c r="D48" s="6">
        <f>IF(D47&gt;0,D47-Table13[[#This Row],[Principal]]-Table13[[#This Row],[Interest]],0)</f>
        <v>182615.34185347133</v>
      </c>
      <c r="F48">
        <v>36</v>
      </c>
      <c r="G48" s="7">
        <f t="shared" si="3"/>
        <v>846.06267405370943</v>
      </c>
      <c r="H48" s="7">
        <f>IF(I47&gt;0,$H$5+$H$6-Table3[[#This Row],[Interest]],0)</f>
        <v>804.87403260922622</v>
      </c>
      <c r="I48" s="7">
        <f t="shared" si="4"/>
        <v>212937.2752020121</v>
      </c>
    </row>
    <row r="49" spans="1:9" x14ac:dyDescent="0.3">
      <c r="A49">
        <v>38</v>
      </c>
      <c r="B49" s="6">
        <f t="shared" si="0"/>
        <v>855.41734729426787</v>
      </c>
      <c r="C49" s="6">
        <f t="shared" si="1"/>
        <v>695.51935936866778</v>
      </c>
      <c r="D49" s="6">
        <f>IF(D48&gt;0,D48-Table13[[#This Row],[Principal]]-Table13[[#This Row],[Interest]],0)</f>
        <v>181064.40514680839</v>
      </c>
      <c r="F49">
        <v>37</v>
      </c>
      <c r="G49" s="7">
        <f t="shared" si="3"/>
        <v>842.87671434129788</v>
      </c>
      <c r="H49" s="7">
        <f>IF(I48&gt;0,$H$5+$H$6-Table3[[#This Row],[Interest]],0)</f>
        <v>808.05999232163776</v>
      </c>
      <c r="I49" s="7">
        <f t="shared" si="4"/>
        <v>212129.21520969045</v>
      </c>
    </row>
    <row r="50" spans="1:9" x14ac:dyDescent="0.3">
      <c r="A50">
        <v>39</v>
      </c>
      <c r="B50" s="6">
        <f t="shared" si="0"/>
        <v>852.66424983010018</v>
      </c>
      <c r="C50" s="6">
        <f t="shared" si="1"/>
        <v>698.27245683283547</v>
      </c>
      <c r="D50" s="6">
        <f>IF(D49&gt;0,D49-Table13[[#This Row],[Principal]]-Table13[[#This Row],[Interest]],0)</f>
        <v>179513.46844014546</v>
      </c>
      <c r="F50">
        <v>38</v>
      </c>
      <c r="G50" s="7">
        <f t="shared" si="3"/>
        <v>839.67814353835809</v>
      </c>
      <c r="H50" s="7">
        <f>IF(I49&gt;0,$H$5+$H$6-Table3[[#This Row],[Interest]],0)</f>
        <v>811.25856312457756</v>
      </c>
      <c r="I50" s="7">
        <f t="shared" si="4"/>
        <v>211317.95664656587</v>
      </c>
    </row>
    <row r="51" spans="1:9" x14ac:dyDescent="0.3">
      <c r="A51">
        <v>40</v>
      </c>
      <c r="B51" s="6">
        <f t="shared" si="0"/>
        <v>849.90025468847011</v>
      </c>
      <c r="C51" s="6">
        <f t="shared" si="1"/>
        <v>701.03645197446542</v>
      </c>
      <c r="D51" s="6">
        <f>IF(D50&gt;0,D50-Table13[[#This Row],[Principal]]-Table13[[#This Row],[Interest]],0)</f>
        <v>177962.53173348252</v>
      </c>
      <c r="F51">
        <v>39</v>
      </c>
      <c r="G51" s="7">
        <f t="shared" si="3"/>
        <v>836.46691172598992</v>
      </c>
      <c r="H51" s="7">
        <f>IF(I50&gt;0,$H$5+$H$6-Table3[[#This Row],[Interest]],0)</f>
        <v>814.46979493694573</v>
      </c>
      <c r="I51" s="7">
        <f t="shared" si="4"/>
        <v>210503.48685162893</v>
      </c>
    </row>
    <row r="52" spans="1:9" x14ac:dyDescent="0.3">
      <c r="A52">
        <v>41</v>
      </c>
      <c r="B52" s="6">
        <f t="shared" si="0"/>
        <v>847.12531873273792</v>
      </c>
      <c r="C52" s="6">
        <f t="shared" si="1"/>
        <v>703.81138793019772</v>
      </c>
      <c r="D52" s="6">
        <f>IF(D51&gt;0,D51-Table13[[#This Row],[Principal]]-Table13[[#This Row],[Interest]],0)</f>
        <v>176411.59502681959</v>
      </c>
      <c r="F52">
        <v>40</v>
      </c>
      <c r="G52" s="7">
        <f t="shared" si="3"/>
        <v>833.24296878769792</v>
      </c>
      <c r="H52" s="7">
        <f>IF(I51&gt;0,$H$5+$H$6-Table3[[#This Row],[Interest]],0)</f>
        <v>817.69373787523773</v>
      </c>
      <c r="I52" s="7">
        <f t="shared" si="4"/>
        <v>209685.79311375369</v>
      </c>
    </row>
    <row r="53" spans="1:9" x14ac:dyDescent="0.3">
      <c r="A53">
        <v>42</v>
      </c>
      <c r="B53" s="6">
        <f t="shared" si="0"/>
        <v>844.33939865551417</v>
      </c>
      <c r="C53" s="6">
        <f t="shared" si="1"/>
        <v>706.59730800742147</v>
      </c>
      <c r="D53" s="6">
        <f>IF(D52&gt;0,D52-Table13[[#This Row],[Principal]]-Table13[[#This Row],[Interest]],0)</f>
        <v>174860.65832015665</v>
      </c>
      <c r="F53">
        <v>41</v>
      </c>
      <c r="G53" s="7">
        <f t="shared" si="3"/>
        <v>830.00626440860833</v>
      </c>
      <c r="H53" s="7">
        <f>IF(I52&gt;0,$H$5+$H$6-Table3[[#This Row],[Interest]],0)</f>
        <v>820.93044225432732</v>
      </c>
      <c r="I53" s="7">
        <f t="shared" si="4"/>
        <v>208864.86267149937</v>
      </c>
    </row>
    <row r="54" spans="1:9" x14ac:dyDescent="0.3">
      <c r="A54">
        <v>43</v>
      </c>
      <c r="B54" s="6">
        <f t="shared" si="0"/>
        <v>841.54245097798491</v>
      </c>
      <c r="C54" s="6">
        <f t="shared" si="1"/>
        <v>709.39425568495085</v>
      </c>
      <c r="D54" s="6">
        <f>IF(D53&gt;0,D53-Table13[[#This Row],[Principal]]-Table13[[#This Row],[Interest]],0)</f>
        <v>173309.72161349372</v>
      </c>
      <c r="F54">
        <v>42</v>
      </c>
      <c r="G54" s="7">
        <f t="shared" si="3"/>
        <v>826.75674807468511</v>
      </c>
      <c r="H54" s="7">
        <f>IF(I53&gt;0,$H$5+$H$6-Table3[[#This Row],[Interest]],0)</f>
        <v>824.17995858825054</v>
      </c>
      <c r="I54" s="7">
        <f t="shared" si="4"/>
        <v>208040.68271291113</v>
      </c>
    </row>
    <row r="55" spans="1:9" x14ac:dyDescent="0.3">
      <c r="A55">
        <v>44</v>
      </c>
      <c r="B55" s="6">
        <f t="shared" si="0"/>
        <v>838.73443204923205</v>
      </c>
      <c r="C55" s="6">
        <f t="shared" si="1"/>
        <v>712.20227461370371</v>
      </c>
      <c r="D55" s="6">
        <f>IF(D54&gt;0,D54-Table13[[#This Row],[Principal]]-Table13[[#This Row],[Interest]],0)</f>
        <v>171758.78490683078</v>
      </c>
      <c r="F55">
        <v>43</v>
      </c>
      <c r="G55" s="7">
        <f t="shared" si="3"/>
        <v>823.49436907194001</v>
      </c>
      <c r="H55" s="7">
        <f>IF(I54&gt;0,$H$5+$H$6-Table3[[#This Row],[Interest]],0)</f>
        <v>827.44233759099563</v>
      </c>
      <c r="I55" s="7">
        <f t="shared" si="4"/>
        <v>207213.24037532014</v>
      </c>
    </row>
    <row r="56" spans="1:9" x14ac:dyDescent="0.3">
      <c r="A56">
        <v>45</v>
      </c>
      <c r="B56" s="6">
        <f t="shared" si="0"/>
        <v>835.9152980455525</v>
      </c>
      <c r="C56" s="6">
        <f t="shared" si="1"/>
        <v>715.02140861738292</v>
      </c>
      <c r="D56" s="6">
        <f>IF(D55&gt;0,D55-Table13[[#This Row],[Principal]]-Table13[[#This Row],[Interest]],0)</f>
        <v>170207.84820016785</v>
      </c>
      <c r="F56">
        <v>44</v>
      </c>
      <c r="G56" s="7">
        <f t="shared" si="3"/>
        <v>820.21907648564229</v>
      </c>
      <c r="H56" s="7">
        <f>IF(I55&gt;0,$H$5+$H$6-Table3[[#This Row],[Interest]],0)</f>
        <v>830.71763017729336</v>
      </c>
      <c r="I56" s="7">
        <f t="shared" si="4"/>
        <v>206382.52274514284</v>
      </c>
    </row>
    <row r="57" spans="1:9" x14ac:dyDescent="0.3">
      <c r="A57">
        <v>46</v>
      </c>
      <c r="B57" s="6">
        <f t="shared" si="0"/>
        <v>833.08500496977558</v>
      </c>
      <c r="C57" s="6">
        <f t="shared" si="1"/>
        <v>717.85170169316007</v>
      </c>
      <c r="D57" s="6">
        <f>IF(D56&gt;0,D56-Table13[[#This Row],[Principal]]-Table13[[#This Row],[Interest]],0)</f>
        <v>168656.91149350491</v>
      </c>
      <c r="F57">
        <v>45</v>
      </c>
      <c r="G57" s="7">
        <f t="shared" si="3"/>
        <v>816.93081919952374</v>
      </c>
      <c r="H57" s="7">
        <f>IF(I56&gt;0,$H$5+$H$6-Table3[[#This Row],[Interest]],0)</f>
        <v>834.00588746341191</v>
      </c>
      <c r="I57" s="7">
        <f t="shared" si="4"/>
        <v>205548.51685767944</v>
      </c>
    </row>
    <row r="58" spans="1:9" x14ac:dyDescent="0.3">
      <c r="A58">
        <v>47</v>
      </c>
      <c r="B58" s="6">
        <f t="shared" si="0"/>
        <v>830.2435086505734</v>
      </c>
      <c r="C58" s="6">
        <f t="shared" si="1"/>
        <v>720.69319801236225</v>
      </c>
      <c r="D58" s="6">
        <f>IF(D57&gt;0,D57-Table13[[#This Row],[Principal]]-Table13[[#This Row],[Interest]],0)</f>
        <v>167105.97478684198</v>
      </c>
      <c r="F58">
        <v>46</v>
      </c>
      <c r="G58" s="7">
        <f t="shared" si="3"/>
        <v>813.62954589498111</v>
      </c>
      <c r="H58" s="7">
        <f>IF(I57&gt;0,$H$5+$H$6-Table3[[#This Row],[Interest]],0)</f>
        <v>837.30716076795454</v>
      </c>
      <c r="I58" s="7">
        <f t="shared" si="4"/>
        <v>204711.20969691148</v>
      </c>
    </row>
    <row r="59" spans="1:9" x14ac:dyDescent="0.3">
      <c r="A59">
        <v>48</v>
      </c>
      <c r="B59" s="6">
        <f t="shared" si="0"/>
        <v>827.39076474177443</v>
      </c>
      <c r="C59" s="6">
        <f t="shared" si="1"/>
        <v>723.5459419211611</v>
      </c>
      <c r="D59" s="6">
        <f>IF(D58&gt;0,D58-Table13[[#This Row],[Principal]]-Table13[[#This Row],[Interest]],0)</f>
        <v>165555.03808017905</v>
      </c>
      <c r="F59">
        <v>47</v>
      </c>
      <c r="G59" s="7">
        <f t="shared" si="3"/>
        <v>810.31520505027459</v>
      </c>
      <c r="H59" s="7">
        <f>IF(I58&gt;0,$H$5+$H$6-Table3[[#This Row],[Interest]],0)</f>
        <v>840.62150161266106</v>
      </c>
      <c r="I59" s="7">
        <f t="shared" si="4"/>
        <v>203870.58819529883</v>
      </c>
    </row>
    <row r="60" spans="1:9" x14ac:dyDescent="0.3">
      <c r="A60">
        <v>49</v>
      </c>
      <c r="B60" s="6">
        <f t="shared" si="0"/>
        <v>824.52672872166988</v>
      </c>
      <c r="C60" s="6">
        <f t="shared" si="1"/>
        <v>726.40997794126577</v>
      </c>
      <c r="D60" s="6">
        <f>IF(D59&gt;0,D59-Table13[[#This Row],[Principal]]-Table13[[#This Row],[Interest]],0)</f>
        <v>164004.10137351611</v>
      </c>
      <c r="F60">
        <v>48</v>
      </c>
      <c r="G60" s="7">
        <f t="shared" si="3"/>
        <v>806.98774493972451</v>
      </c>
      <c r="H60" s="7">
        <f>IF(I59&gt;0,$H$5+$H$6-Table3[[#This Row],[Interest]],0)</f>
        <v>843.94896172321114</v>
      </c>
      <c r="I60" s="7">
        <f t="shared" si="4"/>
        <v>203026.63923357561</v>
      </c>
    </row>
    <row r="61" spans="1:9" x14ac:dyDescent="0.3">
      <c r="A61">
        <v>50</v>
      </c>
      <c r="B61" s="6">
        <f t="shared" si="0"/>
        <v>821.65135589231909</v>
      </c>
      <c r="C61" s="6">
        <f t="shared" si="1"/>
        <v>729.28535077061645</v>
      </c>
      <c r="D61" s="6">
        <f>IF(D60&gt;0,D60-Table13[[#This Row],[Principal]]-Table13[[#This Row],[Interest]],0)</f>
        <v>162453.16466685318</v>
      </c>
      <c r="F61">
        <v>49</v>
      </c>
      <c r="G61" s="7">
        <f t="shared" si="3"/>
        <v>803.64711363290337</v>
      </c>
      <c r="H61" s="7">
        <f>IF(I60&gt;0,$H$5+$H$6-Table3[[#This Row],[Interest]],0)</f>
        <v>847.28959303003228</v>
      </c>
      <c r="I61" s="7">
        <f t="shared" si="4"/>
        <v>202179.34964054558</v>
      </c>
    </row>
    <row r="62" spans="1:9" x14ac:dyDescent="0.3">
      <c r="A62">
        <v>51</v>
      </c>
      <c r="B62" s="6">
        <f t="shared" si="0"/>
        <v>818.76460137885203</v>
      </c>
      <c r="C62" s="6">
        <f t="shared" si="1"/>
        <v>732.17210528408361</v>
      </c>
      <c r="D62" s="6">
        <f>IF(D61&gt;0,D61-Table13[[#This Row],[Principal]]-Table13[[#This Row],[Interest]],0)</f>
        <v>160902.22796019024</v>
      </c>
      <c r="F62">
        <v>50</v>
      </c>
      <c r="G62" s="7">
        <f t="shared" si="3"/>
        <v>800.29325899382627</v>
      </c>
      <c r="H62" s="7">
        <f>IF(I61&gt;0,$H$5+$H$6-Table3[[#This Row],[Interest]],0)</f>
        <v>850.64344766910938</v>
      </c>
      <c r="I62" s="7">
        <f t="shared" si="4"/>
        <v>201328.70619287647</v>
      </c>
    </row>
    <row r="63" spans="1:9" x14ac:dyDescent="0.3">
      <c r="A63">
        <v>52</v>
      </c>
      <c r="B63" s="6">
        <f t="shared" si="0"/>
        <v>815.86642012876916</v>
      </c>
      <c r="C63" s="6">
        <f t="shared" si="1"/>
        <v>735.07028653416637</v>
      </c>
      <c r="D63" s="6">
        <f>IF(D62&gt;0,D62-Table13[[#This Row],[Principal]]-Table13[[#This Row],[Interest]],0)</f>
        <v>159351.29125352731</v>
      </c>
      <c r="F63">
        <v>51</v>
      </c>
      <c r="G63" s="7">
        <f t="shared" si="3"/>
        <v>796.92612868013612</v>
      </c>
      <c r="H63" s="7">
        <f>IF(I62&gt;0,$H$5+$H$6-Table3[[#This Row],[Interest]],0)</f>
        <v>854.01057798279953</v>
      </c>
      <c r="I63" s="7">
        <f t="shared" si="4"/>
        <v>200474.69561489369</v>
      </c>
    </row>
    <row r="64" spans="1:9" x14ac:dyDescent="0.3">
      <c r="A64">
        <v>53</v>
      </c>
      <c r="B64" s="6">
        <f t="shared" si="0"/>
        <v>812.95676691123799</v>
      </c>
      <c r="C64" s="6">
        <f t="shared" si="1"/>
        <v>737.97993975169743</v>
      </c>
      <c r="D64" s="6">
        <f>IF(D63&gt;0,D63-Table13[[#This Row],[Principal]]-Table13[[#This Row],[Interest]],0)</f>
        <v>157800.35454686437</v>
      </c>
      <c r="F64">
        <v>52</v>
      </c>
      <c r="G64" s="7">
        <f t="shared" si="3"/>
        <v>793.54567014228758</v>
      </c>
      <c r="H64" s="7">
        <f>IF(I63&gt;0,$H$5+$H$6-Table3[[#This Row],[Interest]],0)</f>
        <v>857.39103652064807</v>
      </c>
      <c r="I64" s="7">
        <f t="shared" si="4"/>
        <v>199617.30457837303</v>
      </c>
    </row>
    <row r="65" spans="1:9" x14ac:dyDescent="0.3">
      <c r="A65">
        <v>54</v>
      </c>
      <c r="B65" s="6">
        <f t="shared" si="0"/>
        <v>810.03559631638768</v>
      </c>
      <c r="C65" s="6">
        <f t="shared" si="1"/>
        <v>740.90111034654797</v>
      </c>
      <c r="D65" s="6">
        <f>IF(D64&gt;0,D64-Table13[[#This Row],[Principal]]-Table13[[#This Row],[Interest]],0)</f>
        <v>156249.41784020144</v>
      </c>
      <c r="F65">
        <v>53</v>
      </c>
      <c r="G65" s="7">
        <f t="shared" si="3"/>
        <v>790.15183062272661</v>
      </c>
      <c r="H65" s="7">
        <f>IF(I64&gt;0,$H$5+$H$6-Table3[[#This Row],[Interest]],0)</f>
        <v>860.78487604020904</v>
      </c>
      <c r="I65" s="7">
        <f t="shared" si="4"/>
        <v>198756.51970233282</v>
      </c>
    </row>
    <row r="66" spans="1:9" x14ac:dyDescent="0.3">
      <c r="A66">
        <v>55</v>
      </c>
      <c r="B66" s="6">
        <f t="shared" si="0"/>
        <v>807.10286275459919</v>
      </c>
      <c r="C66" s="6">
        <f t="shared" si="1"/>
        <v>743.83384390833646</v>
      </c>
      <c r="D66" s="6">
        <f>IF(D65&gt;0,D65-Table13[[#This Row],[Principal]]-Table13[[#This Row],[Interest]],0)</f>
        <v>154698.4811335385</v>
      </c>
      <c r="F66">
        <v>54</v>
      </c>
      <c r="G66" s="7">
        <f t="shared" si="3"/>
        <v>786.74455715506747</v>
      </c>
      <c r="H66" s="7">
        <f>IF(I65&gt;0,$H$5+$H$6-Table3[[#This Row],[Interest]],0)</f>
        <v>864.19214950786818</v>
      </c>
      <c r="I66" s="7">
        <f t="shared" si="4"/>
        <v>197892.32755282495</v>
      </c>
    </row>
    <row r="67" spans="1:9" x14ac:dyDescent="0.3">
      <c r="A67">
        <v>56</v>
      </c>
      <c r="B67" s="6">
        <f t="shared" si="0"/>
        <v>804.15852045579538</v>
      </c>
      <c r="C67" s="6">
        <f t="shared" si="1"/>
        <v>746.77818620714027</v>
      </c>
      <c r="D67" s="6">
        <f>IF(D66&gt;0,D66-Table13[[#This Row],[Principal]]-Table13[[#This Row],[Interest]],0)</f>
        <v>153147.54442687557</v>
      </c>
      <c r="F67">
        <v>55</v>
      </c>
      <c r="G67" s="7">
        <f t="shared" si="3"/>
        <v>783.32379656326555</v>
      </c>
      <c r="H67" s="7">
        <f>IF(I66&gt;0,$H$5+$H$6-Table3[[#This Row],[Interest]],0)</f>
        <v>867.6129100996701</v>
      </c>
      <c r="I67" s="7">
        <f t="shared" si="4"/>
        <v>197024.71464272527</v>
      </c>
    </row>
    <row r="68" spans="1:9" x14ac:dyDescent="0.3">
      <c r="A68">
        <v>57</v>
      </c>
      <c r="B68" s="6">
        <f t="shared" si="0"/>
        <v>801.2025234687253</v>
      </c>
      <c r="C68" s="6">
        <f t="shared" si="1"/>
        <v>749.73418319421023</v>
      </c>
      <c r="D68" s="6">
        <f>IF(D67&gt;0,D67-Table13[[#This Row],[Principal]]-Table13[[#This Row],[Interest]],0)</f>
        <v>151596.60772021263</v>
      </c>
      <c r="F68">
        <v>56</v>
      </c>
      <c r="G68" s="7">
        <f t="shared" si="3"/>
        <v>779.88949546078754</v>
      </c>
      <c r="H68" s="7">
        <f>IF(I67&gt;0,$H$5+$H$6-Table3[[#This Row],[Interest]],0)</f>
        <v>871.04721120214811</v>
      </c>
      <c r="I68" s="7">
        <f t="shared" si="4"/>
        <v>196153.66743152312</v>
      </c>
    </row>
    <row r="69" spans="1:9" x14ac:dyDescent="0.3">
      <c r="A69">
        <v>58</v>
      </c>
      <c r="B69" s="6">
        <f t="shared" si="0"/>
        <v>798.23482566024836</v>
      </c>
      <c r="C69" s="6">
        <f t="shared" si="1"/>
        <v>752.7018810026874</v>
      </c>
      <c r="D69" s="6">
        <f>IF(D68&gt;0,D68-Table13[[#This Row],[Principal]]-Table13[[#This Row],[Interest]],0)</f>
        <v>150045.6710135497</v>
      </c>
      <c r="F69">
        <v>57</v>
      </c>
      <c r="G69" s="7">
        <f t="shared" si="3"/>
        <v>776.44160024977907</v>
      </c>
      <c r="H69" s="7">
        <f>IF(I68&gt;0,$H$5+$H$6-Table3[[#This Row],[Interest]],0)</f>
        <v>874.49510641315658</v>
      </c>
      <c r="I69" s="7">
        <f t="shared" si="4"/>
        <v>195279.17232510998</v>
      </c>
    </row>
    <row r="70" spans="1:9" x14ac:dyDescent="0.3">
      <c r="A70">
        <v>59</v>
      </c>
      <c r="B70" s="6">
        <f t="shared" si="0"/>
        <v>795.25538071461278</v>
      </c>
      <c r="C70" s="6">
        <f t="shared" si="1"/>
        <v>755.68132594832286</v>
      </c>
      <c r="D70" s="6">
        <f>IF(D69&gt;0,D69-Table13[[#This Row],[Principal]]-Table13[[#This Row],[Interest]],0)</f>
        <v>148494.73430688676</v>
      </c>
      <c r="F70">
        <v>58</v>
      </c>
      <c r="G70" s="7">
        <f t="shared" si="3"/>
        <v>772.98005712022689</v>
      </c>
      <c r="H70" s="7">
        <f>IF(I69&gt;0,$H$5+$H$6-Table3[[#This Row],[Interest]],0)</f>
        <v>877.95664954270876</v>
      </c>
      <c r="I70" s="7">
        <f t="shared" si="4"/>
        <v>194401.21567556728</v>
      </c>
    </row>
    <row r="71" spans="1:9" x14ac:dyDescent="0.3">
      <c r="A71">
        <v>60</v>
      </c>
      <c r="B71" s="6">
        <f t="shared" si="0"/>
        <v>792.26414213273392</v>
      </c>
      <c r="C71" s="6">
        <f t="shared" si="1"/>
        <v>758.67256453020173</v>
      </c>
      <c r="D71" s="6">
        <f>IF(D70&gt;0,D70-Table13[[#This Row],[Principal]]-Table13[[#This Row],[Interest]],0)</f>
        <v>146943.79760022383</v>
      </c>
      <c r="F71">
        <v>59</v>
      </c>
      <c r="G71" s="7">
        <f t="shared" si="3"/>
        <v>769.50481204912046</v>
      </c>
      <c r="H71" s="7">
        <f>IF(I70&gt;0,$H$5+$H$6-Table3[[#This Row],[Interest]],0)</f>
        <v>881.43189461381519</v>
      </c>
      <c r="I71" s="7">
        <f t="shared" si="4"/>
        <v>193519.78378095347</v>
      </c>
    </row>
    <row r="72" spans="1:9" x14ac:dyDescent="0.3">
      <c r="A72">
        <v>61</v>
      </c>
      <c r="B72" s="6">
        <f t="shared" si="0"/>
        <v>789.2610632314686</v>
      </c>
      <c r="C72" s="6">
        <f t="shared" si="1"/>
        <v>761.67564343146705</v>
      </c>
      <c r="D72" s="6">
        <f>IF(D71&gt;0,D71-Table13[[#This Row],[Principal]]-Table13[[#This Row],[Interest]],0)</f>
        <v>145392.86089356089</v>
      </c>
      <c r="F72">
        <v>60</v>
      </c>
      <c r="G72" s="7">
        <f t="shared" si="3"/>
        <v>766.01581079960749</v>
      </c>
      <c r="H72" s="7">
        <f>IF(I71&gt;0,$H$5+$H$6-Table3[[#This Row],[Interest]],0)</f>
        <v>884.92089586332816</v>
      </c>
      <c r="I72" s="7">
        <f t="shared" si="4"/>
        <v>192634.86288509014</v>
      </c>
    </row>
    <row r="73" spans="1:9" x14ac:dyDescent="0.3">
      <c r="A73">
        <v>62</v>
      </c>
      <c r="B73" s="6">
        <f t="shared" si="0"/>
        <v>786.24609714288567</v>
      </c>
      <c r="C73" s="6">
        <f t="shared" si="1"/>
        <v>764.69060952004986</v>
      </c>
      <c r="D73" s="6">
        <f>IF(D72&gt;0,D72-Table13[[#This Row],[Principal]]-Table13[[#This Row],[Interest]],0)</f>
        <v>143841.92418689796</v>
      </c>
      <c r="F73">
        <v>61</v>
      </c>
      <c r="G73" s="7">
        <f t="shared" si="3"/>
        <v>762.51299892014856</v>
      </c>
      <c r="H73" s="7">
        <f>IF(I72&gt;0,$H$5+$H$6-Table3[[#This Row],[Interest]],0)</f>
        <v>888.42370774278709</v>
      </c>
      <c r="I73" s="7">
        <f t="shared" si="4"/>
        <v>191746.43917734735</v>
      </c>
    </row>
    <row r="74" spans="1:9" x14ac:dyDescent="0.3">
      <c r="A74">
        <v>63</v>
      </c>
      <c r="B74" s="6">
        <f t="shared" si="0"/>
        <v>783.21919681353552</v>
      </c>
      <c r="C74" s="6">
        <f t="shared" si="1"/>
        <v>767.71750984940002</v>
      </c>
      <c r="D74" s="6">
        <f>IF(D73&gt;0,D73-Table13[[#This Row],[Principal]]-Table13[[#This Row],[Interest]],0)</f>
        <v>142290.98748023502</v>
      </c>
      <c r="F74">
        <v>62</v>
      </c>
      <c r="G74" s="7">
        <f t="shared" si="3"/>
        <v>758.99632174366661</v>
      </c>
      <c r="H74" s="7">
        <f>IF(I73&gt;0,$H$5+$H$6-Table3[[#This Row],[Interest]],0)</f>
        <v>891.94038491926904</v>
      </c>
      <c r="I74" s="7">
        <f t="shared" si="4"/>
        <v>190854.49879242809</v>
      </c>
    </row>
    <row r="75" spans="1:9" x14ac:dyDescent="0.3">
      <c r="A75">
        <v>64</v>
      </c>
      <c r="B75" s="6">
        <f t="shared" si="0"/>
        <v>780.1803150037149</v>
      </c>
      <c r="C75" s="6">
        <f t="shared" si="1"/>
        <v>770.75639165922075</v>
      </c>
      <c r="D75" s="6">
        <f>IF(D74&gt;0,D74-Table13[[#This Row],[Principal]]-Table13[[#This Row],[Interest]],0)</f>
        <v>140740.05077357209</v>
      </c>
      <c r="F75">
        <v>63</v>
      </c>
      <c r="G75" s="7">
        <f t="shared" si="3"/>
        <v>755.46572438669455</v>
      </c>
      <c r="H75" s="7">
        <f>IF(I74&gt;0,$H$5+$H$6-Table3[[#This Row],[Interest]],0)</f>
        <v>895.4709822762411</v>
      </c>
      <c r="I75" s="7">
        <f t="shared" si="4"/>
        <v>189959.02781015183</v>
      </c>
    </row>
    <row r="76" spans="1:9" x14ac:dyDescent="0.3">
      <c r="A76">
        <v>65</v>
      </c>
      <c r="B76" s="6">
        <f t="shared" ref="B76:B139" si="5">IF(D75&gt;0,-IPMT($B$5/$B$6,A76,$E$5,$E$6),0)</f>
        <v>777.12940428673062</v>
      </c>
      <c r="C76" s="6">
        <f t="shared" ref="C76:C139" si="6">IF(D75&gt;0,-PPMT($B$5/$B$6,A76,$E$5,$E$6),0)</f>
        <v>773.80730237620503</v>
      </c>
      <c r="D76" s="6">
        <f>IF(D75&gt;0,D75-Table13[[#This Row],[Principal]]-Table13[[#This Row],[Interest]],0)</f>
        <v>139189.11406690915</v>
      </c>
      <c r="F76">
        <v>64</v>
      </c>
      <c r="G76" s="7">
        <f t="shared" si="3"/>
        <v>751.92115174851767</v>
      </c>
      <c r="H76" s="7">
        <f>IF(I75&gt;0,$H$5+$H$6-Table3[[#This Row],[Interest]],0)</f>
        <v>899.01555491441798</v>
      </c>
      <c r="I76" s="7">
        <f t="shared" si="4"/>
        <v>189060.01225523741</v>
      </c>
    </row>
    <row r="77" spans="1:9" x14ac:dyDescent="0.3">
      <c r="A77">
        <v>66</v>
      </c>
      <c r="B77" s="6">
        <f t="shared" si="5"/>
        <v>774.06641704815797</v>
      </c>
      <c r="C77" s="6">
        <f t="shared" si="6"/>
        <v>776.87028961477756</v>
      </c>
      <c r="D77" s="6">
        <f>IF(D76&gt;0,D76-Table13[[#This Row],[Principal]]-Table13[[#This Row],[Interest]],0)</f>
        <v>137638.17736024622</v>
      </c>
      <c r="F77">
        <v>65</v>
      </c>
      <c r="G77" s="7">
        <f t="shared" si="3"/>
        <v>748.36254851031481</v>
      </c>
      <c r="H77" s="7">
        <f>IF(I76&gt;0,$H$5+$H$6-Table3[[#This Row],[Interest]],0)</f>
        <v>902.57415815262084</v>
      </c>
      <c r="I77" s="7">
        <f t="shared" si="4"/>
        <v>188157.43809708479</v>
      </c>
    </row>
    <row r="78" spans="1:9" x14ac:dyDescent="0.3">
      <c r="A78">
        <v>67</v>
      </c>
      <c r="B78" s="6">
        <f t="shared" si="5"/>
        <v>770.99130548509959</v>
      </c>
      <c r="C78" s="6">
        <f t="shared" si="6"/>
        <v>779.94540117783617</v>
      </c>
      <c r="D78" s="6">
        <f>IF(D77&gt;0,D77-Table13[[#This Row],[Principal]]-Table13[[#This Row],[Interest]],0)</f>
        <v>136087.24065358329</v>
      </c>
      <c r="F78">
        <v>66</v>
      </c>
      <c r="G78" s="7">
        <f t="shared" ref="G78:G141" si="7">IF(I77&gt;0,I77*$B$5/$B$6,0)</f>
        <v>744.78985913429403</v>
      </c>
      <c r="H78" s="7">
        <f>IF(I77&gt;0,$H$5+$H$6-Table3[[#This Row],[Interest]],0)</f>
        <v>906.14684752864162</v>
      </c>
      <c r="I78" s="7">
        <f t="shared" ref="I78:I141" si="8">IF(I77&gt;0,I77-H78,0)</f>
        <v>187251.29124955615</v>
      </c>
    </row>
    <row r="79" spans="1:9" x14ac:dyDescent="0.3">
      <c r="A79">
        <v>68</v>
      </c>
      <c r="B79" s="6">
        <f t="shared" si="5"/>
        <v>767.90402160543715</v>
      </c>
      <c r="C79" s="6">
        <f t="shared" si="6"/>
        <v>783.03268505749838</v>
      </c>
      <c r="D79" s="6">
        <f>IF(D78&gt;0,D78-Table13[[#This Row],[Principal]]-Table13[[#This Row],[Interest]],0)</f>
        <v>134536.30394692035</v>
      </c>
      <c r="F79">
        <v>67</v>
      </c>
      <c r="G79" s="7">
        <f t="shared" si="7"/>
        <v>741.20302786282639</v>
      </c>
      <c r="H79" s="7">
        <f>IF(I78&gt;0,$H$5+$H$6-Table3[[#This Row],[Interest]],0)</f>
        <v>909.73367880010926</v>
      </c>
      <c r="I79" s="7">
        <f t="shared" si="8"/>
        <v>186341.55757075603</v>
      </c>
    </row>
    <row r="80" spans="1:9" x14ac:dyDescent="0.3">
      <c r="A80">
        <v>69</v>
      </c>
      <c r="B80" s="6">
        <f t="shared" si="5"/>
        <v>764.8045172270846</v>
      </c>
      <c r="C80" s="6">
        <f t="shared" si="6"/>
        <v>786.13218943585093</v>
      </c>
      <c r="D80" s="6">
        <f>IF(D79&gt;0,D79-Table13[[#This Row],[Principal]]-Table13[[#This Row],[Interest]],0)</f>
        <v>132985.36724025742</v>
      </c>
      <c r="F80">
        <v>68</v>
      </c>
      <c r="G80" s="7">
        <f t="shared" si="7"/>
        <v>737.60199871757595</v>
      </c>
      <c r="H80" s="7">
        <f>IF(I79&gt;0,$H$5+$H$6-Table3[[#This Row],[Interest]],0)</f>
        <v>913.3347079453597</v>
      </c>
      <c r="I80" s="7">
        <f t="shared" si="8"/>
        <v>185428.22286281068</v>
      </c>
    </row>
    <row r="81" spans="1:9" x14ac:dyDescent="0.3">
      <c r="A81">
        <v>70</v>
      </c>
      <c r="B81" s="6">
        <f t="shared" si="5"/>
        <v>761.69274397723439</v>
      </c>
      <c r="C81" s="6">
        <f t="shared" si="6"/>
        <v>789.24396268570126</v>
      </c>
      <c r="D81" s="6">
        <f>IF(D80&gt;0,D80-Table13[[#This Row],[Principal]]-Table13[[#This Row],[Interest]],0)</f>
        <v>131434.43053359448</v>
      </c>
      <c r="F81">
        <v>69</v>
      </c>
      <c r="G81" s="7">
        <f t="shared" si="7"/>
        <v>733.98671549862559</v>
      </c>
      <c r="H81" s="7">
        <f>IF(I80&gt;0,$H$5+$H$6-Table3[[#This Row],[Interest]],0)</f>
        <v>916.94999116431006</v>
      </c>
      <c r="I81" s="7">
        <f t="shared" si="8"/>
        <v>184511.27287164636</v>
      </c>
    </row>
    <row r="82" spans="1:9" x14ac:dyDescent="0.3">
      <c r="A82">
        <v>71</v>
      </c>
      <c r="B82" s="6">
        <f t="shared" si="5"/>
        <v>758.56865329160337</v>
      </c>
      <c r="C82" s="6">
        <f t="shared" si="6"/>
        <v>792.36805337133205</v>
      </c>
      <c r="D82" s="6">
        <f>IF(D81&gt;0,D81-Table13[[#This Row],[Principal]]-Table13[[#This Row],[Interest]],0)</f>
        <v>129883.49382693155</v>
      </c>
      <c r="F82">
        <v>70</v>
      </c>
      <c r="G82" s="7">
        <f t="shared" si="7"/>
        <v>730.35712178360018</v>
      </c>
      <c r="H82" s="7">
        <f>IF(I81&gt;0,$H$5+$H$6-Table3[[#This Row],[Interest]],0)</f>
        <v>920.57958487933547</v>
      </c>
      <c r="I82" s="7">
        <f t="shared" si="8"/>
        <v>183590.69328676703</v>
      </c>
    </row>
    <row r="83" spans="1:9" x14ac:dyDescent="0.3">
      <c r="A83">
        <v>72</v>
      </c>
      <c r="B83" s="6">
        <f t="shared" si="5"/>
        <v>755.43219641367534</v>
      </c>
      <c r="C83" s="6">
        <f t="shared" si="6"/>
        <v>795.50451024926031</v>
      </c>
      <c r="D83" s="6">
        <f>IF(D82&gt;0,D82-Table13[[#This Row],[Principal]]-Table13[[#This Row],[Interest]],0)</f>
        <v>128332.55712026861</v>
      </c>
      <c r="F83">
        <v>71</v>
      </c>
      <c r="G83" s="7">
        <f t="shared" si="7"/>
        <v>726.71316092678614</v>
      </c>
      <c r="H83" s="7">
        <f>IF(I82&gt;0,$H$5+$H$6-Table3[[#This Row],[Interest]],0)</f>
        <v>924.2235457361495</v>
      </c>
      <c r="I83" s="7">
        <f t="shared" si="8"/>
        <v>182666.46974103089</v>
      </c>
    </row>
    <row r="84" spans="1:9" x14ac:dyDescent="0.3">
      <c r="A84">
        <v>73</v>
      </c>
      <c r="B84" s="6">
        <f t="shared" si="5"/>
        <v>752.28332439393864</v>
      </c>
      <c r="C84" s="6">
        <f t="shared" si="6"/>
        <v>798.65338226899678</v>
      </c>
      <c r="D84" s="6">
        <f>IF(D83&gt;0,D83-Table13[[#This Row],[Principal]]-Table13[[#This Row],[Interest]],0)</f>
        <v>126781.62041360568</v>
      </c>
      <c r="F84">
        <v>72</v>
      </c>
      <c r="G84" s="7">
        <f t="shared" si="7"/>
        <v>723.05477605824728</v>
      </c>
      <c r="H84" s="7">
        <f>IF(I83&gt;0,$H$5+$H$6-Table3[[#This Row],[Interest]],0)</f>
        <v>927.88193060468836</v>
      </c>
      <c r="I84" s="7">
        <f t="shared" si="8"/>
        <v>181738.58781042619</v>
      </c>
    </row>
    <row r="85" spans="1:9" x14ac:dyDescent="0.3">
      <c r="A85">
        <v>74</v>
      </c>
      <c r="B85" s="6">
        <f t="shared" si="5"/>
        <v>749.12198808912399</v>
      </c>
      <c r="C85" s="6">
        <f t="shared" si="6"/>
        <v>801.81471857381155</v>
      </c>
      <c r="D85" s="6">
        <f>IF(D84&gt;0,D84-Table13[[#This Row],[Principal]]-Table13[[#This Row],[Interest]],0)</f>
        <v>125230.68370694274</v>
      </c>
      <c r="F85">
        <v>73</v>
      </c>
      <c r="G85" s="7">
        <f t="shared" si="7"/>
        <v>719.381910082937</v>
      </c>
      <c r="H85" s="7">
        <f>IF(I84&gt;0,$H$5+$H$6-Table3[[#This Row],[Interest]],0)</f>
        <v>931.55479657999865</v>
      </c>
      <c r="I85" s="7">
        <f t="shared" si="8"/>
        <v>180807.0330138462</v>
      </c>
    </row>
    <row r="86" spans="1:9" x14ac:dyDescent="0.3">
      <c r="A86">
        <v>75</v>
      </c>
      <c r="B86" s="6">
        <f t="shared" si="5"/>
        <v>745.94813816143596</v>
      </c>
      <c r="C86" s="6">
        <f t="shared" si="6"/>
        <v>804.9885685014998</v>
      </c>
      <c r="D86" s="6">
        <f>IF(D85&gt;0,D85-Table13[[#This Row],[Principal]]-Table13[[#This Row],[Interest]],0)</f>
        <v>123679.74700027981</v>
      </c>
      <c r="F86">
        <v>74</v>
      </c>
      <c r="G86" s="7">
        <f t="shared" si="7"/>
        <v>715.69450567980778</v>
      </c>
      <c r="H86" s="7">
        <f>IF(I85&gt;0,$H$5+$H$6-Table3[[#This Row],[Interest]],0)</f>
        <v>935.24220098312787</v>
      </c>
      <c r="I86" s="7">
        <f t="shared" si="8"/>
        <v>179871.79081286307</v>
      </c>
    </row>
    <row r="87" spans="1:9" x14ac:dyDescent="0.3">
      <c r="A87">
        <v>76</v>
      </c>
      <c r="B87" s="6">
        <f t="shared" si="5"/>
        <v>742.76172507778404</v>
      </c>
      <c r="C87" s="6">
        <f t="shared" si="6"/>
        <v>808.17498158515139</v>
      </c>
      <c r="D87" s="6">
        <f>IF(D86&gt;0,D86-Table13[[#This Row],[Principal]]-Table13[[#This Row],[Interest]],0)</f>
        <v>122128.81029361687</v>
      </c>
      <c r="F87">
        <v>75</v>
      </c>
      <c r="G87" s="7">
        <f t="shared" si="7"/>
        <v>711.99250530091638</v>
      </c>
      <c r="H87" s="7">
        <f>IF(I86&gt;0,$H$5+$H$6-Table3[[#This Row],[Interest]],0)</f>
        <v>938.94420136201927</v>
      </c>
      <c r="I87" s="7">
        <f t="shared" si="8"/>
        <v>178932.84661150104</v>
      </c>
    </row>
    <row r="88" spans="1:9" x14ac:dyDescent="0.3">
      <c r="A88">
        <v>77</v>
      </c>
      <c r="B88" s="6">
        <f t="shared" si="5"/>
        <v>739.5626991090096</v>
      </c>
      <c r="C88" s="6">
        <f t="shared" si="6"/>
        <v>811.37400755392616</v>
      </c>
      <c r="D88" s="6">
        <f>IF(D87&gt;0,D87-Table13[[#This Row],[Principal]]-Table13[[#This Row],[Interest]],0)</f>
        <v>120577.87358695394</v>
      </c>
      <c r="F88">
        <v>76</v>
      </c>
      <c r="G88" s="7">
        <f t="shared" si="7"/>
        <v>708.27585117052502</v>
      </c>
      <c r="H88" s="7">
        <f>IF(I87&gt;0,$H$5+$H$6-Table3[[#This Row],[Interest]],0)</f>
        <v>942.66085549241063</v>
      </c>
      <c r="I88" s="7">
        <f t="shared" si="8"/>
        <v>177990.18575600864</v>
      </c>
    </row>
    <row r="89" spans="1:9" x14ac:dyDescent="0.3">
      <c r="A89">
        <v>78</v>
      </c>
      <c r="B89" s="6">
        <f t="shared" si="5"/>
        <v>736.35101032910848</v>
      </c>
      <c r="C89" s="6">
        <f t="shared" si="6"/>
        <v>814.58569633382695</v>
      </c>
      <c r="D89" s="6">
        <f>IF(D88&gt;0,D88-Table13[[#This Row],[Principal]]-Table13[[#This Row],[Interest]],0)</f>
        <v>119026.936880291</v>
      </c>
      <c r="F89">
        <v>77</v>
      </c>
      <c r="G89" s="7">
        <f t="shared" si="7"/>
        <v>704.54448528420096</v>
      </c>
      <c r="H89" s="7">
        <f>IF(I88&gt;0,$H$5+$H$6-Table3[[#This Row],[Interest]],0)</f>
        <v>946.39222137873469</v>
      </c>
      <c r="I89" s="7">
        <f t="shared" si="8"/>
        <v>177043.79353462989</v>
      </c>
    </row>
    <row r="90" spans="1:9" x14ac:dyDescent="0.3">
      <c r="A90">
        <v>79</v>
      </c>
      <c r="B90" s="6">
        <f t="shared" si="5"/>
        <v>733.12660861445397</v>
      </c>
      <c r="C90" s="6">
        <f t="shared" si="6"/>
        <v>817.81009804848168</v>
      </c>
      <c r="D90" s="6">
        <f>IF(D89&gt;0,D89-Table13[[#This Row],[Principal]]-Table13[[#This Row],[Interest]],0)</f>
        <v>117476.00017362805</v>
      </c>
      <c r="F90">
        <v>78</v>
      </c>
      <c r="G90" s="7">
        <f t="shared" si="7"/>
        <v>700.79834940791</v>
      </c>
      <c r="H90" s="7">
        <f>IF(I89&gt;0,$H$5+$H$6-Table3[[#This Row],[Interest]],0)</f>
        <v>950.13835725502565</v>
      </c>
      <c r="I90" s="7">
        <f t="shared" si="8"/>
        <v>176093.65517737487</v>
      </c>
    </row>
    <row r="91" spans="1:9" x14ac:dyDescent="0.3">
      <c r="A91">
        <v>80</v>
      </c>
      <c r="B91" s="6">
        <f t="shared" si="5"/>
        <v>729.88944364301199</v>
      </c>
      <c r="C91" s="6">
        <f t="shared" si="6"/>
        <v>821.04726301992366</v>
      </c>
      <c r="D91" s="6">
        <f>IF(D90&gt;0,D90-Table13[[#This Row],[Principal]]-Table13[[#This Row],[Interest]],0)</f>
        <v>115925.06346696512</v>
      </c>
      <c r="F91">
        <v>79</v>
      </c>
      <c r="G91" s="7">
        <f t="shared" si="7"/>
        <v>697.03738507710887</v>
      </c>
      <c r="H91" s="7">
        <f>IF(I90&gt;0,$H$5+$H$6-Table3[[#This Row],[Interest]],0)</f>
        <v>953.89932158582678</v>
      </c>
      <c r="I91" s="7">
        <f t="shared" si="8"/>
        <v>175139.75585578903</v>
      </c>
    </row>
    <row r="92" spans="1:9" x14ac:dyDescent="0.3">
      <c r="A92">
        <v>81</v>
      </c>
      <c r="B92" s="6">
        <f t="shared" si="5"/>
        <v>726.63946489355817</v>
      </c>
      <c r="C92" s="6">
        <f t="shared" si="6"/>
        <v>824.29724176937748</v>
      </c>
      <c r="D92" s="6">
        <f>IF(D91&gt;0,D91-Table13[[#This Row],[Principal]]-Table13[[#This Row],[Interest]],0)</f>
        <v>114374.12676030218</v>
      </c>
      <c r="F92">
        <v>80</v>
      </c>
      <c r="G92" s="7">
        <f t="shared" si="7"/>
        <v>693.26153359583157</v>
      </c>
      <c r="H92" s="7">
        <f>IF(I91&gt;0,$H$5+$H$6-Table3[[#This Row],[Interest]],0)</f>
        <v>957.67517306710408</v>
      </c>
      <c r="I92" s="7">
        <f t="shared" si="8"/>
        <v>174182.08068272192</v>
      </c>
    </row>
    <row r="93" spans="1:9" x14ac:dyDescent="0.3">
      <c r="A93">
        <v>82</v>
      </c>
      <c r="B93" s="6">
        <f t="shared" si="5"/>
        <v>723.37662164488756</v>
      </c>
      <c r="C93" s="6">
        <f t="shared" si="6"/>
        <v>827.56008501804808</v>
      </c>
      <c r="D93" s="6">
        <f>IF(D92&gt;0,D92-Table13[[#This Row],[Principal]]-Table13[[#This Row],[Interest]],0)</f>
        <v>112823.19005363925</v>
      </c>
      <c r="F93">
        <v>81</v>
      </c>
      <c r="G93" s="7">
        <f t="shared" si="7"/>
        <v>689.47073603577428</v>
      </c>
      <c r="H93" s="7">
        <f>IF(I92&gt;0,$H$5+$H$6-Table3[[#This Row],[Interest]],0)</f>
        <v>961.46597062716137</v>
      </c>
      <c r="I93" s="7">
        <f t="shared" si="8"/>
        <v>173220.61471209477</v>
      </c>
    </row>
    <row r="94" spans="1:9" x14ac:dyDescent="0.3">
      <c r="A94">
        <v>83</v>
      </c>
      <c r="B94" s="6">
        <f t="shared" si="5"/>
        <v>720.1008629750246</v>
      </c>
      <c r="C94" s="6">
        <f t="shared" si="6"/>
        <v>830.83584368791105</v>
      </c>
      <c r="D94" s="6">
        <f>IF(D93&gt;0,D93-Table13[[#This Row],[Principal]]-Table13[[#This Row],[Interest]],0)</f>
        <v>111272.25334697631</v>
      </c>
      <c r="F94">
        <v>82</v>
      </c>
      <c r="G94" s="7">
        <f t="shared" si="7"/>
        <v>685.66493323537509</v>
      </c>
      <c r="H94" s="7">
        <f>IF(I93&gt;0,$H$5+$H$6-Table3[[#This Row],[Interest]],0)</f>
        <v>965.27177342756056</v>
      </c>
      <c r="I94" s="7">
        <f t="shared" si="8"/>
        <v>172255.34293866722</v>
      </c>
    </row>
    <row r="95" spans="1:9" x14ac:dyDescent="0.3">
      <c r="A95">
        <v>84</v>
      </c>
      <c r="B95" s="6">
        <f t="shared" si="5"/>
        <v>716.81213776042659</v>
      </c>
      <c r="C95" s="6">
        <f t="shared" si="6"/>
        <v>834.12456890250905</v>
      </c>
      <c r="D95" s="6">
        <f>IF(D94&gt;0,D94-Table13[[#This Row],[Principal]]-Table13[[#This Row],[Interest]],0)</f>
        <v>109721.31664031338</v>
      </c>
      <c r="F95">
        <v>83</v>
      </c>
      <c r="G95" s="7">
        <f t="shared" si="7"/>
        <v>681.84406579889117</v>
      </c>
      <c r="H95" s="7">
        <f>IF(I94&gt;0,$H$5+$H$6-Table3[[#This Row],[Interest]],0)</f>
        <v>969.09264086404448</v>
      </c>
      <c r="I95" s="7">
        <f t="shared" si="8"/>
        <v>171286.25029780317</v>
      </c>
    </row>
    <row r="96" spans="1:9" x14ac:dyDescent="0.3">
      <c r="A96">
        <v>85</v>
      </c>
      <c r="B96" s="6">
        <f t="shared" si="5"/>
        <v>713.51039467518751</v>
      </c>
      <c r="C96" s="6">
        <f t="shared" si="6"/>
        <v>837.42631198774825</v>
      </c>
      <c r="D96" s="6">
        <f>IF(D95&gt;0,D95-Table13[[#This Row],[Principal]]-Table13[[#This Row],[Interest]],0)</f>
        <v>108170.37993365045</v>
      </c>
      <c r="F96">
        <v>84</v>
      </c>
      <c r="G96" s="7">
        <f t="shared" si="7"/>
        <v>678.00807409547087</v>
      </c>
      <c r="H96" s="7">
        <f>IF(I95&gt;0,$H$5+$H$6-Table3[[#This Row],[Interest]],0)</f>
        <v>972.92863256746477</v>
      </c>
      <c r="I96" s="7">
        <f t="shared" si="8"/>
        <v>170313.32166523571</v>
      </c>
    </row>
    <row r="97" spans="1:9" x14ac:dyDescent="0.3">
      <c r="A97">
        <v>86</v>
      </c>
      <c r="B97" s="6">
        <f t="shared" si="5"/>
        <v>710.195582190236</v>
      </c>
      <c r="C97" s="6">
        <f t="shared" si="6"/>
        <v>840.74112447269965</v>
      </c>
      <c r="D97" s="6">
        <f>IF(D96&gt;0,D96-Table13[[#This Row],[Principal]]-Table13[[#This Row],[Interest]],0)</f>
        <v>106619.44322698751</v>
      </c>
      <c r="F97">
        <v>85</v>
      </c>
      <c r="G97" s="7">
        <f t="shared" si="7"/>
        <v>674.15689825822471</v>
      </c>
      <c r="H97" s="7">
        <f>IF(I96&gt;0,$H$5+$H$6-Table3[[#This Row],[Interest]],0)</f>
        <v>976.77980840471093</v>
      </c>
      <c r="I97" s="7">
        <f t="shared" si="8"/>
        <v>169336.541856831</v>
      </c>
    </row>
    <row r="98" spans="1:9" x14ac:dyDescent="0.3">
      <c r="A98">
        <v>87</v>
      </c>
      <c r="B98" s="6">
        <f t="shared" si="5"/>
        <v>706.86764857253149</v>
      </c>
      <c r="C98" s="6">
        <f t="shared" si="6"/>
        <v>844.06905809040404</v>
      </c>
      <c r="D98" s="6">
        <f>IF(D97&gt;0,D97-Table13[[#This Row],[Principal]]-Table13[[#This Row],[Interest]],0)</f>
        <v>105068.50652032458</v>
      </c>
      <c r="F98">
        <v>86</v>
      </c>
      <c r="G98" s="7">
        <f t="shared" si="7"/>
        <v>670.29047818328934</v>
      </c>
      <c r="H98" s="7">
        <f>IF(I97&gt;0,$H$5+$H$6-Table3[[#This Row],[Interest]],0)</f>
        <v>980.64622847964631</v>
      </c>
      <c r="I98" s="7">
        <f t="shared" si="8"/>
        <v>168355.89562835134</v>
      </c>
    </row>
    <row r="99" spans="1:9" x14ac:dyDescent="0.3">
      <c r="A99">
        <v>88</v>
      </c>
      <c r="B99" s="6">
        <f t="shared" si="5"/>
        <v>703.52654188425697</v>
      </c>
      <c r="C99" s="6">
        <f t="shared" si="6"/>
        <v>847.41016477867856</v>
      </c>
      <c r="D99" s="6">
        <f>IF(D98&gt;0,D98-Table13[[#This Row],[Principal]]-Table13[[#This Row],[Interest]],0)</f>
        <v>103517.56981366164</v>
      </c>
      <c r="F99">
        <v>87</v>
      </c>
      <c r="G99" s="7">
        <f t="shared" si="7"/>
        <v>666.40875352889077</v>
      </c>
      <c r="H99" s="7">
        <f>IF(I98&gt;0,$H$5+$H$6-Table3[[#This Row],[Interest]],0)</f>
        <v>984.52795313404488</v>
      </c>
      <c r="I99" s="7">
        <f t="shared" si="8"/>
        <v>167371.36767521731</v>
      </c>
    </row>
    <row r="100" spans="1:9" x14ac:dyDescent="0.3">
      <c r="A100">
        <v>89</v>
      </c>
      <c r="B100" s="6">
        <f t="shared" si="5"/>
        <v>700.17220998200798</v>
      </c>
      <c r="C100" s="6">
        <f t="shared" si="6"/>
        <v>850.76449668092755</v>
      </c>
      <c r="D100" s="6">
        <f>IF(D99&gt;0,D99-Table13[[#This Row],[Principal]]-Table13[[#This Row],[Interest]],0)</f>
        <v>101966.63310699871</v>
      </c>
      <c r="F100">
        <v>88</v>
      </c>
      <c r="G100" s="7">
        <f t="shared" si="7"/>
        <v>662.51166371440183</v>
      </c>
      <c r="H100" s="7">
        <f>IF(I99&gt;0,$H$5+$H$6-Table3[[#This Row],[Interest]],0)</f>
        <v>988.42504294853381</v>
      </c>
      <c r="I100" s="7">
        <f t="shared" si="8"/>
        <v>166382.94263226877</v>
      </c>
    </row>
    <row r="101" spans="1:9" x14ac:dyDescent="0.3">
      <c r="A101">
        <v>90</v>
      </c>
      <c r="B101" s="6">
        <f t="shared" si="5"/>
        <v>696.80460051597959</v>
      </c>
      <c r="C101" s="6">
        <f t="shared" si="6"/>
        <v>854.13210614695618</v>
      </c>
      <c r="D101" s="6">
        <f>IF(D100&gt;0,D100-Table13[[#This Row],[Principal]]-Table13[[#This Row],[Interest]],0)</f>
        <v>100415.69640033577</v>
      </c>
      <c r="F101">
        <v>89</v>
      </c>
      <c r="G101" s="7">
        <f t="shared" si="7"/>
        <v>658.59914791939718</v>
      </c>
      <c r="H101" s="7">
        <f>IF(I100&gt;0,$H$5+$H$6-Table3[[#This Row],[Interest]],0)</f>
        <v>992.33755874353847</v>
      </c>
      <c r="I101" s="7">
        <f t="shared" si="8"/>
        <v>165390.60507352522</v>
      </c>
    </row>
    <row r="102" spans="1:9" x14ac:dyDescent="0.3">
      <c r="A102">
        <v>91</v>
      </c>
      <c r="B102" s="6">
        <f t="shared" si="5"/>
        <v>693.42366092914779</v>
      </c>
      <c r="C102" s="6">
        <f t="shared" si="6"/>
        <v>857.51304573378798</v>
      </c>
      <c r="D102" s="6">
        <f>IF(D101&gt;0,D101-Table13[[#This Row],[Principal]]-Table13[[#This Row],[Interest]],0)</f>
        <v>98864.759693672822</v>
      </c>
      <c r="F102">
        <v>90</v>
      </c>
      <c r="G102" s="7">
        <f t="shared" si="7"/>
        <v>654.67114508270402</v>
      </c>
      <c r="H102" s="7">
        <f>IF(I101&gt;0,$H$5+$H$6-Table3[[#This Row],[Interest]],0)</f>
        <v>996.26556158023163</v>
      </c>
      <c r="I102" s="7">
        <f t="shared" si="8"/>
        <v>164394.339511945</v>
      </c>
    </row>
    <row r="103" spans="1:9" x14ac:dyDescent="0.3">
      <c r="A103">
        <v>92</v>
      </c>
      <c r="B103" s="6">
        <f t="shared" si="5"/>
        <v>690.02933845645146</v>
      </c>
      <c r="C103" s="6">
        <f t="shared" si="6"/>
        <v>860.90736820648419</v>
      </c>
      <c r="D103" s="6">
        <f>IF(D102&gt;0,D102-Table13[[#This Row],[Principal]]-Table13[[#This Row],[Interest]],0)</f>
        <v>97313.822987009888</v>
      </c>
      <c r="F103">
        <v>91</v>
      </c>
      <c r="G103" s="7">
        <f t="shared" si="7"/>
        <v>650.72759390144904</v>
      </c>
      <c r="H103" s="7">
        <f>IF(I102&gt;0,$H$5+$H$6-Table3[[#This Row],[Interest]],0)</f>
        <v>1000.2091127614866</v>
      </c>
      <c r="I103" s="7">
        <f t="shared" si="8"/>
        <v>163394.13039918352</v>
      </c>
    </row>
    <row r="104" spans="1:9" x14ac:dyDescent="0.3">
      <c r="A104">
        <v>93</v>
      </c>
      <c r="B104" s="6">
        <f t="shared" si="5"/>
        <v>686.62158012396753</v>
      </c>
      <c r="C104" s="6">
        <f t="shared" si="6"/>
        <v>864.31512653896823</v>
      </c>
      <c r="D104" s="6">
        <f>IF(D103&gt;0,D103-Table13[[#This Row],[Principal]]-Table13[[#This Row],[Interest]],0)</f>
        <v>95762.886280346938</v>
      </c>
      <c r="F104">
        <v>92</v>
      </c>
      <c r="G104" s="7">
        <f t="shared" si="7"/>
        <v>646.76843283010146</v>
      </c>
      <c r="H104" s="7">
        <f>IF(I103&gt;0,$H$5+$H$6-Table3[[#This Row],[Interest]],0)</f>
        <v>1004.1682738328342</v>
      </c>
      <c r="I104" s="7">
        <f t="shared" si="8"/>
        <v>162389.96212535069</v>
      </c>
    </row>
    <row r="105" spans="1:9" x14ac:dyDescent="0.3">
      <c r="A105">
        <v>94</v>
      </c>
      <c r="B105" s="6">
        <f t="shared" si="5"/>
        <v>683.20033274808395</v>
      </c>
      <c r="C105" s="6">
        <f t="shared" si="6"/>
        <v>867.7363739148517</v>
      </c>
      <c r="D105" s="6">
        <f>IF(D104&gt;0,D104-Table13[[#This Row],[Principal]]-Table13[[#This Row],[Interest]],0)</f>
        <v>94211.949573684004</v>
      </c>
      <c r="F105">
        <v>93</v>
      </c>
      <c r="G105" s="7">
        <f t="shared" si="7"/>
        <v>642.79360007951311</v>
      </c>
      <c r="H105" s="7">
        <f>IF(I104&gt;0,$H$5+$H$6-Table3[[#This Row],[Interest]],0)</f>
        <v>1008.1431065834225</v>
      </c>
      <c r="I105" s="7">
        <f t="shared" si="8"/>
        <v>161381.81901876727</v>
      </c>
    </row>
    <row r="106" spans="1:9" x14ac:dyDescent="0.3">
      <c r="A106">
        <v>95</v>
      </c>
      <c r="B106" s="6">
        <f t="shared" si="5"/>
        <v>679.76554293467109</v>
      </c>
      <c r="C106" s="6">
        <f t="shared" si="6"/>
        <v>871.17116372826456</v>
      </c>
      <c r="D106" s="6">
        <f>IF(D105&gt;0,D105-Table13[[#This Row],[Principal]]-Table13[[#This Row],[Interest]],0)</f>
        <v>92661.012867021054</v>
      </c>
      <c r="F106">
        <v>94</v>
      </c>
      <c r="G106" s="7">
        <f t="shared" si="7"/>
        <v>638.80303361595372</v>
      </c>
      <c r="H106" s="7">
        <f>IF(I105&gt;0,$H$5+$H$6-Table3[[#This Row],[Interest]],0)</f>
        <v>1012.1336730469819</v>
      </c>
      <c r="I106" s="7">
        <f t="shared" si="8"/>
        <v>160369.6853457203</v>
      </c>
    </row>
    <row r="107" spans="1:9" x14ac:dyDescent="0.3">
      <c r="A107">
        <v>96</v>
      </c>
      <c r="B107" s="6">
        <f t="shared" si="5"/>
        <v>676.31715707824674</v>
      </c>
      <c r="C107" s="6">
        <f t="shared" si="6"/>
        <v>874.61954958468891</v>
      </c>
      <c r="D107" s="6">
        <f>IF(D106&gt;0,D106-Table13[[#This Row],[Principal]]-Table13[[#This Row],[Interest]],0)</f>
        <v>91110.07616035812</v>
      </c>
      <c r="F107">
        <v>95</v>
      </c>
      <c r="G107" s="7">
        <f t="shared" si="7"/>
        <v>634.79667116014286</v>
      </c>
      <c r="H107" s="7">
        <f>IF(I106&gt;0,$H$5+$H$6-Table3[[#This Row],[Interest]],0)</f>
        <v>1016.1400355027928</v>
      </c>
      <c r="I107" s="7">
        <f t="shared" si="8"/>
        <v>159353.54531021751</v>
      </c>
    </row>
    <row r="108" spans="1:9" x14ac:dyDescent="0.3">
      <c r="A108">
        <v>97</v>
      </c>
      <c r="B108" s="6">
        <f t="shared" si="5"/>
        <v>672.85512136114073</v>
      </c>
      <c r="C108" s="6">
        <f t="shared" si="6"/>
        <v>878.08158530179492</v>
      </c>
      <c r="D108" s="6">
        <f>IF(D107&gt;0,D107-Table13[[#This Row],[Principal]]-Table13[[#This Row],[Interest]],0)</f>
        <v>89559.139453695185</v>
      </c>
      <c r="F108">
        <v>96</v>
      </c>
      <c r="G108" s="7">
        <f t="shared" si="7"/>
        <v>630.7744501862777</v>
      </c>
      <c r="H108" s="7">
        <f>IF(I107&gt;0,$H$5+$H$6-Table3[[#This Row],[Interest]],0)</f>
        <v>1020.1622564766579</v>
      </c>
      <c r="I108" s="7">
        <f t="shared" si="8"/>
        <v>158333.38305374086</v>
      </c>
    </row>
    <row r="109" spans="1:9" x14ac:dyDescent="0.3">
      <c r="A109">
        <v>98</v>
      </c>
      <c r="B109" s="6">
        <f t="shared" si="5"/>
        <v>669.37938175265435</v>
      </c>
      <c r="C109" s="6">
        <f t="shared" si="6"/>
        <v>881.5573249102813</v>
      </c>
      <c r="D109" s="6">
        <f>IF(D108&gt;0,D108-Table13[[#This Row],[Principal]]-Table13[[#This Row],[Interest]],0)</f>
        <v>88008.20274703225</v>
      </c>
      <c r="F109">
        <v>97</v>
      </c>
      <c r="G109" s="7">
        <f t="shared" si="7"/>
        <v>626.73630792105757</v>
      </c>
      <c r="H109" s="7">
        <f>IF(I108&gt;0,$H$5+$H$6-Table3[[#This Row],[Interest]],0)</f>
        <v>1024.200398741878</v>
      </c>
      <c r="I109" s="7">
        <f t="shared" si="8"/>
        <v>157309.18265499899</v>
      </c>
    </row>
    <row r="110" spans="1:9" x14ac:dyDescent="0.3">
      <c r="A110">
        <v>99</v>
      </c>
      <c r="B110" s="6">
        <f t="shared" si="5"/>
        <v>665.8898840082179</v>
      </c>
      <c r="C110" s="6">
        <f t="shared" si="6"/>
        <v>885.04682265471774</v>
      </c>
      <c r="D110" s="6">
        <f>IF(D109&gt;0,D109-Table13[[#This Row],[Principal]]-Table13[[#This Row],[Interest]],0)</f>
        <v>86457.266040369315</v>
      </c>
      <c r="F110">
        <v>98</v>
      </c>
      <c r="G110" s="7">
        <f t="shared" si="7"/>
        <v>622.68218134270433</v>
      </c>
      <c r="H110" s="7">
        <f>IF(I109&gt;0,$H$5+$H$6-Table3[[#This Row],[Interest]],0)</f>
        <v>1028.2545253202313</v>
      </c>
      <c r="I110" s="7">
        <f t="shared" si="8"/>
        <v>156280.92812967877</v>
      </c>
    </row>
    <row r="111" spans="1:9" x14ac:dyDescent="0.3">
      <c r="A111">
        <v>100</v>
      </c>
      <c r="B111" s="6">
        <f t="shared" si="5"/>
        <v>662.38657366854306</v>
      </c>
      <c r="C111" s="6">
        <f t="shared" si="6"/>
        <v>888.55013299439258</v>
      </c>
      <c r="D111" s="6">
        <f>IF(D110&gt;0,D110-Table13[[#This Row],[Principal]]-Table13[[#This Row],[Interest]],0)</f>
        <v>84906.329333706381</v>
      </c>
      <c r="F111">
        <v>99</v>
      </c>
      <c r="G111" s="7">
        <f t="shared" si="7"/>
        <v>618.61200717997849</v>
      </c>
      <c r="H111" s="7">
        <f>IF(I110&gt;0,$H$5+$H$6-Table3[[#This Row],[Interest]],0)</f>
        <v>1032.3246994829572</v>
      </c>
      <c r="I111" s="7">
        <f t="shared" si="8"/>
        <v>155248.6034301958</v>
      </c>
    </row>
    <row r="112" spans="1:9" x14ac:dyDescent="0.3">
      <c r="A112">
        <v>101</v>
      </c>
      <c r="B112" s="6">
        <f t="shared" si="5"/>
        <v>658.86939605877342</v>
      </c>
      <c r="C112" s="6">
        <f t="shared" si="6"/>
        <v>892.06731060416212</v>
      </c>
      <c r="D112" s="6">
        <f>IF(D111&gt;0,D111-Table13[[#This Row],[Principal]]-Table13[[#This Row],[Interest]],0)</f>
        <v>83355.392627043446</v>
      </c>
      <c r="F112">
        <v>100</v>
      </c>
      <c r="G112" s="7">
        <f t="shared" si="7"/>
        <v>614.52572191119168</v>
      </c>
      <c r="H112" s="7">
        <f>IF(I111&gt;0,$H$5+$H$6-Table3[[#This Row],[Interest]],0)</f>
        <v>1036.4109847517439</v>
      </c>
      <c r="I112" s="7">
        <f t="shared" si="8"/>
        <v>154212.19244544406</v>
      </c>
    </row>
    <row r="113" spans="1:9" x14ac:dyDescent="0.3">
      <c r="A113">
        <v>102</v>
      </c>
      <c r="B113" s="6">
        <f t="shared" si="5"/>
        <v>655.33829628763203</v>
      </c>
      <c r="C113" s="6">
        <f t="shared" si="6"/>
        <v>895.59841037530362</v>
      </c>
      <c r="D113" s="6">
        <f>IF(D112&gt;0,D112-Table13[[#This Row],[Principal]]-Table13[[#This Row],[Interest]],0)</f>
        <v>81804.455920380511</v>
      </c>
      <c r="F113">
        <v>101</v>
      </c>
      <c r="G113" s="7">
        <f t="shared" si="7"/>
        <v>610.42326176321615</v>
      </c>
      <c r="H113" s="7">
        <f>IF(I112&gt;0,$H$5+$H$6-Table3[[#This Row],[Interest]],0)</f>
        <v>1040.5134448997196</v>
      </c>
      <c r="I113" s="7">
        <f t="shared" si="8"/>
        <v>153171.67900054433</v>
      </c>
    </row>
    <row r="114" spans="1:9" x14ac:dyDescent="0.3">
      <c r="A114">
        <v>103</v>
      </c>
      <c r="B114" s="6">
        <f t="shared" si="5"/>
        <v>651.79321924656301</v>
      </c>
      <c r="C114" s="6">
        <f t="shared" si="6"/>
        <v>899.14348741637252</v>
      </c>
      <c r="D114" s="6">
        <f>IF(D113&gt;0,D113-Table13[[#This Row],[Principal]]-Table13[[#This Row],[Interest]],0)</f>
        <v>80253.519213717576</v>
      </c>
      <c r="F114">
        <v>102</v>
      </c>
      <c r="G114" s="7">
        <f t="shared" si="7"/>
        <v>606.30456271048797</v>
      </c>
      <c r="H114" s="7">
        <f>IF(I113&gt;0,$H$5+$H$6-Table3[[#This Row],[Interest]],0)</f>
        <v>1044.6321439524477</v>
      </c>
      <c r="I114" s="7">
        <f t="shared" si="8"/>
        <v>152127.04685659189</v>
      </c>
    </row>
    <row r="115" spans="1:9" x14ac:dyDescent="0.3">
      <c r="A115">
        <v>104</v>
      </c>
      <c r="B115" s="6">
        <f t="shared" si="5"/>
        <v>648.23410960887327</v>
      </c>
      <c r="C115" s="6">
        <f t="shared" si="6"/>
        <v>902.70259705406238</v>
      </c>
      <c r="D115" s="6">
        <f>IF(D114&gt;0,D114-Table13[[#This Row],[Principal]]-Table13[[#This Row],[Interest]],0)</f>
        <v>78702.582507054642</v>
      </c>
      <c r="F115">
        <v>103</v>
      </c>
      <c r="G115" s="7">
        <f t="shared" si="7"/>
        <v>602.16956047400959</v>
      </c>
      <c r="H115" s="7">
        <f>IF(I114&gt;0,$H$5+$H$6-Table3[[#This Row],[Interest]],0)</f>
        <v>1048.7671461889261</v>
      </c>
      <c r="I115" s="7">
        <f t="shared" si="8"/>
        <v>151078.27971040295</v>
      </c>
    </row>
    <row r="116" spans="1:9" x14ac:dyDescent="0.3">
      <c r="A116">
        <v>105</v>
      </c>
      <c r="B116" s="6">
        <f t="shared" si="5"/>
        <v>644.6609118288676</v>
      </c>
      <c r="C116" s="6">
        <f t="shared" si="6"/>
        <v>906.27579483406805</v>
      </c>
      <c r="D116" s="6">
        <f>IF(D115&gt;0,D115-Table13[[#This Row],[Principal]]-Table13[[#This Row],[Interest]],0)</f>
        <v>77151.645800391707</v>
      </c>
      <c r="F116">
        <v>104</v>
      </c>
      <c r="G116" s="7">
        <f t="shared" si="7"/>
        <v>598.018190520345</v>
      </c>
      <c r="H116" s="7">
        <f>IF(I115&gt;0,$H$5+$H$6-Table3[[#This Row],[Interest]],0)</f>
        <v>1052.9185161425908</v>
      </c>
      <c r="I116" s="7">
        <f t="shared" si="8"/>
        <v>150025.36119426036</v>
      </c>
    </row>
    <row r="117" spans="1:9" x14ac:dyDescent="0.3">
      <c r="A117">
        <v>106</v>
      </c>
      <c r="B117" s="6">
        <f t="shared" si="5"/>
        <v>641.07357014098272</v>
      </c>
      <c r="C117" s="6">
        <f t="shared" si="6"/>
        <v>909.86313652195292</v>
      </c>
      <c r="D117" s="6">
        <f>IF(D116&gt;0,D116-Table13[[#This Row],[Principal]]-Table13[[#This Row],[Interest]],0)</f>
        <v>75600.709093728772</v>
      </c>
      <c r="F117">
        <v>105</v>
      </c>
      <c r="G117" s="7">
        <f t="shared" si="7"/>
        <v>593.85038806061391</v>
      </c>
      <c r="H117" s="7">
        <f>IF(I116&gt;0,$H$5+$H$6-Table3[[#This Row],[Interest]],0)</f>
        <v>1057.0863186023216</v>
      </c>
      <c r="I117" s="7">
        <f t="shared" si="8"/>
        <v>148968.27487565804</v>
      </c>
    </row>
    <row r="118" spans="1:9" x14ac:dyDescent="0.3">
      <c r="A118">
        <v>107</v>
      </c>
      <c r="B118" s="6">
        <f t="shared" si="5"/>
        <v>637.47202855891658</v>
      </c>
      <c r="C118" s="6">
        <f t="shared" si="6"/>
        <v>913.46467810401907</v>
      </c>
      <c r="D118" s="6">
        <f>IF(D117&gt;0,D117-Table13[[#This Row],[Principal]]-Table13[[#This Row],[Interest]],0)</f>
        <v>74049.772387065837</v>
      </c>
      <c r="F118">
        <v>106</v>
      </c>
      <c r="G118" s="7">
        <f t="shared" si="7"/>
        <v>589.66608804947975</v>
      </c>
      <c r="H118" s="7">
        <f>IF(I117&gt;0,$H$5+$H$6-Table3[[#This Row],[Interest]],0)</f>
        <v>1061.270618613456</v>
      </c>
      <c r="I118" s="7">
        <f t="shared" si="8"/>
        <v>147907.00425704458</v>
      </c>
    </row>
    <row r="119" spans="1:9" x14ac:dyDescent="0.3">
      <c r="A119">
        <v>108</v>
      </c>
      <c r="B119" s="6">
        <f t="shared" si="5"/>
        <v>633.85623087475506</v>
      </c>
      <c r="C119" s="6">
        <f t="shared" si="6"/>
        <v>917.08047578818071</v>
      </c>
      <c r="D119" s="6">
        <f>IF(D118&gt;0,D118-Table13[[#This Row],[Principal]]-Table13[[#This Row],[Interest]],0)</f>
        <v>72498.835680402903</v>
      </c>
      <c r="F119">
        <v>107</v>
      </c>
      <c r="G119" s="7">
        <f t="shared" si="7"/>
        <v>585.46522518413474</v>
      </c>
      <c r="H119" s="7">
        <f>IF(I118&gt;0,$H$5+$H$6-Table3[[#This Row],[Interest]],0)</f>
        <v>1065.4714814788008</v>
      </c>
      <c r="I119" s="7">
        <f t="shared" si="8"/>
        <v>146841.53277556578</v>
      </c>
    </row>
    <row r="120" spans="1:9" x14ac:dyDescent="0.3">
      <c r="A120">
        <v>109</v>
      </c>
      <c r="B120" s="6">
        <f t="shared" si="5"/>
        <v>630.22612065809335</v>
      </c>
      <c r="C120" s="6">
        <f t="shared" si="6"/>
        <v>920.71058600484218</v>
      </c>
      <c r="D120" s="6">
        <f>IF(D119&gt;0,D119-Table13[[#This Row],[Principal]]-Table13[[#This Row],[Interest]],0)</f>
        <v>70947.898973739968</v>
      </c>
      <c r="F120">
        <v>108</v>
      </c>
      <c r="G120" s="7">
        <f t="shared" si="7"/>
        <v>581.24773390328119</v>
      </c>
      <c r="H120" s="7">
        <f>IF(I119&gt;0,$H$5+$H$6-Table3[[#This Row],[Interest]],0)</f>
        <v>1069.6889727596545</v>
      </c>
      <c r="I120" s="7">
        <f t="shared" si="8"/>
        <v>145771.84380280614</v>
      </c>
    </row>
    <row r="121" spans="1:9" x14ac:dyDescent="0.3">
      <c r="A121">
        <v>110</v>
      </c>
      <c r="B121" s="6">
        <f t="shared" si="5"/>
        <v>626.58164125515759</v>
      </c>
      <c r="C121" s="6">
        <f t="shared" si="6"/>
        <v>924.35506540777817</v>
      </c>
      <c r="D121" s="6">
        <f>IF(D120&gt;0,D120-Table13[[#This Row],[Principal]]-Table13[[#This Row],[Interest]],0)</f>
        <v>69396.962267077033</v>
      </c>
      <c r="F121">
        <v>109</v>
      </c>
      <c r="G121" s="7">
        <f t="shared" si="7"/>
        <v>577.01354838610757</v>
      </c>
      <c r="H121" s="7">
        <f>IF(I120&gt;0,$H$5+$H$6-Table3[[#This Row],[Interest]],0)</f>
        <v>1073.923158276828</v>
      </c>
      <c r="I121" s="7">
        <f t="shared" si="8"/>
        <v>144697.92064452931</v>
      </c>
    </row>
    <row r="122" spans="1:9" x14ac:dyDescent="0.3">
      <c r="A122">
        <v>111</v>
      </c>
      <c r="B122" s="6">
        <f t="shared" si="5"/>
        <v>622.92273578791844</v>
      </c>
      <c r="C122" s="6">
        <f t="shared" si="6"/>
        <v>928.01397087501721</v>
      </c>
      <c r="D122" s="6">
        <f>IF(D121&gt;0,D121-Table13[[#This Row],[Principal]]-Table13[[#This Row],[Interest]],0)</f>
        <v>67846.025560414098</v>
      </c>
      <c r="F122">
        <v>110</v>
      </c>
      <c r="G122" s="7">
        <f t="shared" si="7"/>
        <v>572.76260255126192</v>
      </c>
      <c r="H122" s="7">
        <f>IF(I121&gt;0,$H$5+$H$6-Table3[[#This Row],[Interest]],0)</f>
        <v>1078.1741041116738</v>
      </c>
      <c r="I122" s="7">
        <f t="shared" si="8"/>
        <v>143619.74654041763</v>
      </c>
    </row>
    <row r="123" spans="1:9" x14ac:dyDescent="0.3">
      <c r="A123">
        <v>112</v>
      </c>
      <c r="B123" s="6">
        <f t="shared" si="5"/>
        <v>619.24934715320478</v>
      </c>
      <c r="C123" s="6">
        <f t="shared" si="6"/>
        <v>931.68735950973075</v>
      </c>
      <c r="D123" s="6">
        <f>IF(D122&gt;0,D122-Table13[[#This Row],[Principal]]-Table13[[#This Row],[Interest]],0)</f>
        <v>66295.088853751164</v>
      </c>
      <c r="F123">
        <v>111</v>
      </c>
      <c r="G123" s="7">
        <f t="shared" si="7"/>
        <v>568.49483005581976</v>
      </c>
      <c r="H123" s="7">
        <f>IF(I122&gt;0,$H$5+$H$6-Table3[[#This Row],[Interest]],0)</f>
        <v>1082.4418766071158</v>
      </c>
      <c r="I123" s="7">
        <f t="shared" si="8"/>
        <v>142537.30466381053</v>
      </c>
    </row>
    <row r="124" spans="1:9" x14ac:dyDescent="0.3">
      <c r="A124">
        <v>113</v>
      </c>
      <c r="B124" s="6">
        <f t="shared" si="5"/>
        <v>615.56141802181207</v>
      </c>
      <c r="C124" s="6">
        <f t="shared" si="6"/>
        <v>935.37528864112346</v>
      </c>
      <c r="D124" s="6">
        <f>IF(D123&gt;0,D123-Table13[[#This Row],[Principal]]-Table13[[#This Row],[Interest]],0)</f>
        <v>64744.152147088229</v>
      </c>
      <c r="F124">
        <v>112</v>
      </c>
      <c r="G124" s="7">
        <f t="shared" si="7"/>
        <v>564.21016429425003</v>
      </c>
      <c r="H124" s="7">
        <f>IF(I123&gt;0,$H$5+$H$6-Table3[[#This Row],[Interest]],0)</f>
        <v>1086.7265423686856</v>
      </c>
      <c r="I124" s="7">
        <f t="shared" si="8"/>
        <v>141450.57812144185</v>
      </c>
    </row>
    <row r="125" spans="1:9" x14ac:dyDescent="0.3">
      <c r="A125">
        <v>114</v>
      </c>
      <c r="B125" s="6">
        <f t="shared" si="5"/>
        <v>611.85889083760787</v>
      </c>
      <c r="C125" s="6">
        <f t="shared" si="6"/>
        <v>939.077815825328</v>
      </c>
      <c r="D125" s="6">
        <f>IF(D124&gt;0,D124-Table13[[#This Row],[Principal]]-Table13[[#This Row],[Interest]],0)</f>
        <v>63193.215440425287</v>
      </c>
      <c r="F125">
        <v>113</v>
      </c>
      <c r="G125" s="7">
        <f t="shared" si="7"/>
        <v>559.90853839737395</v>
      </c>
      <c r="H125" s="7">
        <f>IF(I124&gt;0,$H$5+$H$6-Table3[[#This Row],[Interest]],0)</f>
        <v>1091.0281682655618</v>
      </c>
      <c r="I125" s="7">
        <f t="shared" si="8"/>
        <v>140359.54995317629</v>
      </c>
    </row>
    <row r="126" spans="1:9" x14ac:dyDescent="0.3">
      <c r="A126">
        <v>115</v>
      </c>
      <c r="B126" s="6">
        <f t="shared" si="5"/>
        <v>608.14170781663245</v>
      </c>
      <c r="C126" s="6">
        <f t="shared" si="6"/>
        <v>942.7949988463032</v>
      </c>
      <c r="D126" s="6">
        <f>IF(D125&gt;0,D125-Table13[[#This Row],[Principal]]-Table13[[#This Row],[Interest]],0)</f>
        <v>61642.278733762352</v>
      </c>
      <c r="F126">
        <v>114</v>
      </c>
      <c r="G126" s="7">
        <f t="shared" si="7"/>
        <v>555.5898852313228</v>
      </c>
      <c r="H126" s="7">
        <f>IF(I125&gt;0,$H$5+$H$6-Table3[[#This Row],[Interest]],0)</f>
        <v>1095.3468214316129</v>
      </c>
      <c r="I126" s="7">
        <f t="shared" si="8"/>
        <v>139264.20313174467</v>
      </c>
    </row>
    <row r="127" spans="1:9" x14ac:dyDescent="0.3">
      <c r="A127">
        <v>116</v>
      </c>
      <c r="B127" s="6">
        <f t="shared" si="5"/>
        <v>604.40981094619917</v>
      </c>
      <c r="C127" s="6">
        <f t="shared" si="6"/>
        <v>946.52689571673648</v>
      </c>
      <c r="D127" s="6">
        <f>IF(D126&gt;0,D126-Table13[[#This Row],[Principal]]-Table13[[#This Row],[Interest]],0)</f>
        <v>60091.342027099417</v>
      </c>
      <c r="F127">
        <v>115</v>
      </c>
      <c r="G127" s="7">
        <f t="shared" si="7"/>
        <v>551.25413739648934</v>
      </c>
      <c r="H127" s="7">
        <f>IF(I126&gt;0,$H$5+$H$6-Table3[[#This Row],[Interest]],0)</f>
        <v>1099.6825692664463</v>
      </c>
      <c r="I127" s="7">
        <f t="shared" si="8"/>
        <v>138164.52056247822</v>
      </c>
    </row>
    <row r="128" spans="1:9" x14ac:dyDescent="0.3">
      <c r="A128">
        <v>117</v>
      </c>
      <c r="B128" s="6">
        <f t="shared" si="5"/>
        <v>600.66314198398709</v>
      </c>
      <c r="C128" s="6">
        <f t="shared" si="6"/>
        <v>950.27356467894856</v>
      </c>
      <c r="D128" s="6">
        <f>IF(D127&gt;0,D127-Table13[[#This Row],[Principal]]-Table13[[#This Row],[Interest]],0)</f>
        <v>58540.405320436475</v>
      </c>
      <c r="F128">
        <v>116</v>
      </c>
      <c r="G128" s="7">
        <f t="shared" si="7"/>
        <v>546.90122722647629</v>
      </c>
      <c r="H128" s="7">
        <f>IF(I127&gt;0,$H$5+$H$6-Table3[[#This Row],[Interest]],0)</f>
        <v>1104.0354794364594</v>
      </c>
      <c r="I128" s="7">
        <f t="shared" si="8"/>
        <v>137060.48508304177</v>
      </c>
    </row>
    <row r="129" spans="1:9" x14ac:dyDescent="0.3">
      <c r="A129">
        <v>118</v>
      </c>
      <c r="B129" s="6">
        <f t="shared" si="5"/>
        <v>596.90164245713299</v>
      </c>
      <c r="C129" s="6">
        <f t="shared" si="6"/>
        <v>954.03506420580277</v>
      </c>
      <c r="D129" s="6">
        <f>IF(D128&gt;0,D128-Table13[[#This Row],[Principal]]-Table13[[#This Row],[Interest]],0)</f>
        <v>56989.468613773541</v>
      </c>
      <c r="F129">
        <v>117</v>
      </c>
      <c r="G129" s="7">
        <f t="shared" si="7"/>
        <v>542.53108678704041</v>
      </c>
      <c r="H129" s="7">
        <f>IF(I128&gt;0,$H$5+$H$6-Table3[[#This Row],[Interest]],0)</f>
        <v>1108.4056198758954</v>
      </c>
      <c r="I129" s="7">
        <f t="shared" si="8"/>
        <v>135952.07946316586</v>
      </c>
    </row>
    <row r="130" spans="1:9" x14ac:dyDescent="0.3">
      <c r="A130">
        <v>119</v>
      </c>
      <c r="B130" s="6">
        <f t="shared" si="5"/>
        <v>593.1252536613182</v>
      </c>
      <c r="C130" s="6">
        <f t="shared" si="6"/>
        <v>957.81145300161734</v>
      </c>
      <c r="D130" s="6">
        <f>IF(D129&gt;0,D129-Table13[[#This Row],[Principal]]-Table13[[#This Row],[Interest]],0)</f>
        <v>55438.531907110606</v>
      </c>
      <c r="F130">
        <v>118</v>
      </c>
      <c r="G130" s="7">
        <f t="shared" si="7"/>
        <v>538.14364787503155</v>
      </c>
      <c r="H130" s="7">
        <f>IF(I129&gt;0,$H$5+$H$6-Table3[[#This Row],[Interest]],0)</f>
        <v>1112.7930587879041</v>
      </c>
      <c r="I130" s="7">
        <f t="shared" si="8"/>
        <v>134839.28640437796</v>
      </c>
    </row>
    <row r="131" spans="1:9" x14ac:dyDescent="0.3">
      <c r="A131">
        <v>120</v>
      </c>
      <c r="B131" s="6">
        <f t="shared" si="5"/>
        <v>589.33391665985346</v>
      </c>
      <c r="C131" s="6">
        <f t="shared" si="6"/>
        <v>961.60279000308208</v>
      </c>
      <c r="D131" s="6">
        <f>IF(D130&gt;0,D130-Table13[[#This Row],[Principal]]-Table13[[#This Row],[Interest]],0)</f>
        <v>53887.595200447671</v>
      </c>
      <c r="F131">
        <v>119</v>
      </c>
      <c r="G131" s="7">
        <f t="shared" si="7"/>
        <v>533.73884201732938</v>
      </c>
      <c r="H131" s="7">
        <f>IF(I130&gt;0,$H$5+$H$6-Table3[[#This Row],[Interest]],0)</f>
        <v>1117.1978646456064</v>
      </c>
      <c r="I131" s="7">
        <f t="shared" si="8"/>
        <v>133722.08853973236</v>
      </c>
    </row>
    <row r="132" spans="1:9" x14ac:dyDescent="0.3">
      <c r="A132">
        <v>121</v>
      </c>
      <c r="B132" s="6">
        <f t="shared" si="5"/>
        <v>585.52757228275789</v>
      </c>
      <c r="C132" s="6">
        <f t="shared" si="6"/>
        <v>965.40913438017765</v>
      </c>
      <c r="D132" s="6">
        <f>IF(D131&gt;0,D131-Table13[[#This Row],[Principal]]-Table13[[#This Row],[Interest]],0)</f>
        <v>52336.658493784736</v>
      </c>
      <c r="F132">
        <v>120</v>
      </c>
      <c r="G132" s="7">
        <f t="shared" si="7"/>
        <v>529.3166004697739</v>
      </c>
      <c r="H132" s="7">
        <f>IF(I131&gt;0,$H$5+$H$6-Table3[[#This Row],[Interest]],0)</f>
        <v>1121.6201061931617</v>
      </c>
      <c r="I132" s="7">
        <f t="shared" si="8"/>
        <v>132600.46843353921</v>
      </c>
    </row>
    <row r="133" spans="1:9" x14ac:dyDescent="0.3">
      <c r="A133">
        <v>122</v>
      </c>
      <c r="B133" s="6">
        <f t="shared" si="5"/>
        <v>581.7061611258365</v>
      </c>
      <c r="C133" s="6">
        <f t="shared" si="6"/>
        <v>969.23054553709915</v>
      </c>
      <c r="D133" s="6">
        <f>IF(D132&gt;0,D132-Table13[[#This Row],[Principal]]-Table13[[#This Row],[Interest]],0)</f>
        <v>50785.721787121794</v>
      </c>
      <c r="F133">
        <v>121</v>
      </c>
      <c r="G133" s="7">
        <f t="shared" si="7"/>
        <v>524.87685421609274</v>
      </c>
      <c r="H133" s="7">
        <f>IF(I132&gt;0,$H$5+$H$6-Table3[[#This Row],[Interest]],0)</f>
        <v>1126.0598524468428</v>
      </c>
      <c r="I133" s="7">
        <f t="shared" si="8"/>
        <v>131474.40858109237</v>
      </c>
    </row>
    <row r="134" spans="1:9" x14ac:dyDescent="0.3">
      <c r="A134">
        <v>123</v>
      </c>
      <c r="B134" s="6">
        <f t="shared" si="5"/>
        <v>577.86962354975219</v>
      </c>
      <c r="C134" s="6">
        <f t="shared" si="6"/>
        <v>973.06708311318346</v>
      </c>
      <c r="D134" s="6">
        <f>IF(D133&gt;0,D133-Table13[[#This Row],[Principal]]-Table13[[#This Row],[Interest]],0)</f>
        <v>49234.785080458852</v>
      </c>
      <c r="F134">
        <v>122</v>
      </c>
      <c r="G134" s="7">
        <f t="shared" si="7"/>
        <v>520.41953396682391</v>
      </c>
      <c r="H134" s="7">
        <f>IF(I133&gt;0,$H$5+$H$6-Table3[[#This Row],[Interest]],0)</f>
        <v>1130.5171726961116</v>
      </c>
      <c r="I134" s="7">
        <f t="shared" si="8"/>
        <v>130343.89140839626</v>
      </c>
    </row>
    <row r="135" spans="1:9" x14ac:dyDescent="0.3">
      <c r="A135">
        <v>124</v>
      </c>
      <c r="B135" s="6">
        <f t="shared" si="5"/>
        <v>574.01789967909576</v>
      </c>
      <c r="C135" s="6">
        <f t="shared" si="6"/>
        <v>976.91880698383977</v>
      </c>
      <c r="D135" s="6">
        <f>IF(D134&gt;0,D134-Table13[[#This Row],[Principal]]-Table13[[#This Row],[Interest]],0)</f>
        <v>47683.848373795918</v>
      </c>
      <c r="F135">
        <v>123</v>
      </c>
      <c r="G135" s="7">
        <f t="shared" si="7"/>
        <v>515.94457015823525</v>
      </c>
      <c r="H135" s="7">
        <f>IF(I134&gt;0,$H$5+$H$6-Table3[[#This Row],[Interest]],0)</f>
        <v>1134.9921365047003</v>
      </c>
      <c r="I135" s="7">
        <f t="shared" si="8"/>
        <v>129208.89927189155</v>
      </c>
    </row>
    <row r="136" spans="1:9" x14ac:dyDescent="0.3">
      <c r="A136">
        <v>125</v>
      </c>
      <c r="B136" s="6">
        <f t="shared" si="5"/>
        <v>570.15092940145132</v>
      </c>
      <c r="C136" s="6">
        <f t="shared" si="6"/>
        <v>980.78577726148421</v>
      </c>
      <c r="D136" s="6">
        <f>IF(D135&gt;0,D135-Table13[[#This Row],[Principal]]-Table13[[#This Row],[Interest]],0)</f>
        <v>46132.911667132983</v>
      </c>
      <c r="F136">
        <v>124</v>
      </c>
      <c r="G136" s="7">
        <f t="shared" si="7"/>
        <v>511.45189295123743</v>
      </c>
      <c r="H136" s="7">
        <f>IF(I135&gt;0,$H$5+$H$6-Table3[[#This Row],[Interest]],0)</f>
        <v>1139.4848137116983</v>
      </c>
      <c r="I136" s="7">
        <f t="shared" si="8"/>
        <v>128069.41445817986</v>
      </c>
    </row>
    <row r="137" spans="1:9" x14ac:dyDescent="0.3">
      <c r="A137">
        <v>126</v>
      </c>
      <c r="B137" s="6">
        <f t="shared" si="5"/>
        <v>566.26865236645801</v>
      </c>
      <c r="C137" s="6">
        <f t="shared" si="6"/>
        <v>984.66805429647764</v>
      </c>
      <c r="D137" s="6">
        <f>IF(D136&gt;0,D136-Table13[[#This Row],[Principal]]-Table13[[#This Row],[Interest]],0)</f>
        <v>44581.974960470048</v>
      </c>
      <c r="F137">
        <v>125</v>
      </c>
      <c r="G137" s="7">
        <f t="shared" si="7"/>
        <v>506.94143223029528</v>
      </c>
      <c r="H137" s="7">
        <f>IF(I136&gt;0,$H$5+$H$6-Table3[[#This Row],[Interest]],0)</f>
        <v>1143.9952744326404</v>
      </c>
      <c r="I137" s="7">
        <f t="shared" si="8"/>
        <v>126925.41918374722</v>
      </c>
    </row>
    <row r="138" spans="1:9" x14ac:dyDescent="0.3">
      <c r="A138">
        <v>127</v>
      </c>
      <c r="B138" s="6">
        <f t="shared" si="5"/>
        <v>562.37100798486767</v>
      </c>
      <c r="C138" s="6">
        <f t="shared" si="6"/>
        <v>988.56569867806775</v>
      </c>
      <c r="D138" s="6">
        <f>IF(D137&gt;0,D137-Table13[[#This Row],[Principal]]-Table13[[#This Row],[Interest]],0)</f>
        <v>43031.038253807114</v>
      </c>
      <c r="F138">
        <v>126</v>
      </c>
      <c r="G138" s="7">
        <f t="shared" si="7"/>
        <v>502.4131176023327</v>
      </c>
      <c r="H138" s="7">
        <f>IF(I137&gt;0,$H$5+$H$6-Table3[[#This Row],[Interest]],0)</f>
        <v>1148.5235890606029</v>
      </c>
      <c r="I138" s="7">
        <f t="shared" si="8"/>
        <v>125776.89559468662</v>
      </c>
    </row>
    <row r="139" spans="1:9" x14ac:dyDescent="0.3">
      <c r="A139">
        <v>128</v>
      </c>
      <c r="B139" s="6">
        <f t="shared" si="5"/>
        <v>558.45793542760043</v>
      </c>
      <c r="C139" s="6">
        <f t="shared" si="6"/>
        <v>992.47877123533522</v>
      </c>
      <c r="D139" s="6">
        <f>IF(D138&gt;0,D138-Table13[[#This Row],[Principal]]-Table13[[#This Row],[Interest]],0)</f>
        <v>41480.101547144179</v>
      </c>
      <c r="F139">
        <v>127</v>
      </c>
      <c r="G139" s="7">
        <f t="shared" si="7"/>
        <v>497.86687839563456</v>
      </c>
      <c r="H139" s="7">
        <f>IF(I138&gt;0,$H$5+$H$6-Table3[[#This Row],[Interest]],0)</f>
        <v>1153.0698282673011</v>
      </c>
      <c r="I139" s="7">
        <f t="shared" si="8"/>
        <v>124623.82576641932</v>
      </c>
    </row>
    <row r="140" spans="1:9" x14ac:dyDescent="0.3">
      <c r="A140">
        <v>129</v>
      </c>
      <c r="B140" s="6">
        <f t="shared" ref="B140:B203" si="9">IF(D139&gt;0,-IPMT($B$5/$B$6,A140,$E$5,$E$6),0)</f>
        <v>554.52937362479395</v>
      </c>
      <c r="C140" s="6">
        <f t="shared" ref="C140:C203" si="10">IF(D139&gt;0,-PPMT($B$5/$B$6,A140,$E$5,$E$6),0)</f>
        <v>996.4073330381417</v>
      </c>
      <c r="D140" s="6">
        <f>IF(D139&gt;0,D139-Table13[[#This Row],[Principal]]-Table13[[#This Row],[Interest]],0)</f>
        <v>39929.164840481244</v>
      </c>
      <c r="F140">
        <v>128</v>
      </c>
      <c r="G140" s="7">
        <f t="shared" si="7"/>
        <v>493.30264365874314</v>
      </c>
      <c r="H140" s="7">
        <f>IF(I139&gt;0,$H$5+$H$6-Table3[[#This Row],[Interest]],0)</f>
        <v>1157.6340630041925</v>
      </c>
      <c r="I140" s="7">
        <f t="shared" si="8"/>
        <v>123466.19170341513</v>
      </c>
    </row>
    <row r="141" spans="1:9" x14ac:dyDescent="0.3">
      <c r="A141">
        <v>130</v>
      </c>
      <c r="B141" s="6">
        <f t="shared" si="9"/>
        <v>550.58526126485128</v>
      </c>
      <c r="C141" s="6">
        <f t="shared" si="10"/>
        <v>1000.3514453980844</v>
      </c>
      <c r="D141" s="6">
        <f>IF(D140&gt;0,D140-Table13[[#This Row],[Principal]]-Table13[[#This Row],[Interest]],0)</f>
        <v>38378.228133818309</v>
      </c>
      <c r="F141">
        <v>129</v>
      </c>
      <c r="G141" s="7">
        <f t="shared" si="7"/>
        <v>488.72034215935156</v>
      </c>
      <c r="H141" s="7">
        <f>IF(I140&gt;0,$H$5+$H$6-Table3[[#This Row],[Interest]],0)</f>
        <v>1162.2163645035841</v>
      </c>
      <c r="I141" s="7">
        <f t="shared" si="8"/>
        <v>122303.97533891154</v>
      </c>
    </row>
    <row r="142" spans="1:9" x14ac:dyDescent="0.3">
      <c r="A142">
        <v>131</v>
      </c>
      <c r="B142" s="6">
        <f t="shared" si="9"/>
        <v>546.62553679348377</v>
      </c>
      <c r="C142" s="6">
        <f t="shared" si="10"/>
        <v>1004.3111698694518</v>
      </c>
      <c r="D142" s="6">
        <f>IF(D141&gt;0,D141-Table13[[#This Row],[Principal]]-Table13[[#This Row],[Interest]],0)</f>
        <v>36827.291427155375</v>
      </c>
      <c r="F142">
        <v>130</v>
      </c>
      <c r="G142" s="7">
        <f t="shared" ref="G142:G205" si="11">IF(I141&gt;0,I141*$B$5/$B$6,0)</f>
        <v>484.11990238319146</v>
      </c>
      <c r="H142" s="7">
        <f>IF(I141&gt;0,$H$5+$H$6-Table3[[#This Row],[Interest]],0)</f>
        <v>1166.8168042797442</v>
      </c>
      <c r="I142" s="7">
        <f t="shared" ref="I142:I205" si="12">IF(I141&gt;0,I141-H142,0)</f>
        <v>121137.15853463179</v>
      </c>
    </row>
    <row r="143" spans="1:9" x14ac:dyDescent="0.3">
      <c r="A143">
        <v>132</v>
      </c>
      <c r="B143" s="6">
        <f t="shared" si="9"/>
        <v>542.65013841275049</v>
      </c>
      <c r="C143" s="6">
        <f t="shared" si="10"/>
        <v>1008.2865682501849</v>
      </c>
      <c r="D143" s="6">
        <f>IF(D142&gt;0,D142-Table13[[#This Row],[Principal]]-Table13[[#This Row],[Interest]],0)</f>
        <v>35276.35472049244</v>
      </c>
      <c r="F143">
        <v>131</v>
      </c>
      <c r="G143" s="7">
        <f t="shared" si="11"/>
        <v>479.50125253291753</v>
      </c>
      <c r="H143" s="7">
        <f>IF(I142&gt;0,$H$5+$H$6-Table3[[#This Row],[Interest]],0)</f>
        <v>1171.4354541300181</v>
      </c>
      <c r="I143" s="7">
        <f t="shared" si="12"/>
        <v>119965.72308050178</v>
      </c>
    </row>
    <row r="144" spans="1:9" x14ac:dyDescent="0.3">
      <c r="A144">
        <v>133</v>
      </c>
      <c r="B144" s="6">
        <f t="shared" si="9"/>
        <v>538.6590040800935</v>
      </c>
      <c r="C144" s="6">
        <f t="shared" si="10"/>
        <v>1012.277702582842</v>
      </c>
      <c r="D144" s="6">
        <f>IF(D143&gt;0,D143-Table13[[#This Row],[Principal]]-Table13[[#This Row],[Interest]],0)</f>
        <v>33725.418013829505</v>
      </c>
      <c r="F144">
        <v>132</v>
      </c>
      <c r="G144" s="7">
        <f t="shared" si="11"/>
        <v>474.86432052698621</v>
      </c>
      <c r="H144" s="7">
        <f>IF(I143&gt;0,$H$5+$H$6-Table3[[#This Row],[Interest]],0)</f>
        <v>1176.0723861359495</v>
      </c>
      <c r="I144" s="7">
        <f t="shared" si="12"/>
        <v>118789.65069436583</v>
      </c>
    </row>
    <row r="145" spans="1:9" x14ac:dyDescent="0.3">
      <c r="A145">
        <v>134</v>
      </c>
      <c r="B145" s="6">
        <f t="shared" si="9"/>
        <v>534.6520715073699</v>
      </c>
      <c r="C145" s="6">
        <f t="shared" si="10"/>
        <v>1016.2846351555658</v>
      </c>
      <c r="D145" s="6">
        <f>IF(D144&gt;0,D144-Table13[[#This Row],[Principal]]-Table13[[#This Row],[Interest]],0)</f>
        <v>32174.481307166567</v>
      </c>
      <c r="F145">
        <v>133</v>
      </c>
      <c r="G145" s="7">
        <f t="shared" si="11"/>
        <v>470.20903399853142</v>
      </c>
      <c r="H145" s="7">
        <f>IF(I144&gt;0,$H$5+$H$6-Table3[[#This Row],[Interest]],0)</f>
        <v>1180.7276726644043</v>
      </c>
      <c r="I145" s="7">
        <f t="shared" si="12"/>
        <v>117608.92302170143</v>
      </c>
    </row>
    <row r="146" spans="1:9" x14ac:dyDescent="0.3">
      <c r="A146">
        <v>135</v>
      </c>
      <c r="B146" s="6">
        <f t="shared" si="9"/>
        <v>530.62927815987916</v>
      </c>
      <c r="C146" s="6">
        <f t="shared" si="10"/>
        <v>1020.3074285030566</v>
      </c>
      <c r="D146" s="6">
        <f>IF(D145&gt;0,D145-Table13[[#This Row],[Principal]]-Table13[[#This Row],[Interest]],0)</f>
        <v>30623.544600503632</v>
      </c>
      <c r="F146">
        <v>134</v>
      </c>
      <c r="G146" s="7">
        <f t="shared" si="11"/>
        <v>465.53532029423485</v>
      </c>
      <c r="H146" s="7">
        <f>IF(I145&gt;0,$H$5+$H$6-Table3[[#This Row],[Interest]],0)</f>
        <v>1185.4013863687007</v>
      </c>
      <c r="I146" s="7">
        <f t="shared" si="12"/>
        <v>116423.52163533273</v>
      </c>
    </row>
    <row r="147" spans="1:9" x14ac:dyDescent="0.3">
      <c r="A147">
        <v>136</v>
      </c>
      <c r="B147" s="6">
        <f t="shared" si="9"/>
        <v>526.59056125538791</v>
      </c>
      <c r="C147" s="6">
        <f t="shared" si="10"/>
        <v>1024.3461454075477</v>
      </c>
      <c r="D147" s="6">
        <f>IF(D146&gt;0,D146-Table13[[#This Row],[Principal]]-Table13[[#This Row],[Interest]],0)</f>
        <v>29072.607893840697</v>
      </c>
      <c r="F147">
        <v>135</v>
      </c>
      <c r="G147" s="7">
        <f t="shared" si="11"/>
        <v>460.84310647319199</v>
      </c>
      <c r="H147" s="7">
        <f>IF(I146&gt;0,$H$5+$H$6-Table3[[#This Row],[Interest]],0)</f>
        <v>1190.0936001897437</v>
      </c>
      <c r="I147" s="7">
        <f t="shared" si="12"/>
        <v>115233.42803514298</v>
      </c>
    </row>
    <row r="148" spans="1:9" x14ac:dyDescent="0.3">
      <c r="A148">
        <v>137</v>
      </c>
      <c r="B148" s="6">
        <f t="shared" si="9"/>
        <v>522.53585776314947</v>
      </c>
      <c r="C148" s="6">
        <f t="shared" si="10"/>
        <v>1028.4008488997861</v>
      </c>
      <c r="D148" s="6">
        <f>IF(D147&gt;0,D147-Table13[[#This Row],[Principal]]-Table13[[#This Row],[Interest]],0)</f>
        <v>27521.671187177762</v>
      </c>
      <c r="F148">
        <v>136</v>
      </c>
      <c r="G148" s="7">
        <f t="shared" si="11"/>
        <v>456.13231930577427</v>
      </c>
      <c r="H148" s="7">
        <f>IF(I147&gt;0,$H$5+$H$6-Table3[[#This Row],[Interest]],0)</f>
        <v>1194.8043873571614</v>
      </c>
      <c r="I148" s="7">
        <f t="shared" si="12"/>
        <v>114038.62364778582</v>
      </c>
    </row>
    <row r="149" spans="1:9" x14ac:dyDescent="0.3">
      <c r="A149">
        <v>138</v>
      </c>
      <c r="B149" s="6">
        <f t="shared" si="9"/>
        <v>518.46510440292116</v>
      </c>
      <c r="C149" s="6">
        <f t="shared" si="10"/>
        <v>1032.4716022600144</v>
      </c>
      <c r="D149" s="6">
        <f>IF(D148&gt;0,D148-Table13[[#This Row],[Principal]]-Table13[[#This Row],[Interest]],0)</f>
        <v>25970.734480514828</v>
      </c>
      <c r="F149">
        <v>137</v>
      </c>
      <c r="G149" s="7">
        <f t="shared" si="11"/>
        <v>451.40288527248555</v>
      </c>
      <c r="H149" s="7">
        <f>IF(I148&gt;0,$H$5+$H$6-Table3[[#This Row],[Interest]],0)</f>
        <v>1199.5338213904502</v>
      </c>
      <c r="I149" s="7">
        <f t="shared" si="12"/>
        <v>112839.08982639537</v>
      </c>
    </row>
    <row r="150" spans="1:9" x14ac:dyDescent="0.3">
      <c r="A150">
        <v>139</v>
      </c>
      <c r="B150" s="6">
        <f t="shared" si="9"/>
        <v>514.37823764397535</v>
      </c>
      <c r="C150" s="6">
        <f t="shared" si="10"/>
        <v>1036.5584690189603</v>
      </c>
      <c r="D150" s="6">
        <f>IF(D149&gt;0,D149-Table13[[#This Row],[Principal]]-Table13[[#This Row],[Interest]],0)</f>
        <v>24419.797773851893</v>
      </c>
      <c r="F150">
        <v>138</v>
      </c>
      <c r="G150" s="7">
        <f t="shared" si="11"/>
        <v>446.65473056281502</v>
      </c>
      <c r="H150" s="7">
        <f>IF(I149&gt;0,$H$5+$H$6-Table3[[#This Row],[Interest]],0)</f>
        <v>1204.2819761001206</v>
      </c>
      <c r="I150" s="7">
        <f t="shared" si="12"/>
        <v>111634.80785029526</v>
      </c>
    </row>
    <row r="151" spans="1:9" x14ac:dyDescent="0.3">
      <c r="A151">
        <v>140</v>
      </c>
      <c r="B151" s="6">
        <f t="shared" si="9"/>
        <v>510.27519370410874</v>
      </c>
      <c r="C151" s="6">
        <f t="shared" si="10"/>
        <v>1040.6615129588267</v>
      </c>
      <c r="D151" s="6">
        <f>IF(D150&gt;0,D150-Table13[[#This Row],[Principal]]-Table13[[#This Row],[Interest]],0)</f>
        <v>22868.861067188955</v>
      </c>
      <c r="F151">
        <v>139</v>
      </c>
      <c r="G151" s="7">
        <f t="shared" si="11"/>
        <v>441.88778107408535</v>
      </c>
      <c r="H151" s="7">
        <f>IF(I150&gt;0,$H$5+$H$6-Table3[[#This Row],[Interest]],0)</f>
        <v>1209.0489255888504</v>
      </c>
      <c r="I151" s="7">
        <f t="shared" si="12"/>
        <v>110425.7589247064</v>
      </c>
    </row>
    <row r="152" spans="1:9" x14ac:dyDescent="0.3">
      <c r="A152">
        <v>141</v>
      </c>
      <c r="B152" s="6">
        <f t="shared" si="9"/>
        <v>506.15590854864672</v>
      </c>
      <c r="C152" s="6">
        <f t="shared" si="10"/>
        <v>1044.7807981142889</v>
      </c>
      <c r="D152" s="6">
        <f>IF(D151&gt;0,D151-Table13[[#This Row],[Principal]]-Table13[[#This Row],[Interest]],0)</f>
        <v>21317.924360526016</v>
      </c>
      <c r="F152">
        <v>140</v>
      </c>
      <c r="G152" s="7">
        <f t="shared" si="11"/>
        <v>437.10196241029621</v>
      </c>
      <c r="H152" s="7">
        <f>IF(I151&gt;0,$H$5+$H$6-Table3[[#This Row],[Interest]],0)</f>
        <v>1213.8347442526394</v>
      </c>
      <c r="I152" s="7">
        <f t="shared" si="12"/>
        <v>109211.92418045376</v>
      </c>
    </row>
    <row r="153" spans="1:9" x14ac:dyDescent="0.3">
      <c r="A153">
        <v>142</v>
      </c>
      <c r="B153" s="6">
        <f t="shared" si="9"/>
        <v>502.02031788944424</v>
      </c>
      <c r="C153" s="6">
        <f t="shared" si="10"/>
        <v>1048.9163887734912</v>
      </c>
      <c r="D153" s="6">
        <f>IF(D152&gt;0,D152-Table13[[#This Row],[Principal]]-Table13[[#This Row],[Interest]],0)</f>
        <v>19766.987653863082</v>
      </c>
      <c r="F153">
        <v>141</v>
      </c>
      <c r="G153" s="7">
        <f t="shared" si="11"/>
        <v>432.29719988096281</v>
      </c>
      <c r="H153" s="7">
        <f>IF(I152&gt;0,$H$5+$H$6-Table3[[#This Row],[Interest]],0)</f>
        <v>1218.6395067819728</v>
      </c>
      <c r="I153" s="7">
        <f t="shared" si="12"/>
        <v>107993.28467367179</v>
      </c>
    </row>
    <row r="154" spans="1:9" x14ac:dyDescent="0.3">
      <c r="A154">
        <v>143</v>
      </c>
      <c r="B154" s="6">
        <f t="shared" si="9"/>
        <v>497.86835718388249</v>
      </c>
      <c r="C154" s="6">
        <f t="shared" si="10"/>
        <v>1053.0683494790533</v>
      </c>
      <c r="D154" s="6">
        <f>IF(D153&gt;0,D153-Table13[[#This Row],[Principal]]-Table13[[#This Row],[Interest]],0)</f>
        <v>18216.050947200147</v>
      </c>
      <c r="F154">
        <v>142</v>
      </c>
      <c r="G154" s="7">
        <f t="shared" si="11"/>
        <v>427.47341849995087</v>
      </c>
      <c r="H154" s="7">
        <f>IF(I153&gt;0,$H$5+$H$6-Table3[[#This Row],[Interest]],0)</f>
        <v>1223.4632881629848</v>
      </c>
      <c r="I154" s="7">
        <f t="shared" si="12"/>
        <v>106769.82138550881</v>
      </c>
    </row>
    <row r="155" spans="1:9" x14ac:dyDescent="0.3">
      <c r="A155">
        <v>144</v>
      </c>
      <c r="B155" s="6">
        <f t="shared" si="9"/>
        <v>493.69996163386128</v>
      </c>
      <c r="C155" s="6">
        <f t="shared" si="10"/>
        <v>1057.2367450290744</v>
      </c>
      <c r="D155" s="6">
        <f>IF(D154&gt;0,D154-Table13[[#This Row],[Principal]]-Table13[[#This Row],[Interest]],0)</f>
        <v>16665.114240537212</v>
      </c>
      <c r="F155">
        <v>143</v>
      </c>
      <c r="G155" s="7">
        <f t="shared" si="11"/>
        <v>422.63054298430575</v>
      </c>
      <c r="H155" s="7">
        <f>IF(I154&gt;0,$H$5+$H$6-Table3[[#This Row],[Interest]],0)</f>
        <v>1228.3061636786299</v>
      </c>
      <c r="I155" s="7">
        <f t="shared" si="12"/>
        <v>105541.51522183018</v>
      </c>
    </row>
    <row r="156" spans="1:9" x14ac:dyDescent="0.3">
      <c r="A156">
        <v>145</v>
      </c>
      <c r="B156" s="6">
        <f t="shared" si="9"/>
        <v>489.51506618478783</v>
      </c>
      <c r="C156" s="6">
        <f t="shared" si="10"/>
        <v>1061.4216404781478</v>
      </c>
      <c r="D156" s="6">
        <f>IF(D155&gt;0,D155-Table13[[#This Row],[Principal]]-Table13[[#This Row],[Interest]],0)</f>
        <v>15114.177533874277</v>
      </c>
      <c r="F156">
        <v>144</v>
      </c>
      <c r="G156" s="7">
        <f t="shared" si="11"/>
        <v>417.76849775307778</v>
      </c>
      <c r="H156" s="7">
        <f>IF(I155&gt;0,$H$5+$H$6-Table3[[#This Row],[Interest]],0)</f>
        <v>1233.1682089098579</v>
      </c>
      <c r="I156" s="7">
        <f t="shared" si="12"/>
        <v>104308.34701292032</v>
      </c>
    </row>
    <row r="157" spans="1:9" x14ac:dyDescent="0.3">
      <c r="A157">
        <v>146</v>
      </c>
      <c r="B157" s="6">
        <f t="shared" si="9"/>
        <v>485.31360552456181</v>
      </c>
      <c r="C157" s="6">
        <f t="shared" si="10"/>
        <v>1065.6231011383738</v>
      </c>
      <c r="D157" s="6">
        <f>IF(D156&gt;0,D156-Table13[[#This Row],[Principal]]-Table13[[#This Row],[Interest]],0)</f>
        <v>13563.240827211343</v>
      </c>
      <c r="F157">
        <v>145</v>
      </c>
      <c r="G157" s="7">
        <f t="shared" si="11"/>
        <v>412.88720692614294</v>
      </c>
      <c r="H157" s="7">
        <f>IF(I156&gt;0,$H$5+$H$6-Table3[[#This Row],[Interest]],0)</f>
        <v>1238.0494997367928</v>
      </c>
      <c r="I157" s="7">
        <f t="shared" si="12"/>
        <v>103070.29751318353</v>
      </c>
    </row>
    <row r="158" spans="1:9" x14ac:dyDescent="0.3">
      <c r="A158">
        <v>147</v>
      </c>
      <c r="B158" s="6">
        <f t="shared" si="9"/>
        <v>481.09551408255578</v>
      </c>
      <c r="C158" s="6">
        <f t="shared" si="10"/>
        <v>1069.8411925803798</v>
      </c>
      <c r="D158" s="6">
        <f>IF(D157&gt;0,D157-Table13[[#This Row],[Principal]]-Table13[[#This Row],[Interest]],0)</f>
        <v>12012.304120548408</v>
      </c>
      <c r="F158">
        <v>146</v>
      </c>
      <c r="G158" s="7">
        <f t="shared" si="11"/>
        <v>407.98659432301815</v>
      </c>
      <c r="H158" s="7">
        <f>IF(I157&gt;0,$H$5+$H$6-Table3[[#This Row],[Interest]],0)</f>
        <v>1242.9501123399175</v>
      </c>
      <c r="I158" s="7">
        <f t="shared" si="12"/>
        <v>101827.3474008436</v>
      </c>
    </row>
    <row r="159" spans="1:9" x14ac:dyDescent="0.3">
      <c r="A159">
        <v>148</v>
      </c>
      <c r="B159" s="6">
        <f t="shared" si="9"/>
        <v>476.86072602859178</v>
      </c>
      <c r="C159" s="6">
        <f t="shared" si="10"/>
        <v>1074.0759806343438</v>
      </c>
      <c r="D159" s="6">
        <f>IF(D158&gt;0,D158-Table13[[#This Row],[Principal]]-Table13[[#This Row],[Interest]],0)</f>
        <v>10461.367413885473</v>
      </c>
      <c r="F159">
        <v>147</v>
      </c>
      <c r="G159" s="7">
        <f t="shared" si="11"/>
        <v>403.06658346167256</v>
      </c>
      <c r="H159" s="7">
        <f>IF(I158&gt;0,$H$5+$H$6-Table3[[#This Row],[Interest]],0)</f>
        <v>1247.8701232012631</v>
      </c>
      <c r="I159" s="7">
        <f t="shared" si="12"/>
        <v>100579.47727764233</v>
      </c>
    </row>
    <row r="160" spans="1:9" x14ac:dyDescent="0.3">
      <c r="A160">
        <v>149</v>
      </c>
      <c r="B160" s="6">
        <f t="shared" si="9"/>
        <v>472.60917527191418</v>
      </c>
      <c r="C160" s="6">
        <f t="shared" si="10"/>
        <v>1078.3275313910215</v>
      </c>
      <c r="D160" s="6">
        <f>IF(D159&gt;0,D159-Table13[[#This Row],[Principal]]-Table13[[#This Row],[Interest]],0)</f>
        <v>8910.4307072225365</v>
      </c>
      <c r="F160">
        <v>148</v>
      </c>
      <c r="G160" s="7">
        <f t="shared" si="11"/>
        <v>398.12709755733425</v>
      </c>
      <c r="H160" s="7">
        <f>IF(I159&gt;0,$H$5+$H$6-Table3[[#This Row],[Interest]],0)</f>
        <v>1252.8096091056013</v>
      </c>
      <c r="I160" s="7">
        <f t="shared" si="12"/>
        <v>99326.667668536727</v>
      </c>
    </row>
    <row r="161" spans="1:9" x14ac:dyDescent="0.3">
      <c r="A161">
        <v>150</v>
      </c>
      <c r="B161" s="6">
        <f t="shared" si="9"/>
        <v>468.34079546015795</v>
      </c>
      <c r="C161" s="6">
        <f t="shared" si="10"/>
        <v>1082.5959112027774</v>
      </c>
      <c r="D161" s="6">
        <f>IF(D160&gt;0,D160-Table13[[#This Row],[Principal]]-Table13[[#This Row],[Interest]],0)</f>
        <v>7359.4940005596009</v>
      </c>
      <c r="F161">
        <v>149</v>
      </c>
      <c r="G161" s="7">
        <f t="shared" si="11"/>
        <v>393.16805952129124</v>
      </c>
      <c r="H161" s="7">
        <f>IF(I160&gt;0,$H$5+$H$6-Table3[[#This Row],[Interest]],0)</f>
        <v>1257.7686471416444</v>
      </c>
      <c r="I161" s="7">
        <f t="shared" si="12"/>
        <v>98068.899021395089</v>
      </c>
    </row>
    <row r="162" spans="1:9" x14ac:dyDescent="0.3">
      <c r="A162">
        <v>151</v>
      </c>
      <c r="B162" s="6">
        <f t="shared" si="9"/>
        <v>464.05551997831373</v>
      </c>
      <c r="C162" s="6">
        <f t="shared" si="10"/>
        <v>1086.8811866846218</v>
      </c>
      <c r="D162" s="6">
        <f>IF(D161&gt;0,D161-Table13[[#This Row],[Principal]]-Table13[[#This Row],[Interest]],0)</f>
        <v>5808.5572938966652</v>
      </c>
      <c r="F162">
        <v>150</v>
      </c>
      <c r="G162" s="7">
        <f t="shared" si="11"/>
        <v>388.18939195968892</v>
      </c>
      <c r="H162" s="7">
        <f>IF(I161&gt;0,$H$5+$H$6-Table3[[#This Row],[Interest]],0)</f>
        <v>1262.7473147032467</v>
      </c>
      <c r="I162" s="7">
        <f t="shared" si="12"/>
        <v>96806.151706691846</v>
      </c>
    </row>
    <row r="163" spans="1:9" x14ac:dyDescent="0.3">
      <c r="A163">
        <v>152</v>
      </c>
      <c r="B163" s="6">
        <f t="shared" si="9"/>
        <v>459.75328194768713</v>
      </c>
      <c r="C163" s="6">
        <f t="shared" si="10"/>
        <v>1091.1834247152485</v>
      </c>
      <c r="D163" s="6">
        <f>IF(D162&gt;0,D162-Table13[[#This Row],[Principal]]-Table13[[#This Row],[Interest]],0)</f>
        <v>4257.6205872337296</v>
      </c>
      <c r="F163">
        <v>151</v>
      </c>
      <c r="G163" s="7">
        <f t="shared" si="11"/>
        <v>383.19101717232189</v>
      </c>
      <c r="H163" s="7">
        <f>IF(I162&gt;0,$H$5+$H$6-Table3[[#This Row],[Interest]],0)</f>
        <v>1267.7456894906138</v>
      </c>
      <c r="I163" s="7">
        <f t="shared" si="12"/>
        <v>95538.406017201225</v>
      </c>
    </row>
    <row r="164" spans="1:9" x14ac:dyDescent="0.3">
      <c r="A164">
        <v>153</v>
      </c>
      <c r="B164" s="6">
        <f t="shared" si="9"/>
        <v>455.4340142248559</v>
      </c>
      <c r="C164" s="6">
        <f t="shared" si="10"/>
        <v>1095.5026924380795</v>
      </c>
      <c r="D164" s="6">
        <f>IF(D163&gt;0,D163-Table13[[#This Row],[Principal]]-Table13[[#This Row],[Interest]],0)</f>
        <v>2706.6838805707939</v>
      </c>
      <c r="F164">
        <v>152</v>
      </c>
      <c r="G164" s="7">
        <f t="shared" si="11"/>
        <v>378.17285715142151</v>
      </c>
      <c r="H164" s="7">
        <f>IF(I163&gt;0,$H$5+$H$6-Table3[[#This Row],[Interest]],0)</f>
        <v>1272.7638495115141</v>
      </c>
      <c r="I164" s="7">
        <f t="shared" si="12"/>
        <v>94265.642167689715</v>
      </c>
    </row>
    <row r="165" spans="1:9" x14ac:dyDescent="0.3">
      <c r="A165">
        <v>154</v>
      </c>
      <c r="B165" s="6">
        <f t="shared" si="9"/>
        <v>451.09764940062178</v>
      </c>
      <c r="C165" s="6">
        <f t="shared" si="10"/>
        <v>1099.8390572623139</v>
      </c>
      <c r="D165" s="6">
        <f>IF(D164&gt;0,D164-Table13[[#This Row],[Principal]]-Table13[[#This Row],[Interest]],0)</f>
        <v>1155.7471739078583</v>
      </c>
      <c r="F165">
        <v>153</v>
      </c>
      <c r="G165" s="7">
        <f t="shared" si="11"/>
        <v>373.13483358043845</v>
      </c>
      <c r="H165" s="7">
        <f>IF(I164&gt;0,$H$5+$H$6-Table3[[#This Row],[Interest]],0)</f>
        <v>1277.8018730824972</v>
      </c>
      <c r="I165" s="7">
        <f t="shared" si="12"/>
        <v>92987.840294607216</v>
      </c>
    </row>
    <row r="166" spans="1:9" x14ac:dyDescent="0.3">
      <c r="A166">
        <v>155</v>
      </c>
      <c r="B166" s="6">
        <f t="shared" si="9"/>
        <v>446.74411979895842</v>
      </c>
      <c r="C166" s="6">
        <f t="shared" si="10"/>
        <v>1104.1925868639771</v>
      </c>
      <c r="D166" s="6">
        <f>IF(D165&gt;0,D165-Table13[[#This Row],[Principal]]-Table13[[#This Row],[Interest]],0)</f>
        <v>-395.18953275507727</v>
      </c>
      <c r="F166">
        <v>154</v>
      </c>
      <c r="G166" s="7">
        <f t="shared" si="11"/>
        <v>368.0768678328202</v>
      </c>
      <c r="H166" s="7">
        <f>IF(I165&gt;0,$H$5+$H$6-Table3[[#This Row],[Interest]],0)</f>
        <v>1282.8598388301155</v>
      </c>
      <c r="I166" s="7">
        <f t="shared" si="12"/>
        <v>91704.980455777099</v>
      </c>
    </row>
    <row r="167" spans="1:9" x14ac:dyDescent="0.3">
      <c r="A167">
        <v>156</v>
      </c>
      <c r="B167" s="6">
        <f t="shared" si="9"/>
        <v>0</v>
      </c>
      <c r="C167" s="6">
        <f t="shared" si="10"/>
        <v>0</v>
      </c>
      <c r="D167" s="6">
        <f>IF(D166&gt;0,D166-Table13[[#This Row],[Principal]]-Table13[[#This Row],[Interest]],0)</f>
        <v>0</v>
      </c>
      <c r="F167">
        <v>155</v>
      </c>
      <c r="G167" s="7">
        <f t="shared" si="11"/>
        <v>362.99888097078434</v>
      </c>
      <c r="H167" s="7">
        <f>IF(I166&gt;0,$H$5+$H$6-Table3[[#This Row],[Interest]],0)</f>
        <v>1287.9378256921514</v>
      </c>
      <c r="I167" s="7">
        <f t="shared" si="12"/>
        <v>90417.04263008495</v>
      </c>
    </row>
    <row r="168" spans="1:9" x14ac:dyDescent="0.3">
      <c r="A168">
        <v>157</v>
      </c>
      <c r="B168" s="6">
        <f t="shared" si="9"/>
        <v>0</v>
      </c>
      <c r="C168" s="6">
        <f t="shared" si="10"/>
        <v>0</v>
      </c>
      <c r="D168" s="6">
        <f>IF(D167&gt;0,D167-Table13[[#This Row],[Principal]]-Table13[[#This Row],[Interest]],0)</f>
        <v>0</v>
      </c>
      <c r="F168">
        <v>156</v>
      </c>
      <c r="G168" s="7">
        <f t="shared" si="11"/>
        <v>357.90079374408629</v>
      </c>
      <c r="H168" s="7">
        <f>IF(I167&gt;0,$H$5+$H$6-Table3[[#This Row],[Interest]],0)</f>
        <v>1293.0359129188494</v>
      </c>
      <c r="I168" s="7">
        <f t="shared" si="12"/>
        <v>89124.006717166107</v>
      </c>
    </row>
    <row r="169" spans="1:9" x14ac:dyDescent="0.3">
      <c r="A169">
        <v>158</v>
      </c>
      <c r="B169" s="6">
        <f t="shared" si="9"/>
        <v>0</v>
      </c>
      <c r="C169" s="6">
        <f t="shared" si="10"/>
        <v>0</v>
      </c>
      <c r="D169" s="6">
        <f>IF(D168&gt;0,D168-Table13[[#This Row],[Principal]]-Table13[[#This Row],[Interest]],0)</f>
        <v>0</v>
      </c>
      <c r="F169">
        <v>157</v>
      </c>
      <c r="G169" s="7">
        <f t="shared" si="11"/>
        <v>352.7825265887825</v>
      </c>
      <c r="H169" s="7">
        <f>IF(I168&gt;0,$H$5+$H$6-Table3[[#This Row],[Interest]],0)</f>
        <v>1298.1541800741531</v>
      </c>
      <c r="I169" s="7">
        <f t="shared" si="12"/>
        <v>87825.852537091952</v>
      </c>
    </row>
    <row r="170" spans="1:9" x14ac:dyDescent="0.3">
      <c r="A170">
        <v>159</v>
      </c>
      <c r="B170" s="6">
        <f t="shared" si="9"/>
        <v>0</v>
      </c>
      <c r="C170" s="6">
        <f t="shared" si="10"/>
        <v>0</v>
      </c>
      <c r="D170" s="6">
        <f>IF(D169&gt;0,D169-Table13[[#This Row],[Principal]]-Table13[[#This Row],[Interest]],0)</f>
        <v>0</v>
      </c>
      <c r="F170">
        <v>158</v>
      </c>
      <c r="G170" s="7">
        <f t="shared" si="11"/>
        <v>347.64399962598895</v>
      </c>
      <c r="H170" s="7">
        <f>IF(I169&gt;0,$H$5+$H$6-Table3[[#This Row],[Interest]],0)</f>
        <v>1303.2927070369467</v>
      </c>
      <c r="I170" s="7">
        <f t="shared" si="12"/>
        <v>86522.559830055005</v>
      </c>
    </row>
    <row r="171" spans="1:9" x14ac:dyDescent="0.3">
      <c r="A171">
        <v>160</v>
      </c>
      <c r="B171" s="6">
        <f t="shared" si="9"/>
        <v>0</v>
      </c>
      <c r="C171" s="6">
        <f t="shared" si="10"/>
        <v>0</v>
      </c>
      <c r="D171" s="6">
        <f>IF(D170&gt;0,D170-Table13[[#This Row],[Principal]]-Table13[[#This Row],[Interest]],0)</f>
        <v>0</v>
      </c>
      <c r="F171">
        <v>159</v>
      </c>
      <c r="G171" s="7">
        <f t="shared" si="11"/>
        <v>342.48513266063441</v>
      </c>
      <c r="H171" s="7">
        <f>IF(I170&gt;0,$H$5+$H$6-Table3[[#This Row],[Interest]],0)</f>
        <v>1308.4515740023012</v>
      </c>
      <c r="I171" s="7">
        <f t="shared" si="12"/>
        <v>85214.108256052699</v>
      </c>
    </row>
    <row r="172" spans="1:9" x14ac:dyDescent="0.3">
      <c r="A172">
        <v>161</v>
      </c>
      <c r="B172" s="6">
        <f t="shared" si="9"/>
        <v>0</v>
      </c>
      <c r="C172" s="6">
        <f t="shared" si="10"/>
        <v>0</v>
      </c>
      <c r="D172" s="6">
        <f>IF(D171&gt;0,D171-Table13[[#This Row],[Principal]]-Table13[[#This Row],[Interest]],0)</f>
        <v>0</v>
      </c>
      <c r="F172">
        <v>160</v>
      </c>
      <c r="G172" s="7">
        <f t="shared" si="11"/>
        <v>337.30584518020862</v>
      </c>
      <c r="H172" s="7">
        <f>IF(I171&gt;0,$H$5+$H$6-Table3[[#This Row],[Interest]],0)</f>
        <v>1313.6308614827271</v>
      </c>
      <c r="I172" s="7">
        <f t="shared" si="12"/>
        <v>83900.477394569971</v>
      </c>
    </row>
    <row r="173" spans="1:9" x14ac:dyDescent="0.3">
      <c r="A173">
        <v>162</v>
      </c>
      <c r="B173" s="6">
        <f t="shared" si="9"/>
        <v>0</v>
      </c>
      <c r="C173" s="6">
        <f t="shared" si="10"/>
        <v>0</v>
      </c>
      <c r="D173" s="6">
        <f>IF(D172&gt;0,D172-Table13[[#This Row],[Principal]]-Table13[[#This Row],[Interest]],0)</f>
        <v>0</v>
      </c>
      <c r="F173">
        <v>161</v>
      </c>
      <c r="G173" s="7">
        <f t="shared" si="11"/>
        <v>332.10605635350618</v>
      </c>
      <c r="H173" s="7">
        <f>IF(I172&gt;0,$H$5+$H$6-Table3[[#This Row],[Interest]],0)</f>
        <v>1318.8306503094295</v>
      </c>
      <c r="I173" s="7">
        <f t="shared" si="12"/>
        <v>82581.646744260535</v>
      </c>
    </row>
    <row r="174" spans="1:9" x14ac:dyDescent="0.3">
      <c r="A174">
        <v>163</v>
      </c>
      <c r="B174" s="6">
        <f t="shared" si="9"/>
        <v>0</v>
      </c>
      <c r="C174" s="6">
        <f t="shared" si="10"/>
        <v>0</v>
      </c>
      <c r="D174" s="6">
        <f>IF(D173&gt;0,D173-Table13[[#This Row],[Principal]]-Table13[[#This Row],[Interest]],0)</f>
        <v>0</v>
      </c>
      <c r="F174">
        <v>162</v>
      </c>
      <c r="G174" s="7">
        <f t="shared" si="11"/>
        <v>326.88568502936465</v>
      </c>
      <c r="H174" s="7">
        <f>IF(I173&gt;0,$H$5+$H$6-Table3[[#This Row],[Interest]],0)</f>
        <v>1324.0510216335711</v>
      </c>
      <c r="I174" s="7">
        <f t="shared" si="12"/>
        <v>81257.595722626967</v>
      </c>
    </row>
    <row r="175" spans="1:9" x14ac:dyDescent="0.3">
      <c r="A175">
        <v>164</v>
      </c>
      <c r="B175" s="6">
        <f t="shared" si="9"/>
        <v>0</v>
      </c>
      <c r="C175" s="6">
        <f t="shared" si="10"/>
        <v>0</v>
      </c>
      <c r="D175" s="6">
        <f>IF(D174&gt;0,D174-Table13[[#This Row],[Principal]]-Table13[[#This Row],[Interest]],0)</f>
        <v>0</v>
      </c>
      <c r="F175">
        <v>163</v>
      </c>
      <c r="G175" s="7">
        <f t="shared" si="11"/>
        <v>321.64464973539845</v>
      </c>
      <c r="H175" s="7">
        <f>IF(I174&gt;0,$H$5+$H$6-Table3[[#This Row],[Interest]],0)</f>
        <v>1329.2920569275373</v>
      </c>
      <c r="I175" s="7">
        <f t="shared" si="12"/>
        <v>79928.303665699437</v>
      </c>
    </row>
    <row r="176" spans="1:9" x14ac:dyDescent="0.3">
      <c r="A176">
        <v>165</v>
      </c>
      <c r="B176" s="6">
        <f t="shared" si="9"/>
        <v>0</v>
      </c>
      <c r="C176" s="6">
        <f t="shared" si="10"/>
        <v>0</v>
      </c>
      <c r="D176" s="6">
        <f>IF(D175&gt;0,D175-Table13[[#This Row],[Principal]]-Table13[[#This Row],[Interest]],0)</f>
        <v>0</v>
      </c>
      <c r="F176">
        <v>164</v>
      </c>
      <c r="G176" s="7">
        <f t="shared" si="11"/>
        <v>316.38286867672696</v>
      </c>
      <c r="H176" s="7">
        <f>IF(I175&gt;0,$H$5+$H$6-Table3[[#This Row],[Interest]],0)</f>
        <v>1334.5538379862087</v>
      </c>
      <c r="I176" s="7">
        <f t="shared" si="12"/>
        <v>78593.749827713225</v>
      </c>
    </row>
    <row r="177" spans="1:9" x14ac:dyDescent="0.3">
      <c r="A177">
        <v>166</v>
      </c>
      <c r="B177" s="6">
        <f t="shared" si="9"/>
        <v>0</v>
      </c>
      <c r="C177" s="6">
        <f t="shared" si="10"/>
        <v>0</v>
      </c>
      <c r="D177" s="6">
        <f>IF(D176&gt;0,D176-Table13[[#This Row],[Principal]]-Table13[[#This Row],[Interest]],0)</f>
        <v>0</v>
      </c>
      <c r="F177">
        <v>165</v>
      </c>
      <c r="G177" s="7">
        <f t="shared" si="11"/>
        <v>311.10025973469817</v>
      </c>
      <c r="H177" s="7">
        <f>IF(I176&gt;0,$H$5+$H$6-Table3[[#This Row],[Interest]],0)</f>
        <v>1339.8364469282374</v>
      </c>
      <c r="I177" s="7">
        <f t="shared" si="12"/>
        <v>77253.913380784987</v>
      </c>
    </row>
    <row r="178" spans="1:9" x14ac:dyDescent="0.3">
      <c r="A178">
        <v>167</v>
      </c>
      <c r="B178" s="6">
        <f t="shared" si="9"/>
        <v>0</v>
      </c>
      <c r="C178" s="6">
        <f t="shared" si="10"/>
        <v>0</v>
      </c>
      <c r="D178" s="6">
        <f>IF(D177&gt;0,D177-Table13[[#This Row],[Principal]]-Table13[[#This Row],[Interest]],0)</f>
        <v>0</v>
      </c>
      <c r="F178">
        <v>166</v>
      </c>
      <c r="G178" s="7">
        <f t="shared" si="11"/>
        <v>305.79674046560723</v>
      </c>
      <c r="H178" s="7">
        <f>IF(I177&gt;0,$H$5+$H$6-Table3[[#This Row],[Interest]],0)</f>
        <v>1345.1399661973285</v>
      </c>
      <c r="I178" s="7">
        <f t="shared" si="12"/>
        <v>75908.77341458766</v>
      </c>
    </row>
    <row r="179" spans="1:9" x14ac:dyDescent="0.3">
      <c r="A179">
        <v>168</v>
      </c>
      <c r="B179" s="6">
        <f t="shared" si="9"/>
        <v>0</v>
      </c>
      <c r="C179" s="6">
        <f t="shared" si="10"/>
        <v>0</v>
      </c>
      <c r="D179" s="6">
        <f>IF(D178&gt;0,D178-Table13[[#This Row],[Principal]]-Table13[[#This Row],[Interest]],0)</f>
        <v>0</v>
      </c>
      <c r="F179">
        <v>167</v>
      </c>
      <c r="G179" s="7">
        <f t="shared" si="11"/>
        <v>300.47222809940951</v>
      </c>
      <c r="H179" s="7">
        <f>IF(I178&gt;0,$H$5+$H$6-Table3[[#This Row],[Interest]],0)</f>
        <v>1350.4644785635262</v>
      </c>
      <c r="I179" s="7">
        <f t="shared" si="12"/>
        <v>74558.308936024128</v>
      </c>
    </row>
    <row r="180" spans="1:9" x14ac:dyDescent="0.3">
      <c r="A180">
        <v>169</v>
      </c>
      <c r="B180" s="6">
        <f t="shared" si="9"/>
        <v>0</v>
      </c>
      <c r="C180" s="6">
        <f t="shared" si="10"/>
        <v>0</v>
      </c>
      <c r="D180" s="6">
        <f>IF(D179&gt;0,D179-Table13[[#This Row],[Principal]]-Table13[[#This Row],[Interest]],0)</f>
        <v>0</v>
      </c>
      <c r="F180">
        <v>168</v>
      </c>
      <c r="G180" s="7">
        <f t="shared" si="11"/>
        <v>295.12663953842883</v>
      </c>
      <c r="H180" s="7">
        <f>IF(I179&gt;0,$H$5+$H$6-Table3[[#This Row],[Interest]],0)</f>
        <v>1355.8100671245068</v>
      </c>
      <c r="I180" s="7">
        <f t="shared" si="12"/>
        <v>73202.498868899624</v>
      </c>
    </row>
    <row r="181" spans="1:9" x14ac:dyDescent="0.3">
      <c r="A181">
        <v>170</v>
      </c>
      <c r="B181" s="6">
        <f t="shared" si="9"/>
        <v>0</v>
      </c>
      <c r="C181" s="6">
        <f t="shared" si="10"/>
        <v>0</v>
      </c>
      <c r="D181" s="6">
        <f>IF(D180&gt;0,D180-Table13[[#This Row],[Principal]]-Table13[[#This Row],[Interest]],0)</f>
        <v>0</v>
      </c>
      <c r="F181">
        <v>169</v>
      </c>
      <c r="G181" s="7">
        <f t="shared" si="11"/>
        <v>289.75989135606102</v>
      </c>
      <c r="H181" s="7">
        <f>IF(I180&gt;0,$H$5+$H$6-Table3[[#This Row],[Interest]],0)</f>
        <v>1361.1768153068747</v>
      </c>
      <c r="I181" s="7">
        <f t="shared" si="12"/>
        <v>71841.322053592754</v>
      </c>
    </row>
    <row r="182" spans="1:9" x14ac:dyDescent="0.3">
      <c r="A182">
        <v>171</v>
      </c>
      <c r="B182" s="6">
        <f t="shared" si="9"/>
        <v>0</v>
      </c>
      <c r="C182" s="6">
        <f t="shared" si="10"/>
        <v>0</v>
      </c>
      <c r="D182" s="6">
        <f>IF(D181&gt;0,D181-Table13[[#This Row],[Principal]]-Table13[[#This Row],[Interest]],0)</f>
        <v>0</v>
      </c>
      <c r="F182">
        <v>170</v>
      </c>
      <c r="G182" s="7">
        <f t="shared" si="11"/>
        <v>284.37189979547134</v>
      </c>
      <c r="H182" s="7">
        <f>IF(I181&gt;0,$H$5+$H$6-Table3[[#This Row],[Interest]],0)</f>
        <v>1366.5648068674643</v>
      </c>
      <c r="I182" s="7">
        <f t="shared" si="12"/>
        <v>70474.75724672529</v>
      </c>
    </row>
    <row r="183" spans="1:9" x14ac:dyDescent="0.3">
      <c r="A183">
        <v>172</v>
      </c>
      <c r="B183" s="6">
        <f t="shared" si="9"/>
        <v>0</v>
      </c>
      <c r="C183" s="6">
        <f t="shared" si="10"/>
        <v>0</v>
      </c>
      <c r="D183" s="6">
        <f>IF(D182&gt;0,D182-Table13[[#This Row],[Principal]]-Table13[[#This Row],[Interest]],0)</f>
        <v>0</v>
      </c>
      <c r="F183">
        <v>171</v>
      </c>
      <c r="G183" s="7">
        <f t="shared" si="11"/>
        <v>278.96258076828764</v>
      </c>
      <c r="H183" s="7">
        <f>IF(I182&gt;0,$H$5+$H$6-Table3[[#This Row],[Interest]],0)</f>
        <v>1371.9741258946481</v>
      </c>
      <c r="I183" s="7">
        <f t="shared" si="12"/>
        <v>69102.783120830645</v>
      </c>
    </row>
    <row r="184" spans="1:9" x14ac:dyDescent="0.3">
      <c r="A184">
        <v>173</v>
      </c>
      <c r="B184" s="6">
        <f t="shared" si="9"/>
        <v>0</v>
      </c>
      <c r="C184" s="6">
        <f t="shared" si="10"/>
        <v>0</v>
      </c>
      <c r="D184" s="6">
        <f>IF(D183&gt;0,D183-Table13[[#This Row],[Principal]]-Table13[[#This Row],[Interest]],0)</f>
        <v>0</v>
      </c>
      <c r="F184">
        <v>172</v>
      </c>
      <c r="G184" s="7">
        <f t="shared" si="11"/>
        <v>273.53184985328795</v>
      </c>
      <c r="H184" s="7">
        <f>IF(I183&gt;0,$H$5+$H$6-Table3[[#This Row],[Interest]],0)</f>
        <v>1377.4048568096478</v>
      </c>
      <c r="I184" s="7">
        <f t="shared" si="12"/>
        <v>67725.378264020997</v>
      </c>
    </row>
    <row r="185" spans="1:9" x14ac:dyDescent="0.3">
      <c r="A185">
        <v>174</v>
      </c>
      <c r="B185" s="6">
        <f t="shared" si="9"/>
        <v>0</v>
      </c>
      <c r="C185" s="6">
        <f t="shared" si="10"/>
        <v>0</v>
      </c>
      <c r="D185" s="6">
        <f>IF(D184&gt;0,D184-Table13[[#This Row],[Principal]]-Table13[[#This Row],[Interest]],0)</f>
        <v>0</v>
      </c>
      <c r="F185">
        <v>173</v>
      </c>
      <c r="G185" s="7">
        <f t="shared" si="11"/>
        <v>268.07962229508308</v>
      </c>
      <c r="H185" s="7">
        <f>IF(I184&gt;0,$H$5+$H$6-Table3[[#This Row],[Interest]],0)</f>
        <v>1382.8570843678526</v>
      </c>
      <c r="I185" s="7">
        <f t="shared" si="12"/>
        <v>66342.521179653151</v>
      </c>
    </row>
    <row r="186" spans="1:9" x14ac:dyDescent="0.3">
      <c r="A186">
        <v>175</v>
      </c>
      <c r="B186" s="6">
        <f t="shared" si="9"/>
        <v>0</v>
      </c>
      <c r="C186" s="6">
        <f t="shared" si="10"/>
        <v>0</v>
      </c>
      <c r="D186" s="6">
        <f>IF(D185&gt;0,D185-Table13[[#This Row],[Principal]]-Table13[[#This Row],[Interest]],0)</f>
        <v>0</v>
      </c>
      <c r="F186">
        <v>174</v>
      </c>
      <c r="G186" s="7">
        <f t="shared" si="11"/>
        <v>262.6058130027937</v>
      </c>
      <c r="H186" s="7">
        <f>IF(I185&gt;0,$H$5+$H$6-Table3[[#This Row],[Interest]],0)</f>
        <v>1388.330893660142</v>
      </c>
      <c r="I186" s="7">
        <f t="shared" si="12"/>
        <v>64954.190285993012</v>
      </c>
    </row>
    <row r="187" spans="1:9" x14ac:dyDescent="0.3">
      <c r="A187">
        <v>176</v>
      </c>
      <c r="B187" s="6">
        <f t="shared" si="9"/>
        <v>0</v>
      </c>
      <c r="C187" s="6">
        <f t="shared" si="10"/>
        <v>0</v>
      </c>
      <c r="D187" s="6">
        <f>IF(D186&gt;0,D186-Table13[[#This Row],[Principal]]-Table13[[#This Row],[Interest]],0)</f>
        <v>0</v>
      </c>
      <c r="F187">
        <v>175</v>
      </c>
      <c r="G187" s="7">
        <f t="shared" si="11"/>
        <v>257.11033654872233</v>
      </c>
      <c r="H187" s="7">
        <f>IF(I186&gt;0,$H$5+$H$6-Table3[[#This Row],[Interest]],0)</f>
        <v>1393.8263701142132</v>
      </c>
      <c r="I187" s="7">
        <f t="shared" si="12"/>
        <v>63560.363915878799</v>
      </c>
    </row>
    <row r="188" spans="1:9" x14ac:dyDescent="0.3">
      <c r="A188">
        <v>177</v>
      </c>
      <c r="B188" s="6">
        <f t="shared" si="9"/>
        <v>0</v>
      </c>
      <c r="C188" s="6">
        <f t="shared" si="10"/>
        <v>0</v>
      </c>
      <c r="D188" s="6">
        <f>IF(D187&gt;0,D187-Table13[[#This Row],[Principal]]-Table13[[#This Row],[Interest]],0)</f>
        <v>0</v>
      </c>
      <c r="F188">
        <v>176</v>
      </c>
      <c r="G188" s="7">
        <f t="shared" si="11"/>
        <v>251.59310716702024</v>
      </c>
      <c r="H188" s="7">
        <f>IF(I187&gt;0,$H$5+$H$6-Table3[[#This Row],[Interest]],0)</f>
        <v>1399.3435994959154</v>
      </c>
      <c r="I188" s="7">
        <f t="shared" si="12"/>
        <v>62161.020316382885</v>
      </c>
    </row>
    <row r="189" spans="1:9" x14ac:dyDescent="0.3">
      <c r="A189">
        <v>178</v>
      </c>
      <c r="B189" s="6">
        <f t="shared" si="9"/>
        <v>0</v>
      </c>
      <c r="C189" s="6">
        <f t="shared" si="10"/>
        <v>0</v>
      </c>
      <c r="D189" s="6">
        <f>IF(D188&gt;0,D188-Table13[[#This Row],[Principal]]-Table13[[#This Row],[Interest]],0)</f>
        <v>0</v>
      </c>
      <c r="F189">
        <v>177</v>
      </c>
      <c r="G189" s="7">
        <f t="shared" si="11"/>
        <v>246.05403875234893</v>
      </c>
      <c r="H189" s="7">
        <f>IF(I188&gt;0,$H$5+$H$6-Table3[[#This Row],[Interest]],0)</f>
        <v>1404.8826679105866</v>
      </c>
      <c r="I189" s="7">
        <f t="shared" si="12"/>
        <v>60756.1376484723</v>
      </c>
    </row>
    <row r="190" spans="1:9" x14ac:dyDescent="0.3">
      <c r="A190">
        <v>179</v>
      </c>
      <c r="B190" s="6">
        <f t="shared" si="9"/>
        <v>0</v>
      </c>
      <c r="C190" s="6">
        <f t="shared" si="10"/>
        <v>0</v>
      </c>
      <c r="D190" s="6">
        <f>IF(D189&gt;0,D189-Table13[[#This Row],[Principal]]-Table13[[#This Row],[Interest]],0)</f>
        <v>0</v>
      </c>
      <c r="F190">
        <v>178</v>
      </c>
      <c r="G190" s="7">
        <f t="shared" si="11"/>
        <v>240.49304485853619</v>
      </c>
      <c r="H190" s="7">
        <f>IF(I189&gt;0,$H$5+$H$6-Table3[[#This Row],[Interest]],0)</f>
        <v>1410.4436618043994</v>
      </c>
      <c r="I190" s="7">
        <f t="shared" si="12"/>
        <v>59345.693986667902</v>
      </c>
    </row>
    <row r="191" spans="1:9" x14ac:dyDescent="0.3">
      <c r="A191">
        <v>180</v>
      </c>
      <c r="B191" s="6">
        <f t="shared" si="9"/>
        <v>0</v>
      </c>
      <c r="C191" s="6">
        <f t="shared" si="10"/>
        <v>0</v>
      </c>
      <c r="D191" s="6">
        <f>IF(D190&gt;0,D190-Table13[[#This Row],[Principal]]-Table13[[#This Row],[Interest]],0)</f>
        <v>0</v>
      </c>
      <c r="F191">
        <v>179</v>
      </c>
      <c r="G191" s="7">
        <f t="shared" si="11"/>
        <v>234.91003869722712</v>
      </c>
      <c r="H191" s="7">
        <f>IF(I190&gt;0,$H$5+$H$6-Table3[[#This Row],[Interest]],0)</f>
        <v>1416.0266679657086</v>
      </c>
      <c r="I191" s="7">
        <f t="shared" si="12"/>
        <v>57929.667318702195</v>
      </c>
    </row>
    <row r="192" spans="1:9" x14ac:dyDescent="0.3">
      <c r="A192">
        <v>181</v>
      </c>
      <c r="B192" s="6">
        <f t="shared" si="9"/>
        <v>0</v>
      </c>
      <c r="C192" s="6">
        <f t="shared" si="10"/>
        <v>0</v>
      </c>
      <c r="D192" s="6">
        <f>IF(D191&gt;0,D191-Table13[[#This Row],[Principal]]-Table13[[#This Row],[Interest]],0)</f>
        <v>0</v>
      </c>
      <c r="F192">
        <v>180</v>
      </c>
      <c r="G192" s="7">
        <f t="shared" si="11"/>
        <v>229.30493313652951</v>
      </c>
      <c r="H192" s="7">
        <f>IF(I191&gt;0,$H$5+$H$6-Table3[[#This Row],[Interest]],0)</f>
        <v>1421.6317735264061</v>
      </c>
      <c r="I192" s="7">
        <f t="shared" si="12"/>
        <v>56508.035545175786</v>
      </c>
    </row>
    <row r="193" spans="1:9" x14ac:dyDescent="0.3">
      <c r="A193">
        <v>182</v>
      </c>
      <c r="B193" s="6">
        <f t="shared" si="9"/>
        <v>0</v>
      </c>
      <c r="C193" s="6">
        <f t="shared" si="10"/>
        <v>0</v>
      </c>
      <c r="D193" s="6">
        <f>IF(D192&gt;0,D192-Table13[[#This Row],[Principal]]-Table13[[#This Row],[Interest]],0)</f>
        <v>0</v>
      </c>
      <c r="F193">
        <v>181</v>
      </c>
      <c r="G193" s="7">
        <f t="shared" si="11"/>
        <v>223.67764069965415</v>
      </c>
      <c r="H193" s="7">
        <f>IF(I192&gt;0,$H$5+$H$6-Table3[[#This Row],[Interest]],0)</f>
        <v>1427.2590659632815</v>
      </c>
      <c r="I193" s="7">
        <f t="shared" si="12"/>
        <v>55080.776479212502</v>
      </c>
    </row>
    <row r="194" spans="1:9" x14ac:dyDescent="0.3">
      <c r="A194">
        <v>183</v>
      </c>
      <c r="B194" s="6">
        <f t="shared" si="9"/>
        <v>0</v>
      </c>
      <c r="C194" s="6">
        <f t="shared" si="10"/>
        <v>0</v>
      </c>
      <c r="D194" s="6">
        <f>IF(D193&gt;0,D193-Table13[[#This Row],[Principal]]-Table13[[#This Row],[Interest]],0)</f>
        <v>0</v>
      </c>
      <c r="F194">
        <v>182</v>
      </c>
      <c r="G194" s="7">
        <f t="shared" si="11"/>
        <v>218.0280735635495</v>
      </c>
      <c r="H194" s="7">
        <f>IF(I193&gt;0,$H$5+$H$6-Table3[[#This Row],[Interest]],0)</f>
        <v>1432.9086330993862</v>
      </c>
      <c r="I194" s="7">
        <f t="shared" si="12"/>
        <v>53647.867846113113</v>
      </c>
    </row>
    <row r="195" spans="1:9" x14ac:dyDescent="0.3">
      <c r="A195">
        <v>184</v>
      </c>
      <c r="B195" s="6">
        <f t="shared" si="9"/>
        <v>0</v>
      </c>
      <c r="C195" s="6">
        <f t="shared" si="10"/>
        <v>0</v>
      </c>
      <c r="D195" s="6">
        <f>IF(D194&gt;0,D194-Table13[[#This Row],[Principal]]-Table13[[#This Row],[Interest]],0)</f>
        <v>0</v>
      </c>
      <c r="F195">
        <v>183</v>
      </c>
      <c r="G195" s="7">
        <f t="shared" si="11"/>
        <v>212.35614355753106</v>
      </c>
      <c r="H195" s="7">
        <f>IF(I194&gt;0,$H$5+$H$6-Table3[[#This Row],[Interest]],0)</f>
        <v>1438.5805631054045</v>
      </c>
      <c r="I195" s="7">
        <f t="shared" si="12"/>
        <v>52209.28728300771</v>
      </c>
    </row>
    <row r="196" spans="1:9" x14ac:dyDescent="0.3">
      <c r="A196">
        <v>185</v>
      </c>
      <c r="B196" s="6">
        <f t="shared" si="9"/>
        <v>0</v>
      </c>
      <c r="C196" s="6">
        <f t="shared" si="10"/>
        <v>0</v>
      </c>
      <c r="D196" s="6">
        <f>IF(D195&gt;0,D195-Table13[[#This Row],[Principal]]-Table13[[#This Row],[Interest]],0)</f>
        <v>0</v>
      </c>
      <c r="F196">
        <v>184</v>
      </c>
      <c r="G196" s="7">
        <f t="shared" si="11"/>
        <v>206.6617621619055</v>
      </c>
      <c r="H196" s="7">
        <f>IF(I195&gt;0,$H$5+$H$6-Table3[[#This Row],[Interest]],0)</f>
        <v>1444.2749445010302</v>
      </c>
      <c r="I196" s="7">
        <f t="shared" si="12"/>
        <v>50765.012338506684</v>
      </c>
    </row>
    <row r="197" spans="1:9" x14ac:dyDescent="0.3">
      <c r="A197">
        <v>186</v>
      </c>
      <c r="B197" s="6">
        <f t="shared" si="9"/>
        <v>0</v>
      </c>
      <c r="C197" s="6">
        <f t="shared" si="10"/>
        <v>0</v>
      </c>
      <c r="D197" s="6">
        <f>IF(D196&gt;0,D196-Table13[[#This Row],[Principal]]-Table13[[#This Row],[Interest]],0)</f>
        <v>0</v>
      </c>
      <c r="F197">
        <v>185</v>
      </c>
      <c r="G197" s="7">
        <f t="shared" si="11"/>
        <v>200.94484050658897</v>
      </c>
      <c r="H197" s="7">
        <f>IF(I196&gt;0,$H$5+$H$6-Table3[[#This Row],[Interest]],0)</f>
        <v>1449.9918661563468</v>
      </c>
      <c r="I197" s="7">
        <f t="shared" si="12"/>
        <v>49315.020472350334</v>
      </c>
    </row>
    <row r="198" spans="1:9" x14ac:dyDescent="0.3">
      <c r="A198">
        <v>187</v>
      </c>
      <c r="B198" s="6">
        <f t="shared" si="9"/>
        <v>0</v>
      </c>
      <c r="C198" s="6">
        <f t="shared" si="10"/>
        <v>0</v>
      </c>
      <c r="D198" s="6">
        <f>IF(D197&gt;0,D197-Table13[[#This Row],[Principal]]-Table13[[#This Row],[Interest]],0)</f>
        <v>0</v>
      </c>
      <c r="F198">
        <v>186</v>
      </c>
      <c r="G198" s="7">
        <f t="shared" si="11"/>
        <v>195.20528936972008</v>
      </c>
      <c r="H198" s="7">
        <f>IF(I197&gt;0,$H$5+$H$6-Table3[[#This Row],[Interest]],0)</f>
        <v>1455.7314172932156</v>
      </c>
      <c r="I198" s="7">
        <f t="shared" si="12"/>
        <v>47859.289055057117</v>
      </c>
    </row>
    <row r="199" spans="1:9" x14ac:dyDescent="0.3">
      <c r="A199">
        <v>188</v>
      </c>
      <c r="B199" s="6">
        <f t="shared" si="9"/>
        <v>0</v>
      </c>
      <c r="C199" s="6">
        <f t="shared" si="10"/>
        <v>0</v>
      </c>
      <c r="D199" s="6">
        <f>IF(D198&gt;0,D198-Table13[[#This Row],[Principal]]-Table13[[#This Row],[Interest]],0)</f>
        <v>0</v>
      </c>
      <c r="F199">
        <v>187</v>
      </c>
      <c r="G199" s="7">
        <f t="shared" si="11"/>
        <v>189.44301917626774</v>
      </c>
      <c r="H199" s="7">
        <f>IF(I198&gt;0,$H$5+$H$6-Table3[[#This Row],[Interest]],0)</f>
        <v>1461.493687486668</v>
      </c>
      <c r="I199" s="7">
        <f t="shared" si="12"/>
        <v>46397.795367570448</v>
      </c>
    </row>
    <row r="200" spans="1:9" x14ac:dyDescent="0.3">
      <c r="A200">
        <v>189</v>
      </c>
      <c r="B200" s="6">
        <f t="shared" si="9"/>
        <v>0</v>
      </c>
      <c r="C200" s="6">
        <f t="shared" si="10"/>
        <v>0</v>
      </c>
      <c r="D200" s="6">
        <f>IF(D199&gt;0,D199-Table13[[#This Row],[Principal]]-Table13[[#This Row],[Interest]],0)</f>
        <v>0</v>
      </c>
      <c r="F200">
        <v>188</v>
      </c>
      <c r="G200" s="7">
        <f t="shared" si="11"/>
        <v>183.65793999663302</v>
      </c>
      <c r="H200" s="7">
        <f>IF(I199&gt;0,$H$5+$H$6-Table3[[#This Row],[Interest]],0)</f>
        <v>1467.2787666663025</v>
      </c>
      <c r="I200" s="7">
        <f t="shared" si="12"/>
        <v>44930.516600904142</v>
      </c>
    </row>
    <row r="201" spans="1:9" x14ac:dyDescent="0.3">
      <c r="A201">
        <v>190</v>
      </c>
      <c r="B201" s="6">
        <f t="shared" si="9"/>
        <v>0</v>
      </c>
      <c r="C201" s="6">
        <f t="shared" si="10"/>
        <v>0</v>
      </c>
      <c r="D201" s="6">
        <f>IF(D200&gt;0,D200-Table13[[#This Row],[Principal]]-Table13[[#This Row],[Interest]],0)</f>
        <v>0</v>
      </c>
      <c r="F201">
        <v>189</v>
      </c>
      <c r="G201" s="7">
        <f t="shared" si="11"/>
        <v>177.84996154524558</v>
      </c>
      <c r="H201" s="7">
        <f>IF(I200&gt;0,$H$5+$H$6-Table3[[#This Row],[Interest]],0)</f>
        <v>1473.08674511769</v>
      </c>
      <c r="I201" s="7">
        <f t="shared" si="12"/>
        <v>43457.429855786453</v>
      </c>
    </row>
    <row r="202" spans="1:9" x14ac:dyDescent="0.3">
      <c r="A202">
        <v>191</v>
      </c>
      <c r="B202" s="6">
        <f t="shared" si="9"/>
        <v>0</v>
      </c>
      <c r="C202" s="6">
        <f t="shared" si="10"/>
        <v>0</v>
      </c>
      <c r="D202" s="6">
        <f>IF(D201&gt;0,D201-Table13[[#This Row],[Principal]]-Table13[[#This Row],[Interest]],0)</f>
        <v>0</v>
      </c>
      <c r="F202">
        <v>190</v>
      </c>
      <c r="G202" s="7">
        <f t="shared" si="11"/>
        <v>172.01899317915471</v>
      </c>
      <c r="H202" s="7">
        <f>IF(I201&gt;0,$H$5+$H$6-Table3[[#This Row],[Interest]],0)</f>
        <v>1478.917713483781</v>
      </c>
      <c r="I202" s="7">
        <f t="shared" si="12"/>
        <v>41978.512142302672</v>
      </c>
    </row>
    <row r="203" spans="1:9" x14ac:dyDescent="0.3">
      <c r="A203">
        <v>192</v>
      </c>
      <c r="B203" s="6">
        <f t="shared" si="9"/>
        <v>0</v>
      </c>
      <c r="C203" s="6">
        <f t="shared" si="10"/>
        <v>0</v>
      </c>
      <c r="D203" s="6">
        <f>IF(D202&gt;0,D202-Table13[[#This Row],[Principal]]-Table13[[#This Row],[Interest]],0)</f>
        <v>0</v>
      </c>
      <c r="F203">
        <v>191</v>
      </c>
      <c r="G203" s="7">
        <f t="shared" si="11"/>
        <v>166.16494389661474</v>
      </c>
      <c r="H203" s="7">
        <f>IF(I202&gt;0,$H$5+$H$6-Table3[[#This Row],[Interest]],0)</f>
        <v>1484.771762766321</v>
      </c>
      <c r="I203" s="7">
        <f t="shared" si="12"/>
        <v>40493.74037953635</v>
      </c>
    </row>
    <row r="204" spans="1:9" x14ac:dyDescent="0.3">
      <c r="A204">
        <v>193</v>
      </c>
      <c r="B204" s="6">
        <f t="shared" ref="B204:B267" si="13">IF(D203&gt;0,-IPMT($B$5/$B$6,A204,$E$5,$E$6),0)</f>
        <v>0</v>
      </c>
      <c r="C204" s="6">
        <f t="shared" ref="C204:C267" si="14">IF(D203&gt;0,-PPMT($B$5/$B$6,A204,$E$5,$E$6),0)</f>
        <v>0</v>
      </c>
      <c r="D204" s="6">
        <f>IF(D203&gt;0,D203-Table13[[#This Row],[Principal]]-Table13[[#This Row],[Interest]],0)</f>
        <v>0</v>
      </c>
      <c r="F204">
        <v>192</v>
      </c>
      <c r="G204" s="7">
        <f t="shared" si="11"/>
        <v>160.28772233566471</v>
      </c>
      <c r="H204" s="7">
        <f>IF(I203&gt;0,$H$5+$H$6-Table3[[#This Row],[Interest]],0)</f>
        <v>1490.6489843272709</v>
      </c>
      <c r="I204" s="7">
        <f t="shared" si="12"/>
        <v>39003.091395209078</v>
      </c>
    </row>
    <row r="205" spans="1:9" x14ac:dyDescent="0.3">
      <c r="A205">
        <v>194</v>
      </c>
      <c r="B205" s="6">
        <f t="shared" si="13"/>
        <v>0</v>
      </c>
      <c r="C205" s="6">
        <f t="shared" si="14"/>
        <v>0</v>
      </c>
      <c r="D205" s="6">
        <f>IF(D204&gt;0,D204-Table13[[#This Row],[Principal]]-Table13[[#This Row],[Interest]],0)</f>
        <v>0</v>
      </c>
      <c r="F205">
        <v>193</v>
      </c>
      <c r="G205" s="7">
        <f t="shared" si="11"/>
        <v>154.38723677270261</v>
      </c>
      <c r="H205" s="7">
        <f>IF(I204&gt;0,$H$5+$H$6-Table3[[#This Row],[Interest]],0)</f>
        <v>1496.549469890233</v>
      </c>
      <c r="I205" s="7">
        <f t="shared" si="12"/>
        <v>37506.541925318845</v>
      </c>
    </row>
    <row r="206" spans="1:9" x14ac:dyDescent="0.3">
      <c r="A206">
        <v>195</v>
      </c>
      <c r="B206" s="6">
        <f t="shared" si="13"/>
        <v>0</v>
      </c>
      <c r="C206" s="6">
        <f t="shared" si="14"/>
        <v>0</v>
      </c>
      <c r="D206" s="6">
        <f>IF(D205&gt;0,D205-Table13[[#This Row],[Principal]]-Table13[[#This Row],[Interest]],0)</f>
        <v>0</v>
      </c>
      <c r="F206">
        <v>194</v>
      </c>
      <c r="G206" s="7">
        <f t="shared" ref="G206:G269" si="15">IF(I205&gt;0,I205*$B$5/$B$6,0)</f>
        <v>148.46339512105376</v>
      </c>
      <c r="H206" s="7">
        <f>IF(I205&gt;0,$H$5+$H$6-Table3[[#This Row],[Interest]],0)</f>
        <v>1502.4733115418819</v>
      </c>
      <c r="I206" s="7">
        <f t="shared" ref="I206:I269" si="16">IF(I205&gt;0,I205-H206,0)</f>
        <v>36004.068613776966</v>
      </c>
    </row>
    <row r="207" spans="1:9" x14ac:dyDescent="0.3">
      <c r="A207">
        <v>196</v>
      </c>
      <c r="B207" s="6">
        <f t="shared" si="13"/>
        <v>0</v>
      </c>
      <c r="C207" s="6">
        <f t="shared" si="14"/>
        <v>0</v>
      </c>
      <c r="D207" s="6">
        <f>IF(D206&gt;0,D206-Table13[[#This Row],[Principal]]-Table13[[#This Row],[Interest]],0)</f>
        <v>0</v>
      </c>
      <c r="F207">
        <v>195</v>
      </c>
      <c r="G207" s="7">
        <f t="shared" si="15"/>
        <v>142.51610492953384</v>
      </c>
      <c r="H207" s="7">
        <f>IF(I206&gt;0,$H$5+$H$6-Table3[[#This Row],[Interest]],0)</f>
        <v>1508.4206017334018</v>
      </c>
      <c r="I207" s="7">
        <f t="shared" si="16"/>
        <v>34495.648012043566</v>
      </c>
    </row>
    <row r="208" spans="1:9" x14ac:dyDescent="0.3">
      <c r="A208">
        <v>197</v>
      </c>
      <c r="B208" s="6">
        <f t="shared" si="13"/>
        <v>0</v>
      </c>
      <c r="C208" s="6">
        <f t="shared" si="14"/>
        <v>0</v>
      </c>
      <c r="D208" s="6">
        <f>IF(D207&gt;0,D207-Table13[[#This Row],[Principal]]-Table13[[#This Row],[Interest]],0)</f>
        <v>0</v>
      </c>
      <c r="F208">
        <v>196</v>
      </c>
      <c r="G208" s="7">
        <f t="shared" si="15"/>
        <v>136.54527338100579</v>
      </c>
      <c r="H208" s="7">
        <f>IF(I207&gt;0,$H$5+$H$6-Table3[[#This Row],[Interest]],0)</f>
        <v>1514.3914332819299</v>
      </c>
      <c r="I208" s="7">
        <f t="shared" si="16"/>
        <v>32981.256578761633</v>
      </c>
    </row>
    <row r="209" spans="1:9" x14ac:dyDescent="0.3">
      <c r="A209">
        <v>198</v>
      </c>
      <c r="B209" s="6">
        <f t="shared" si="13"/>
        <v>0</v>
      </c>
      <c r="C209" s="6">
        <f t="shared" si="14"/>
        <v>0</v>
      </c>
      <c r="D209" s="6">
        <f>IF(D208&gt;0,D208-Table13[[#This Row],[Principal]]-Table13[[#This Row],[Interest]],0)</f>
        <v>0</v>
      </c>
      <c r="F209">
        <v>197</v>
      </c>
      <c r="G209" s="7">
        <f t="shared" si="15"/>
        <v>130.55080729093146</v>
      </c>
      <c r="H209" s="7">
        <f>IF(I208&gt;0,$H$5+$H$6-Table3[[#This Row],[Interest]],0)</f>
        <v>1520.3858993720041</v>
      </c>
      <c r="I209" s="7">
        <f t="shared" si="16"/>
        <v>31460.870679389627</v>
      </c>
    </row>
    <row r="210" spans="1:9" x14ac:dyDescent="0.3">
      <c r="A210">
        <v>199</v>
      </c>
      <c r="B210" s="6">
        <f t="shared" si="13"/>
        <v>0</v>
      </c>
      <c r="C210" s="6">
        <f t="shared" si="14"/>
        <v>0</v>
      </c>
      <c r="D210" s="6">
        <f>IF(D209&gt;0,D209-Table13[[#This Row],[Principal]]-Table13[[#This Row],[Interest]],0)</f>
        <v>0</v>
      </c>
      <c r="F210">
        <v>198</v>
      </c>
      <c r="G210" s="7">
        <f t="shared" si="15"/>
        <v>124.53261310591728</v>
      </c>
      <c r="H210" s="7">
        <f>IF(I209&gt;0,$H$5+$H$6-Table3[[#This Row],[Interest]],0)</f>
        <v>1526.4040935570183</v>
      </c>
      <c r="I210" s="7">
        <f t="shared" si="16"/>
        <v>29934.466585832608</v>
      </c>
    </row>
    <row r="211" spans="1:9" x14ac:dyDescent="0.3">
      <c r="A211">
        <v>200</v>
      </c>
      <c r="B211" s="6">
        <f t="shared" si="13"/>
        <v>0</v>
      </c>
      <c r="C211" s="6">
        <f t="shared" si="14"/>
        <v>0</v>
      </c>
      <c r="D211" s="6">
        <f>IF(D210&gt;0,D210-Table13[[#This Row],[Principal]]-Table13[[#This Row],[Interest]],0)</f>
        <v>0</v>
      </c>
      <c r="F211">
        <v>199</v>
      </c>
      <c r="G211" s="7">
        <f t="shared" si="15"/>
        <v>118.49059690225408</v>
      </c>
      <c r="H211" s="7">
        <f>IF(I210&gt;0,$H$5+$H$6-Table3[[#This Row],[Interest]],0)</f>
        <v>1532.4461097606816</v>
      </c>
      <c r="I211" s="7">
        <f t="shared" si="16"/>
        <v>28402.020476071928</v>
      </c>
    </row>
    <row r="212" spans="1:9" x14ac:dyDescent="0.3">
      <c r="A212">
        <v>201</v>
      </c>
      <c r="B212" s="6">
        <f t="shared" si="13"/>
        <v>0</v>
      </c>
      <c r="C212" s="6">
        <f t="shared" si="14"/>
        <v>0</v>
      </c>
      <c r="D212" s="6">
        <f>IF(D211&gt;0,D211-Table13[[#This Row],[Principal]]-Table13[[#This Row],[Interest]],0)</f>
        <v>0</v>
      </c>
      <c r="F212">
        <v>200</v>
      </c>
      <c r="G212" s="7">
        <f t="shared" si="15"/>
        <v>112.42466438445138</v>
      </c>
      <c r="H212" s="7">
        <f>IF(I211&gt;0,$H$5+$H$6-Table3[[#This Row],[Interest]],0)</f>
        <v>1538.5120422784844</v>
      </c>
      <c r="I212" s="7">
        <f t="shared" si="16"/>
        <v>26863.508433793442</v>
      </c>
    </row>
    <row r="213" spans="1:9" x14ac:dyDescent="0.3">
      <c r="A213">
        <v>202</v>
      </c>
      <c r="B213" s="6">
        <f t="shared" si="13"/>
        <v>0</v>
      </c>
      <c r="C213" s="6">
        <f t="shared" si="14"/>
        <v>0</v>
      </c>
      <c r="D213" s="6">
        <f>IF(D212&gt;0,D212-Table13[[#This Row],[Principal]]-Table13[[#This Row],[Interest]],0)</f>
        <v>0</v>
      </c>
      <c r="F213">
        <v>201</v>
      </c>
      <c r="G213" s="7">
        <f t="shared" si="15"/>
        <v>106.33472088376571</v>
      </c>
      <c r="H213" s="7">
        <f>IF(I212&gt;0,$H$5+$H$6-Table3[[#This Row],[Interest]],0)</f>
        <v>1544.60198577917</v>
      </c>
      <c r="I213" s="7">
        <f t="shared" si="16"/>
        <v>25318.906448014273</v>
      </c>
    </row>
    <row r="214" spans="1:9" x14ac:dyDescent="0.3">
      <c r="A214">
        <v>203</v>
      </c>
      <c r="B214" s="6">
        <f t="shared" si="13"/>
        <v>0</v>
      </c>
      <c r="C214" s="6">
        <f t="shared" si="14"/>
        <v>0</v>
      </c>
      <c r="D214" s="6">
        <f>IF(D213&gt;0,D213-Table13[[#This Row],[Principal]]-Table13[[#This Row],[Interest]],0)</f>
        <v>0</v>
      </c>
      <c r="F214">
        <v>202</v>
      </c>
      <c r="G214" s="7">
        <f t="shared" si="15"/>
        <v>100.22067135672317</v>
      </c>
      <c r="H214" s="7">
        <f>IF(I213&gt;0,$H$5+$H$6-Table3[[#This Row],[Interest]],0)</f>
        <v>1550.7160353062125</v>
      </c>
      <c r="I214" s="7">
        <f t="shared" si="16"/>
        <v>23768.19041270806</v>
      </c>
    </row>
    <row r="215" spans="1:9" x14ac:dyDescent="0.3">
      <c r="A215">
        <v>204</v>
      </c>
      <c r="B215" s="6">
        <f t="shared" si="13"/>
        <v>0</v>
      </c>
      <c r="C215" s="6">
        <f t="shared" si="14"/>
        <v>0</v>
      </c>
      <c r="D215" s="6">
        <f>IF(D214&gt;0,D214-Table13[[#This Row],[Principal]]-Table13[[#This Row],[Interest]],0)</f>
        <v>0</v>
      </c>
      <c r="F215">
        <v>203</v>
      </c>
      <c r="G215" s="7">
        <f t="shared" si="15"/>
        <v>94.082420383636077</v>
      </c>
      <c r="H215" s="7">
        <f>IF(I214&gt;0,$H$5+$H$6-Table3[[#This Row],[Interest]],0)</f>
        <v>1556.8542862792997</v>
      </c>
      <c r="I215" s="7">
        <f t="shared" si="16"/>
        <v>22211.33612642876</v>
      </c>
    </row>
    <row r="216" spans="1:9" x14ac:dyDescent="0.3">
      <c r="A216">
        <v>205</v>
      </c>
      <c r="B216" s="6">
        <f t="shared" si="13"/>
        <v>0</v>
      </c>
      <c r="C216" s="6">
        <f t="shared" si="14"/>
        <v>0</v>
      </c>
      <c r="D216" s="6">
        <f>IF(D215&gt;0,D215-Table13[[#This Row],[Principal]]-Table13[[#This Row],[Interest]],0)</f>
        <v>0</v>
      </c>
      <c r="F216">
        <v>204</v>
      </c>
      <c r="G216" s="7">
        <f t="shared" si="15"/>
        <v>87.919872167113837</v>
      </c>
      <c r="H216" s="7">
        <f>IF(I215&gt;0,$H$5+$H$6-Table3[[#This Row],[Interest]],0)</f>
        <v>1563.0168344958217</v>
      </c>
      <c r="I216" s="7">
        <f t="shared" si="16"/>
        <v>20648.319291932938</v>
      </c>
    </row>
    <row r="217" spans="1:9" x14ac:dyDescent="0.3">
      <c r="A217">
        <v>206</v>
      </c>
      <c r="B217" s="6">
        <f t="shared" si="13"/>
        <v>0</v>
      </c>
      <c r="C217" s="6">
        <f t="shared" si="14"/>
        <v>0</v>
      </c>
      <c r="D217" s="6">
        <f>IF(D216&gt;0,D216-Table13[[#This Row],[Principal]]-Table13[[#This Row],[Interest]],0)</f>
        <v>0</v>
      </c>
      <c r="F217">
        <v>205</v>
      </c>
      <c r="G217" s="7">
        <f t="shared" si="15"/>
        <v>81.732930530567884</v>
      </c>
      <c r="H217" s="7">
        <f>IF(I216&gt;0,$H$5+$H$6-Table3[[#This Row],[Interest]],0)</f>
        <v>1569.2037761323677</v>
      </c>
      <c r="I217" s="7">
        <f t="shared" si="16"/>
        <v>19079.115515800571</v>
      </c>
    </row>
    <row r="218" spans="1:9" x14ac:dyDescent="0.3">
      <c r="A218">
        <v>207</v>
      </c>
      <c r="B218" s="6">
        <f t="shared" si="13"/>
        <v>0</v>
      </c>
      <c r="C218" s="6">
        <f t="shared" si="14"/>
        <v>0</v>
      </c>
      <c r="D218" s="6">
        <f>IF(D217&gt;0,D217-Table13[[#This Row],[Principal]]-Table13[[#This Row],[Interest]],0)</f>
        <v>0</v>
      </c>
      <c r="F218">
        <v>206</v>
      </c>
      <c r="G218" s="7">
        <f t="shared" si="15"/>
        <v>75.521498916710598</v>
      </c>
      <c r="H218" s="7">
        <f>IF(I217&gt;0,$H$5+$H$6-Table3[[#This Row],[Interest]],0)</f>
        <v>1575.415207746225</v>
      </c>
      <c r="I218" s="7">
        <f t="shared" si="16"/>
        <v>17503.700308054347</v>
      </c>
    </row>
    <row r="219" spans="1:9" x14ac:dyDescent="0.3">
      <c r="A219">
        <v>208</v>
      </c>
      <c r="B219" s="6">
        <f t="shared" si="13"/>
        <v>0</v>
      </c>
      <c r="C219" s="6">
        <f t="shared" si="14"/>
        <v>0</v>
      </c>
      <c r="D219" s="6">
        <f>IF(D218&gt;0,D218-Table13[[#This Row],[Principal]]-Table13[[#This Row],[Interest]],0)</f>
        <v>0</v>
      </c>
      <c r="F219">
        <v>207</v>
      </c>
      <c r="G219" s="7">
        <f t="shared" si="15"/>
        <v>69.285480386048462</v>
      </c>
      <c r="H219" s="7">
        <f>IF(I218&gt;0,$H$5+$H$6-Table3[[#This Row],[Interest]],0)</f>
        <v>1581.6512262768872</v>
      </c>
      <c r="I219" s="7">
        <f t="shared" si="16"/>
        <v>15922.049081777461</v>
      </c>
    </row>
    <row r="220" spans="1:9" x14ac:dyDescent="0.3">
      <c r="A220">
        <v>209</v>
      </c>
      <c r="B220" s="6">
        <f t="shared" si="13"/>
        <v>0</v>
      </c>
      <c r="C220" s="6">
        <f t="shared" si="14"/>
        <v>0</v>
      </c>
      <c r="D220" s="6">
        <f>IF(D219&gt;0,D219-Table13[[#This Row],[Principal]]-Table13[[#This Row],[Interest]],0)</f>
        <v>0</v>
      </c>
      <c r="F220">
        <v>208</v>
      </c>
      <c r="G220" s="7">
        <f t="shared" si="15"/>
        <v>63.024777615369118</v>
      </c>
      <c r="H220" s="7">
        <f>IF(I219&gt;0,$H$5+$H$6-Table3[[#This Row],[Interest]],0)</f>
        <v>1587.9119290475664</v>
      </c>
      <c r="I220" s="7">
        <f t="shared" si="16"/>
        <v>14334.137152729894</v>
      </c>
    </row>
    <row r="221" spans="1:9" x14ac:dyDescent="0.3">
      <c r="A221">
        <v>210</v>
      </c>
      <c r="B221" s="6">
        <f t="shared" si="13"/>
        <v>0</v>
      </c>
      <c r="C221" s="6">
        <f t="shared" si="14"/>
        <v>0</v>
      </c>
      <c r="D221" s="6">
        <f>IF(D220&gt;0,D220-Table13[[#This Row],[Principal]]-Table13[[#This Row],[Interest]],0)</f>
        <v>0</v>
      </c>
      <c r="F221">
        <v>209</v>
      </c>
      <c r="G221" s="7">
        <f t="shared" si="15"/>
        <v>56.739292896222501</v>
      </c>
      <c r="H221" s="7">
        <f>IF(I220&gt;0,$H$5+$H$6-Table3[[#This Row],[Interest]],0)</f>
        <v>1594.1974137667132</v>
      </c>
      <c r="I221" s="7">
        <f t="shared" si="16"/>
        <v>12739.939738963181</v>
      </c>
    </row>
    <row r="222" spans="1:9" x14ac:dyDescent="0.3">
      <c r="A222">
        <v>211</v>
      </c>
      <c r="B222" s="6">
        <f t="shared" si="13"/>
        <v>0</v>
      </c>
      <c r="C222" s="6">
        <f t="shared" si="14"/>
        <v>0</v>
      </c>
      <c r="D222" s="6">
        <f>IF(D221&gt;0,D221-Table13[[#This Row],[Principal]]-Table13[[#This Row],[Interest]],0)</f>
        <v>0</v>
      </c>
      <c r="F222">
        <v>210</v>
      </c>
      <c r="G222" s="7">
        <f t="shared" si="15"/>
        <v>50.428928133395921</v>
      </c>
      <c r="H222" s="7">
        <f>IF(I221&gt;0,$H$5+$H$6-Table3[[#This Row],[Interest]],0)</f>
        <v>1600.5077785295398</v>
      </c>
      <c r="I222" s="7">
        <f t="shared" si="16"/>
        <v>11139.431960433642</v>
      </c>
    </row>
    <row r="223" spans="1:9" x14ac:dyDescent="0.3">
      <c r="A223">
        <v>212</v>
      </c>
      <c r="B223" s="6">
        <f t="shared" si="13"/>
        <v>0</v>
      </c>
      <c r="C223" s="6">
        <f t="shared" si="14"/>
        <v>0</v>
      </c>
      <c r="D223" s="6">
        <f>IF(D222&gt;0,D222-Table13[[#This Row],[Principal]]-Table13[[#This Row],[Interest]],0)</f>
        <v>0</v>
      </c>
      <c r="F223">
        <v>211</v>
      </c>
      <c r="G223" s="7">
        <f t="shared" si="15"/>
        <v>44.093584843383162</v>
      </c>
      <c r="H223" s="7">
        <f>IF(I222&gt;0,$H$5+$H$6-Table3[[#This Row],[Interest]],0)</f>
        <v>1606.8431218195524</v>
      </c>
      <c r="I223" s="7">
        <f t="shared" si="16"/>
        <v>9532.5888386140887</v>
      </c>
    </row>
    <row r="224" spans="1:9" x14ac:dyDescent="0.3">
      <c r="A224">
        <v>213</v>
      </c>
      <c r="B224" s="6">
        <f t="shared" si="13"/>
        <v>0</v>
      </c>
      <c r="C224" s="6">
        <f t="shared" si="14"/>
        <v>0</v>
      </c>
      <c r="D224" s="6">
        <f>IF(D223&gt;0,D223-Table13[[#This Row],[Principal]]-Table13[[#This Row],[Interest]],0)</f>
        <v>0</v>
      </c>
      <c r="F224">
        <v>212</v>
      </c>
      <c r="G224" s="7">
        <f t="shared" si="15"/>
        <v>37.733164152847436</v>
      </c>
      <c r="H224" s="7">
        <f>IF(I223&gt;0,$H$5+$H$6-Table3[[#This Row],[Interest]],0)</f>
        <v>1613.2035425100883</v>
      </c>
      <c r="I224" s="7">
        <f t="shared" si="16"/>
        <v>7919.3852961040002</v>
      </c>
    </row>
    <row r="225" spans="1:9" x14ac:dyDescent="0.3">
      <c r="A225">
        <v>214</v>
      </c>
      <c r="B225" s="6">
        <f t="shared" si="13"/>
        <v>0</v>
      </c>
      <c r="C225" s="6">
        <f t="shared" si="14"/>
        <v>0</v>
      </c>
      <c r="D225" s="6">
        <f>IF(D224&gt;0,D224-Table13[[#This Row],[Principal]]-Table13[[#This Row],[Interest]],0)</f>
        <v>0</v>
      </c>
      <c r="F225">
        <v>213</v>
      </c>
      <c r="G225" s="7">
        <f t="shared" si="15"/>
        <v>31.347566797078333</v>
      </c>
      <c r="H225" s="7">
        <f>IF(I224&gt;0,$H$5+$H$6-Table3[[#This Row],[Interest]],0)</f>
        <v>1619.5891398658573</v>
      </c>
      <c r="I225" s="7">
        <f t="shared" si="16"/>
        <v>6299.7961562381424</v>
      </c>
    </row>
    <row r="226" spans="1:9" x14ac:dyDescent="0.3">
      <c r="A226">
        <v>215</v>
      </c>
      <c r="B226" s="6">
        <f t="shared" si="13"/>
        <v>0</v>
      </c>
      <c r="C226" s="6">
        <f t="shared" si="14"/>
        <v>0</v>
      </c>
      <c r="D226" s="6">
        <f>IF(D225&gt;0,D225-Table13[[#This Row],[Principal]]-Table13[[#This Row],[Interest]],0)</f>
        <v>0</v>
      </c>
      <c r="F226">
        <v>214</v>
      </c>
      <c r="G226" s="7">
        <f t="shared" si="15"/>
        <v>24.936693118442648</v>
      </c>
      <c r="H226" s="7">
        <f>IF(I225&gt;0,$H$5+$H$6-Table3[[#This Row],[Interest]],0)</f>
        <v>1626.000013544493</v>
      </c>
      <c r="I226" s="7">
        <f t="shared" si="16"/>
        <v>4673.796142693649</v>
      </c>
    </row>
    <row r="227" spans="1:9" x14ac:dyDescent="0.3">
      <c r="A227">
        <v>216</v>
      </c>
      <c r="B227" s="6">
        <f t="shared" si="13"/>
        <v>0</v>
      </c>
      <c r="C227" s="6">
        <f t="shared" si="14"/>
        <v>0</v>
      </c>
      <c r="D227" s="6">
        <f>IF(D226&gt;0,D226-Table13[[#This Row],[Principal]]-Table13[[#This Row],[Interest]],0)</f>
        <v>0</v>
      </c>
      <c r="F227">
        <v>215</v>
      </c>
      <c r="G227" s="7">
        <f t="shared" si="15"/>
        <v>18.500443064829028</v>
      </c>
      <c r="H227" s="7">
        <f>IF(I226&gt;0,$H$5+$H$6-Table3[[#This Row],[Interest]],0)</f>
        <v>1632.4362635981065</v>
      </c>
      <c r="I227" s="7">
        <f t="shared" si="16"/>
        <v>3041.3598790955425</v>
      </c>
    </row>
    <row r="228" spans="1:9" x14ac:dyDescent="0.3">
      <c r="A228">
        <v>217</v>
      </c>
      <c r="B228" s="6">
        <f t="shared" si="13"/>
        <v>0</v>
      </c>
      <c r="C228" s="6">
        <f t="shared" si="14"/>
        <v>0</v>
      </c>
      <c r="D228" s="6">
        <f>IF(D227&gt;0,D227-Table13[[#This Row],[Principal]]-Table13[[#This Row],[Interest]],0)</f>
        <v>0</v>
      </c>
      <c r="F228">
        <v>216</v>
      </c>
      <c r="G228" s="7">
        <f t="shared" si="15"/>
        <v>12.038716188086523</v>
      </c>
      <c r="H228" s="7">
        <f>IF(I227&gt;0,$H$5+$H$6-Table3[[#This Row],[Interest]],0)</f>
        <v>1638.8979904748492</v>
      </c>
      <c r="I228" s="7">
        <f t="shared" si="16"/>
        <v>1402.4618886206933</v>
      </c>
    </row>
    <row r="229" spans="1:9" x14ac:dyDescent="0.3">
      <c r="A229">
        <v>218</v>
      </c>
      <c r="B229" s="6">
        <f t="shared" si="13"/>
        <v>0</v>
      </c>
      <c r="C229" s="6">
        <f t="shared" si="14"/>
        <v>0</v>
      </c>
      <c r="D229" s="6">
        <f>IF(D228&gt;0,D228-Table13[[#This Row],[Principal]]-Table13[[#This Row],[Interest]],0)</f>
        <v>0</v>
      </c>
      <c r="F229">
        <v>217</v>
      </c>
      <c r="G229" s="7">
        <f t="shared" si="15"/>
        <v>5.5514116424569115</v>
      </c>
      <c r="H229" s="7">
        <f>IF(I228&gt;0,$H$5+$H$6-Table3[[#This Row],[Interest]],0)</f>
        <v>1645.3852950204787</v>
      </c>
      <c r="I229" s="7">
        <f t="shared" si="16"/>
        <v>-242.92340639978534</v>
      </c>
    </row>
    <row r="230" spans="1:9" x14ac:dyDescent="0.3">
      <c r="A230">
        <v>219</v>
      </c>
      <c r="B230" s="6">
        <f t="shared" si="13"/>
        <v>0</v>
      </c>
      <c r="C230" s="6">
        <f t="shared" si="14"/>
        <v>0</v>
      </c>
      <c r="D230" s="6">
        <f>IF(D229&gt;0,D229-Table13[[#This Row],[Principal]]-Table13[[#This Row],[Interest]],0)</f>
        <v>0</v>
      </c>
      <c r="F230">
        <v>218</v>
      </c>
      <c r="G230" s="7">
        <f t="shared" si="15"/>
        <v>0</v>
      </c>
      <c r="H230" s="7">
        <f>IF(I229&gt;0,$H$5+$H$6-Table3[[#This Row],[Interest]],0)</f>
        <v>0</v>
      </c>
      <c r="I230" s="7">
        <f t="shared" si="16"/>
        <v>0</v>
      </c>
    </row>
    <row r="231" spans="1:9" x14ac:dyDescent="0.3">
      <c r="A231">
        <v>220</v>
      </c>
      <c r="B231" s="6">
        <f t="shared" si="13"/>
        <v>0</v>
      </c>
      <c r="C231" s="6">
        <f t="shared" si="14"/>
        <v>0</v>
      </c>
      <c r="D231" s="6">
        <f>IF(D230&gt;0,D230-Table13[[#This Row],[Principal]]-Table13[[#This Row],[Interest]],0)</f>
        <v>0</v>
      </c>
      <c r="F231">
        <v>219</v>
      </c>
      <c r="G231" s="7">
        <f t="shared" si="15"/>
        <v>0</v>
      </c>
      <c r="H231" s="7">
        <f>IF(I230&gt;0,$H$5+$H$6-Table3[[#This Row],[Interest]],0)</f>
        <v>0</v>
      </c>
      <c r="I231" s="7">
        <f t="shared" si="16"/>
        <v>0</v>
      </c>
    </row>
    <row r="232" spans="1:9" x14ac:dyDescent="0.3">
      <c r="A232">
        <v>221</v>
      </c>
      <c r="B232" s="6">
        <f t="shared" si="13"/>
        <v>0</v>
      </c>
      <c r="C232" s="6">
        <f t="shared" si="14"/>
        <v>0</v>
      </c>
      <c r="D232" s="6">
        <f>IF(D231&gt;0,D231-Table13[[#This Row],[Principal]]-Table13[[#This Row],[Interest]],0)</f>
        <v>0</v>
      </c>
      <c r="F232">
        <v>220</v>
      </c>
      <c r="G232" s="7">
        <f t="shared" si="15"/>
        <v>0</v>
      </c>
      <c r="H232" s="7">
        <f>IF(I231&gt;0,$H$5+$H$6-Table3[[#This Row],[Interest]],0)</f>
        <v>0</v>
      </c>
      <c r="I232" s="7">
        <f t="shared" si="16"/>
        <v>0</v>
      </c>
    </row>
    <row r="233" spans="1:9" x14ac:dyDescent="0.3">
      <c r="A233">
        <v>222</v>
      </c>
      <c r="B233" s="6">
        <f t="shared" si="13"/>
        <v>0</v>
      </c>
      <c r="C233" s="6">
        <f t="shared" si="14"/>
        <v>0</v>
      </c>
      <c r="D233" s="6">
        <f>IF(D232&gt;0,D232-Table13[[#This Row],[Principal]]-Table13[[#This Row],[Interest]],0)</f>
        <v>0</v>
      </c>
      <c r="F233">
        <v>221</v>
      </c>
      <c r="G233" s="7">
        <f t="shared" si="15"/>
        <v>0</v>
      </c>
      <c r="H233" s="7">
        <f>IF(I232&gt;0,$H$5+$H$6-Table3[[#This Row],[Interest]],0)</f>
        <v>0</v>
      </c>
      <c r="I233" s="7">
        <f t="shared" si="16"/>
        <v>0</v>
      </c>
    </row>
    <row r="234" spans="1:9" x14ac:dyDescent="0.3">
      <c r="A234">
        <v>223</v>
      </c>
      <c r="B234" s="6">
        <f t="shared" si="13"/>
        <v>0</v>
      </c>
      <c r="C234" s="6">
        <f t="shared" si="14"/>
        <v>0</v>
      </c>
      <c r="D234" s="6">
        <f>IF(D233&gt;0,D233-Table13[[#This Row],[Principal]]-Table13[[#This Row],[Interest]],0)</f>
        <v>0</v>
      </c>
      <c r="F234">
        <v>222</v>
      </c>
      <c r="G234" s="7">
        <f t="shared" si="15"/>
        <v>0</v>
      </c>
      <c r="H234" s="7">
        <f>IF(I233&gt;0,$H$5+$H$6-Table3[[#This Row],[Interest]],0)</f>
        <v>0</v>
      </c>
      <c r="I234" s="7">
        <f t="shared" si="16"/>
        <v>0</v>
      </c>
    </row>
    <row r="235" spans="1:9" x14ac:dyDescent="0.3">
      <c r="A235">
        <v>224</v>
      </c>
      <c r="B235" s="6">
        <f t="shared" si="13"/>
        <v>0</v>
      </c>
      <c r="C235" s="6">
        <f t="shared" si="14"/>
        <v>0</v>
      </c>
      <c r="D235" s="6">
        <f>IF(D234&gt;0,D234-Table13[[#This Row],[Principal]]-Table13[[#This Row],[Interest]],0)</f>
        <v>0</v>
      </c>
      <c r="F235">
        <v>223</v>
      </c>
      <c r="G235" s="7">
        <f t="shared" si="15"/>
        <v>0</v>
      </c>
      <c r="H235" s="7">
        <f>IF(I234&gt;0,$H$5+$H$6-Table3[[#This Row],[Interest]],0)</f>
        <v>0</v>
      </c>
      <c r="I235" s="7">
        <f t="shared" si="16"/>
        <v>0</v>
      </c>
    </row>
    <row r="236" spans="1:9" x14ac:dyDescent="0.3">
      <c r="A236">
        <v>225</v>
      </c>
      <c r="B236" s="6">
        <f t="shared" si="13"/>
        <v>0</v>
      </c>
      <c r="C236" s="6">
        <f t="shared" si="14"/>
        <v>0</v>
      </c>
      <c r="D236" s="6">
        <f>IF(D235&gt;0,D235-Table13[[#This Row],[Principal]]-Table13[[#This Row],[Interest]],0)</f>
        <v>0</v>
      </c>
      <c r="F236">
        <v>224</v>
      </c>
      <c r="G236" s="7">
        <f t="shared" si="15"/>
        <v>0</v>
      </c>
      <c r="H236" s="7">
        <f>IF(I235&gt;0,$H$5+$H$6-Table3[[#This Row],[Interest]],0)</f>
        <v>0</v>
      </c>
      <c r="I236" s="7">
        <f t="shared" si="16"/>
        <v>0</v>
      </c>
    </row>
    <row r="237" spans="1:9" x14ac:dyDescent="0.3">
      <c r="A237">
        <v>226</v>
      </c>
      <c r="B237" s="6">
        <f t="shared" si="13"/>
        <v>0</v>
      </c>
      <c r="C237" s="6">
        <f t="shared" si="14"/>
        <v>0</v>
      </c>
      <c r="D237" s="6">
        <f>IF(D236&gt;0,D236-Table13[[#This Row],[Principal]]-Table13[[#This Row],[Interest]],0)</f>
        <v>0</v>
      </c>
      <c r="F237">
        <v>225</v>
      </c>
      <c r="G237" s="7">
        <f t="shared" si="15"/>
        <v>0</v>
      </c>
      <c r="H237" s="7">
        <f>IF(I236&gt;0,$H$5+$H$6-Table3[[#This Row],[Interest]],0)</f>
        <v>0</v>
      </c>
      <c r="I237" s="7">
        <f t="shared" si="16"/>
        <v>0</v>
      </c>
    </row>
    <row r="238" spans="1:9" x14ac:dyDescent="0.3">
      <c r="A238">
        <v>227</v>
      </c>
      <c r="B238" s="6">
        <f t="shared" si="13"/>
        <v>0</v>
      </c>
      <c r="C238" s="6">
        <f t="shared" si="14"/>
        <v>0</v>
      </c>
      <c r="D238" s="6">
        <f>IF(D237&gt;0,D237-Table13[[#This Row],[Principal]]-Table13[[#This Row],[Interest]],0)</f>
        <v>0</v>
      </c>
      <c r="F238">
        <v>226</v>
      </c>
      <c r="G238" s="7">
        <f t="shared" si="15"/>
        <v>0</v>
      </c>
      <c r="H238" s="7">
        <f>IF(I237&gt;0,$H$5+$H$6-Table3[[#This Row],[Interest]],0)</f>
        <v>0</v>
      </c>
      <c r="I238" s="7">
        <f t="shared" si="16"/>
        <v>0</v>
      </c>
    </row>
    <row r="239" spans="1:9" x14ac:dyDescent="0.3">
      <c r="A239">
        <v>228</v>
      </c>
      <c r="B239" s="6">
        <f t="shared" si="13"/>
        <v>0</v>
      </c>
      <c r="C239" s="6">
        <f t="shared" si="14"/>
        <v>0</v>
      </c>
      <c r="D239" s="6">
        <f>IF(D238&gt;0,D238-Table13[[#This Row],[Principal]]-Table13[[#This Row],[Interest]],0)</f>
        <v>0</v>
      </c>
      <c r="F239">
        <v>227</v>
      </c>
      <c r="G239" s="7">
        <f t="shared" si="15"/>
        <v>0</v>
      </c>
      <c r="H239" s="7">
        <f>IF(I238&gt;0,$H$5+$H$6-Table3[[#This Row],[Interest]],0)</f>
        <v>0</v>
      </c>
      <c r="I239" s="7">
        <f t="shared" si="16"/>
        <v>0</v>
      </c>
    </row>
    <row r="240" spans="1:9" x14ac:dyDescent="0.3">
      <c r="A240">
        <v>229</v>
      </c>
      <c r="B240" s="6">
        <f t="shared" si="13"/>
        <v>0</v>
      </c>
      <c r="C240" s="6">
        <f t="shared" si="14"/>
        <v>0</v>
      </c>
      <c r="D240" s="6">
        <f>IF(D239&gt;0,D239-Table13[[#This Row],[Principal]]-Table13[[#This Row],[Interest]],0)</f>
        <v>0</v>
      </c>
      <c r="F240">
        <v>228</v>
      </c>
      <c r="G240" s="7">
        <f t="shared" si="15"/>
        <v>0</v>
      </c>
      <c r="H240" s="7">
        <f>IF(I239&gt;0,$H$5+$H$6-Table3[[#This Row],[Interest]],0)</f>
        <v>0</v>
      </c>
      <c r="I240" s="7">
        <f t="shared" si="16"/>
        <v>0</v>
      </c>
    </row>
    <row r="241" spans="1:9" x14ac:dyDescent="0.3">
      <c r="A241">
        <v>230</v>
      </c>
      <c r="B241" s="6">
        <f t="shared" si="13"/>
        <v>0</v>
      </c>
      <c r="C241" s="6">
        <f t="shared" si="14"/>
        <v>0</v>
      </c>
      <c r="D241" s="6">
        <f>IF(D240&gt;0,D240-Table13[[#This Row],[Principal]]-Table13[[#This Row],[Interest]],0)</f>
        <v>0</v>
      </c>
      <c r="F241">
        <v>229</v>
      </c>
      <c r="G241" s="7">
        <f t="shared" si="15"/>
        <v>0</v>
      </c>
      <c r="H241" s="7">
        <f>IF(I240&gt;0,$H$5+$H$6-Table3[[#This Row],[Interest]],0)</f>
        <v>0</v>
      </c>
      <c r="I241" s="7">
        <f t="shared" si="16"/>
        <v>0</v>
      </c>
    </row>
    <row r="242" spans="1:9" x14ac:dyDescent="0.3">
      <c r="A242">
        <v>231</v>
      </c>
      <c r="B242" s="6">
        <f t="shared" si="13"/>
        <v>0</v>
      </c>
      <c r="C242" s="6">
        <f t="shared" si="14"/>
        <v>0</v>
      </c>
      <c r="D242" s="6">
        <f>IF(D241&gt;0,D241-Table13[[#This Row],[Principal]]-Table13[[#This Row],[Interest]],0)</f>
        <v>0</v>
      </c>
      <c r="F242">
        <v>230</v>
      </c>
      <c r="G242" s="7">
        <f t="shared" si="15"/>
        <v>0</v>
      </c>
      <c r="H242" s="7">
        <f>IF(I241&gt;0,$H$5+$H$6-Table3[[#This Row],[Interest]],0)</f>
        <v>0</v>
      </c>
      <c r="I242" s="7">
        <f t="shared" si="16"/>
        <v>0</v>
      </c>
    </row>
    <row r="243" spans="1:9" x14ac:dyDescent="0.3">
      <c r="A243">
        <v>232</v>
      </c>
      <c r="B243" s="6">
        <f t="shared" si="13"/>
        <v>0</v>
      </c>
      <c r="C243" s="6">
        <f t="shared" si="14"/>
        <v>0</v>
      </c>
      <c r="D243" s="6">
        <f>IF(D242&gt;0,D242-Table13[[#This Row],[Principal]]-Table13[[#This Row],[Interest]],0)</f>
        <v>0</v>
      </c>
      <c r="F243">
        <v>231</v>
      </c>
      <c r="G243" s="7">
        <f t="shared" si="15"/>
        <v>0</v>
      </c>
      <c r="H243" s="7">
        <f>IF(I242&gt;0,$H$5+$H$6-Table3[[#This Row],[Interest]],0)</f>
        <v>0</v>
      </c>
      <c r="I243" s="7">
        <f t="shared" si="16"/>
        <v>0</v>
      </c>
    </row>
    <row r="244" spans="1:9" x14ac:dyDescent="0.3">
      <c r="A244">
        <v>233</v>
      </c>
      <c r="B244" s="6">
        <f t="shared" si="13"/>
        <v>0</v>
      </c>
      <c r="C244" s="6">
        <f t="shared" si="14"/>
        <v>0</v>
      </c>
      <c r="D244" s="6">
        <f>IF(D243&gt;0,D243-Table13[[#This Row],[Principal]]-Table13[[#This Row],[Interest]],0)</f>
        <v>0</v>
      </c>
      <c r="F244">
        <v>232</v>
      </c>
      <c r="G244" s="7">
        <f t="shared" si="15"/>
        <v>0</v>
      </c>
      <c r="H244" s="7">
        <f>IF(I243&gt;0,$H$5+$H$6-Table3[[#This Row],[Interest]],0)</f>
        <v>0</v>
      </c>
      <c r="I244" s="7">
        <f t="shared" si="16"/>
        <v>0</v>
      </c>
    </row>
    <row r="245" spans="1:9" x14ac:dyDescent="0.3">
      <c r="A245">
        <v>234</v>
      </c>
      <c r="B245" s="6">
        <f t="shared" si="13"/>
        <v>0</v>
      </c>
      <c r="C245" s="6">
        <f t="shared" si="14"/>
        <v>0</v>
      </c>
      <c r="D245" s="6">
        <f>IF(D244&gt;0,D244-Table13[[#This Row],[Principal]]-Table13[[#This Row],[Interest]],0)</f>
        <v>0</v>
      </c>
      <c r="F245">
        <v>233</v>
      </c>
      <c r="G245" s="7">
        <f t="shared" si="15"/>
        <v>0</v>
      </c>
      <c r="H245" s="7">
        <f>IF(I244&gt;0,$H$5+$H$6-Table3[[#This Row],[Interest]],0)</f>
        <v>0</v>
      </c>
      <c r="I245" s="7">
        <f t="shared" si="16"/>
        <v>0</v>
      </c>
    </row>
    <row r="246" spans="1:9" x14ac:dyDescent="0.3">
      <c r="A246">
        <v>235</v>
      </c>
      <c r="B246" s="6">
        <f t="shared" si="13"/>
        <v>0</v>
      </c>
      <c r="C246" s="6">
        <f t="shared" si="14"/>
        <v>0</v>
      </c>
      <c r="D246" s="6">
        <f>IF(D245&gt;0,D245-Table13[[#This Row],[Principal]]-Table13[[#This Row],[Interest]],0)</f>
        <v>0</v>
      </c>
      <c r="F246">
        <v>234</v>
      </c>
      <c r="G246" s="7">
        <f t="shared" si="15"/>
        <v>0</v>
      </c>
      <c r="H246" s="7">
        <f>IF(I245&gt;0,$H$5+$H$6-Table3[[#This Row],[Interest]],0)</f>
        <v>0</v>
      </c>
      <c r="I246" s="7">
        <f t="shared" si="16"/>
        <v>0</v>
      </c>
    </row>
    <row r="247" spans="1:9" x14ac:dyDescent="0.3">
      <c r="A247">
        <v>236</v>
      </c>
      <c r="B247" s="6">
        <f t="shared" si="13"/>
        <v>0</v>
      </c>
      <c r="C247" s="6">
        <f t="shared" si="14"/>
        <v>0</v>
      </c>
      <c r="D247" s="6">
        <f>IF(D246&gt;0,D246-Table13[[#This Row],[Principal]]-Table13[[#This Row],[Interest]],0)</f>
        <v>0</v>
      </c>
      <c r="F247">
        <v>235</v>
      </c>
      <c r="G247" s="7">
        <f t="shared" si="15"/>
        <v>0</v>
      </c>
      <c r="H247" s="7">
        <f>IF(I246&gt;0,$H$5+$H$6-Table3[[#This Row],[Interest]],0)</f>
        <v>0</v>
      </c>
      <c r="I247" s="7">
        <f t="shared" si="16"/>
        <v>0</v>
      </c>
    </row>
    <row r="248" spans="1:9" x14ac:dyDescent="0.3">
      <c r="A248">
        <v>237</v>
      </c>
      <c r="B248" s="6">
        <f t="shared" si="13"/>
        <v>0</v>
      </c>
      <c r="C248" s="6">
        <f t="shared" si="14"/>
        <v>0</v>
      </c>
      <c r="D248" s="6">
        <f>IF(D247&gt;0,D247-Table13[[#This Row],[Principal]]-Table13[[#This Row],[Interest]],0)</f>
        <v>0</v>
      </c>
      <c r="F248">
        <v>236</v>
      </c>
      <c r="G248" s="7">
        <f t="shared" si="15"/>
        <v>0</v>
      </c>
      <c r="H248" s="7">
        <f>IF(I247&gt;0,$H$5+$H$6-Table3[[#This Row],[Interest]],0)</f>
        <v>0</v>
      </c>
      <c r="I248" s="7">
        <f t="shared" si="16"/>
        <v>0</v>
      </c>
    </row>
    <row r="249" spans="1:9" x14ac:dyDescent="0.3">
      <c r="A249">
        <v>238</v>
      </c>
      <c r="B249" s="6">
        <f t="shared" si="13"/>
        <v>0</v>
      </c>
      <c r="C249" s="6">
        <f t="shared" si="14"/>
        <v>0</v>
      </c>
      <c r="D249" s="6">
        <f>IF(D248&gt;0,D248-Table13[[#This Row],[Principal]]-Table13[[#This Row],[Interest]],0)</f>
        <v>0</v>
      </c>
      <c r="F249">
        <v>237</v>
      </c>
      <c r="G249" s="7">
        <f t="shared" si="15"/>
        <v>0</v>
      </c>
      <c r="H249" s="7">
        <f>IF(I248&gt;0,$H$5+$H$6-Table3[[#This Row],[Interest]],0)</f>
        <v>0</v>
      </c>
      <c r="I249" s="7">
        <f t="shared" si="16"/>
        <v>0</v>
      </c>
    </row>
    <row r="250" spans="1:9" x14ac:dyDescent="0.3">
      <c r="A250">
        <v>239</v>
      </c>
      <c r="B250" s="6">
        <f t="shared" si="13"/>
        <v>0</v>
      </c>
      <c r="C250" s="6">
        <f t="shared" si="14"/>
        <v>0</v>
      </c>
      <c r="D250" s="6">
        <f>IF(D249&gt;0,D249-Table13[[#This Row],[Principal]]-Table13[[#This Row],[Interest]],0)</f>
        <v>0</v>
      </c>
      <c r="F250">
        <v>238</v>
      </c>
      <c r="G250" s="7">
        <f t="shared" si="15"/>
        <v>0</v>
      </c>
      <c r="H250" s="7">
        <f>IF(I249&gt;0,$H$5+$H$6-Table3[[#This Row],[Interest]],0)</f>
        <v>0</v>
      </c>
      <c r="I250" s="7">
        <f t="shared" si="16"/>
        <v>0</v>
      </c>
    </row>
    <row r="251" spans="1:9" x14ac:dyDescent="0.3">
      <c r="A251">
        <v>240</v>
      </c>
      <c r="B251" s="6">
        <f t="shared" si="13"/>
        <v>0</v>
      </c>
      <c r="C251" s="6">
        <f t="shared" si="14"/>
        <v>0</v>
      </c>
      <c r="D251" s="6">
        <f>IF(D250&gt;0,D250-Table13[[#This Row],[Principal]]-Table13[[#This Row],[Interest]],0)</f>
        <v>0</v>
      </c>
      <c r="F251">
        <v>239</v>
      </c>
      <c r="G251" s="7">
        <f t="shared" si="15"/>
        <v>0</v>
      </c>
      <c r="H251" s="7">
        <f>IF(I250&gt;0,$H$5+$H$6-Table3[[#This Row],[Interest]],0)</f>
        <v>0</v>
      </c>
      <c r="I251" s="7">
        <f t="shared" si="16"/>
        <v>0</v>
      </c>
    </row>
    <row r="252" spans="1:9" x14ac:dyDescent="0.3">
      <c r="A252">
        <v>241</v>
      </c>
      <c r="B252" s="6">
        <f t="shared" si="13"/>
        <v>0</v>
      </c>
      <c r="C252" s="6">
        <f t="shared" si="14"/>
        <v>0</v>
      </c>
      <c r="D252" s="6">
        <f>IF(D251&gt;0,D251-Table13[[#This Row],[Principal]]-Table13[[#This Row],[Interest]],0)</f>
        <v>0</v>
      </c>
      <c r="F252">
        <v>240</v>
      </c>
      <c r="G252" s="7">
        <f t="shared" si="15"/>
        <v>0</v>
      </c>
      <c r="H252" s="7">
        <f>IF(I251&gt;0,$H$5+$H$6-Table3[[#This Row],[Interest]],0)</f>
        <v>0</v>
      </c>
      <c r="I252" s="7">
        <f t="shared" si="16"/>
        <v>0</v>
      </c>
    </row>
    <row r="253" spans="1:9" x14ac:dyDescent="0.3">
      <c r="A253">
        <v>242</v>
      </c>
      <c r="B253" s="6">
        <f t="shared" si="13"/>
        <v>0</v>
      </c>
      <c r="C253" s="6">
        <f t="shared" si="14"/>
        <v>0</v>
      </c>
      <c r="D253" s="6">
        <f>IF(D252&gt;0,D252-Table13[[#This Row],[Principal]]-Table13[[#This Row],[Interest]],0)</f>
        <v>0</v>
      </c>
      <c r="F253">
        <v>241</v>
      </c>
      <c r="G253" s="7">
        <f t="shared" si="15"/>
        <v>0</v>
      </c>
      <c r="H253" s="7">
        <f>IF(I252&gt;0,$H$5+$H$6-Table3[[#This Row],[Interest]],0)</f>
        <v>0</v>
      </c>
      <c r="I253" s="7">
        <f t="shared" si="16"/>
        <v>0</v>
      </c>
    </row>
    <row r="254" spans="1:9" x14ac:dyDescent="0.3">
      <c r="A254">
        <v>243</v>
      </c>
      <c r="B254" s="6">
        <f t="shared" si="13"/>
        <v>0</v>
      </c>
      <c r="C254" s="6">
        <f t="shared" si="14"/>
        <v>0</v>
      </c>
      <c r="D254" s="6">
        <f>IF(D253&gt;0,D253-Table13[[#This Row],[Principal]]-Table13[[#This Row],[Interest]],0)</f>
        <v>0</v>
      </c>
      <c r="F254">
        <v>242</v>
      </c>
      <c r="G254" s="7">
        <f t="shared" si="15"/>
        <v>0</v>
      </c>
      <c r="H254" s="7">
        <f>IF(I253&gt;0,$H$5+$H$6-Table3[[#This Row],[Interest]],0)</f>
        <v>0</v>
      </c>
      <c r="I254" s="7">
        <f t="shared" si="16"/>
        <v>0</v>
      </c>
    </row>
    <row r="255" spans="1:9" x14ac:dyDescent="0.3">
      <c r="A255">
        <v>244</v>
      </c>
      <c r="B255" s="6">
        <f t="shared" si="13"/>
        <v>0</v>
      </c>
      <c r="C255" s="6">
        <f t="shared" si="14"/>
        <v>0</v>
      </c>
      <c r="D255" s="6">
        <f>IF(D254&gt;0,D254-Table13[[#This Row],[Principal]]-Table13[[#This Row],[Interest]],0)</f>
        <v>0</v>
      </c>
      <c r="F255">
        <v>243</v>
      </c>
      <c r="G255" s="7">
        <f t="shared" si="15"/>
        <v>0</v>
      </c>
      <c r="H255" s="7">
        <f>IF(I254&gt;0,$H$5+$H$6-Table3[[#This Row],[Interest]],0)</f>
        <v>0</v>
      </c>
      <c r="I255" s="7">
        <f t="shared" si="16"/>
        <v>0</v>
      </c>
    </row>
    <row r="256" spans="1:9" x14ac:dyDescent="0.3">
      <c r="A256">
        <v>245</v>
      </c>
      <c r="B256" s="6">
        <f t="shared" si="13"/>
        <v>0</v>
      </c>
      <c r="C256" s="6">
        <f t="shared" si="14"/>
        <v>0</v>
      </c>
      <c r="D256" s="6">
        <f>IF(D255&gt;0,D255-Table13[[#This Row],[Principal]]-Table13[[#This Row],[Interest]],0)</f>
        <v>0</v>
      </c>
      <c r="F256">
        <v>244</v>
      </c>
      <c r="G256" s="7">
        <f t="shared" si="15"/>
        <v>0</v>
      </c>
      <c r="H256" s="7">
        <f>IF(I255&gt;0,$H$5+$H$6-Table3[[#This Row],[Interest]],0)</f>
        <v>0</v>
      </c>
      <c r="I256" s="7">
        <f t="shared" si="16"/>
        <v>0</v>
      </c>
    </row>
    <row r="257" spans="1:9" x14ac:dyDescent="0.3">
      <c r="A257">
        <v>246</v>
      </c>
      <c r="B257" s="6">
        <f t="shared" si="13"/>
        <v>0</v>
      </c>
      <c r="C257" s="6">
        <f t="shared" si="14"/>
        <v>0</v>
      </c>
      <c r="D257" s="6">
        <f>IF(D256&gt;0,D256-Table13[[#This Row],[Principal]]-Table13[[#This Row],[Interest]],0)</f>
        <v>0</v>
      </c>
      <c r="F257">
        <v>245</v>
      </c>
      <c r="G257" s="7">
        <f t="shared" si="15"/>
        <v>0</v>
      </c>
      <c r="H257" s="7">
        <f>IF(I256&gt;0,$H$5+$H$6-Table3[[#This Row],[Interest]],0)</f>
        <v>0</v>
      </c>
      <c r="I257" s="7">
        <f t="shared" si="16"/>
        <v>0</v>
      </c>
    </row>
    <row r="258" spans="1:9" x14ac:dyDescent="0.3">
      <c r="A258">
        <v>247</v>
      </c>
      <c r="B258" s="6">
        <f t="shared" si="13"/>
        <v>0</v>
      </c>
      <c r="C258" s="6">
        <f t="shared" si="14"/>
        <v>0</v>
      </c>
      <c r="D258" s="6">
        <f>IF(D257&gt;0,D257-Table13[[#This Row],[Principal]]-Table13[[#This Row],[Interest]],0)</f>
        <v>0</v>
      </c>
      <c r="F258">
        <v>246</v>
      </c>
      <c r="G258" s="7">
        <f t="shared" si="15"/>
        <v>0</v>
      </c>
      <c r="H258" s="7">
        <f>IF(I257&gt;0,$H$5+$H$6-Table3[[#This Row],[Interest]],0)</f>
        <v>0</v>
      </c>
      <c r="I258" s="7">
        <f t="shared" si="16"/>
        <v>0</v>
      </c>
    </row>
    <row r="259" spans="1:9" x14ac:dyDescent="0.3">
      <c r="A259">
        <v>248</v>
      </c>
      <c r="B259" s="6">
        <f t="shared" si="13"/>
        <v>0</v>
      </c>
      <c r="C259" s="6">
        <f t="shared" si="14"/>
        <v>0</v>
      </c>
      <c r="D259" s="6">
        <f>IF(D258&gt;0,D258-Table13[[#This Row],[Principal]]-Table13[[#This Row],[Interest]],0)</f>
        <v>0</v>
      </c>
      <c r="F259">
        <v>247</v>
      </c>
      <c r="G259" s="7">
        <f t="shared" si="15"/>
        <v>0</v>
      </c>
      <c r="H259" s="7">
        <f>IF(I258&gt;0,$H$5+$H$6-Table3[[#This Row],[Interest]],0)</f>
        <v>0</v>
      </c>
      <c r="I259" s="7">
        <f t="shared" si="16"/>
        <v>0</v>
      </c>
    </row>
    <row r="260" spans="1:9" x14ac:dyDescent="0.3">
      <c r="A260">
        <v>249</v>
      </c>
      <c r="B260" s="6">
        <f t="shared" si="13"/>
        <v>0</v>
      </c>
      <c r="C260" s="6">
        <f t="shared" si="14"/>
        <v>0</v>
      </c>
      <c r="D260" s="6">
        <f>IF(D259&gt;0,D259-Table13[[#This Row],[Principal]]-Table13[[#This Row],[Interest]],0)</f>
        <v>0</v>
      </c>
      <c r="F260">
        <v>248</v>
      </c>
      <c r="G260" s="7">
        <f t="shared" si="15"/>
        <v>0</v>
      </c>
      <c r="H260" s="7">
        <f>IF(I259&gt;0,$H$5+$H$6-Table3[[#This Row],[Interest]],0)</f>
        <v>0</v>
      </c>
      <c r="I260" s="7">
        <f t="shared" si="16"/>
        <v>0</v>
      </c>
    </row>
    <row r="261" spans="1:9" x14ac:dyDescent="0.3">
      <c r="A261">
        <v>250</v>
      </c>
      <c r="B261" s="6">
        <f t="shared" si="13"/>
        <v>0</v>
      </c>
      <c r="C261" s="6">
        <f t="shared" si="14"/>
        <v>0</v>
      </c>
      <c r="D261" s="6">
        <f>IF(D260&gt;0,D260-Table13[[#This Row],[Principal]]-Table13[[#This Row],[Interest]],0)</f>
        <v>0</v>
      </c>
      <c r="F261">
        <v>249</v>
      </c>
      <c r="G261" s="7">
        <f t="shared" si="15"/>
        <v>0</v>
      </c>
      <c r="H261" s="7">
        <f>IF(I260&gt;0,$H$5+$H$6-Table3[[#This Row],[Interest]],0)</f>
        <v>0</v>
      </c>
      <c r="I261" s="7">
        <f t="shared" si="16"/>
        <v>0</v>
      </c>
    </row>
    <row r="262" spans="1:9" x14ac:dyDescent="0.3">
      <c r="A262">
        <v>251</v>
      </c>
      <c r="B262" s="6">
        <f t="shared" si="13"/>
        <v>0</v>
      </c>
      <c r="C262" s="6">
        <f t="shared" si="14"/>
        <v>0</v>
      </c>
      <c r="D262" s="6">
        <f>IF(D261&gt;0,D261-Table13[[#This Row],[Principal]]-Table13[[#This Row],[Interest]],0)</f>
        <v>0</v>
      </c>
      <c r="F262">
        <v>250</v>
      </c>
      <c r="G262" s="7">
        <f t="shared" si="15"/>
        <v>0</v>
      </c>
      <c r="H262" s="7">
        <f>IF(I261&gt;0,$H$5+$H$6-Table3[[#This Row],[Interest]],0)</f>
        <v>0</v>
      </c>
      <c r="I262" s="7">
        <f t="shared" si="16"/>
        <v>0</v>
      </c>
    </row>
    <row r="263" spans="1:9" x14ac:dyDescent="0.3">
      <c r="A263">
        <v>252</v>
      </c>
      <c r="B263" s="6">
        <f t="shared" si="13"/>
        <v>0</v>
      </c>
      <c r="C263" s="6">
        <f t="shared" si="14"/>
        <v>0</v>
      </c>
      <c r="D263" s="6">
        <f>IF(D262&gt;0,D262-Table13[[#This Row],[Principal]]-Table13[[#This Row],[Interest]],0)</f>
        <v>0</v>
      </c>
      <c r="F263">
        <v>251</v>
      </c>
      <c r="G263" s="7">
        <f t="shared" si="15"/>
        <v>0</v>
      </c>
      <c r="H263" s="7">
        <f>IF(I262&gt;0,$H$5+$H$6-Table3[[#This Row],[Interest]],0)</f>
        <v>0</v>
      </c>
      <c r="I263" s="7">
        <f t="shared" si="16"/>
        <v>0</v>
      </c>
    </row>
    <row r="264" spans="1:9" x14ac:dyDescent="0.3">
      <c r="A264">
        <v>253</v>
      </c>
      <c r="B264" s="6">
        <f t="shared" si="13"/>
        <v>0</v>
      </c>
      <c r="C264" s="6">
        <f t="shared" si="14"/>
        <v>0</v>
      </c>
      <c r="D264" s="6">
        <f>IF(D263&gt;0,D263-Table13[[#This Row],[Principal]]-Table13[[#This Row],[Interest]],0)</f>
        <v>0</v>
      </c>
      <c r="F264">
        <v>252</v>
      </c>
      <c r="G264" s="7">
        <f t="shared" si="15"/>
        <v>0</v>
      </c>
      <c r="H264" s="7">
        <f>IF(I263&gt;0,$H$5+$H$6-Table3[[#This Row],[Interest]],0)</f>
        <v>0</v>
      </c>
      <c r="I264" s="7">
        <f t="shared" si="16"/>
        <v>0</v>
      </c>
    </row>
    <row r="265" spans="1:9" x14ac:dyDescent="0.3">
      <c r="A265">
        <v>254</v>
      </c>
      <c r="B265" s="6">
        <f t="shared" si="13"/>
        <v>0</v>
      </c>
      <c r="C265" s="6">
        <f t="shared" si="14"/>
        <v>0</v>
      </c>
      <c r="D265" s="6">
        <f>IF(D264&gt;0,D264-Table13[[#This Row],[Principal]]-Table13[[#This Row],[Interest]],0)</f>
        <v>0</v>
      </c>
      <c r="F265">
        <v>253</v>
      </c>
      <c r="G265" s="7">
        <f t="shared" si="15"/>
        <v>0</v>
      </c>
      <c r="H265" s="7">
        <f>IF(I264&gt;0,$H$5+$H$6-Table3[[#This Row],[Interest]],0)</f>
        <v>0</v>
      </c>
      <c r="I265" s="7">
        <f t="shared" si="16"/>
        <v>0</v>
      </c>
    </row>
    <row r="266" spans="1:9" x14ac:dyDescent="0.3">
      <c r="A266">
        <v>255</v>
      </c>
      <c r="B266" s="6">
        <f t="shared" si="13"/>
        <v>0</v>
      </c>
      <c r="C266" s="6">
        <f t="shared" si="14"/>
        <v>0</v>
      </c>
      <c r="D266" s="6">
        <f>IF(D265&gt;0,D265-Table13[[#This Row],[Principal]]-Table13[[#This Row],[Interest]],0)</f>
        <v>0</v>
      </c>
      <c r="F266">
        <v>254</v>
      </c>
      <c r="G266" s="7">
        <f t="shared" si="15"/>
        <v>0</v>
      </c>
      <c r="H266" s="7">
        <f>IF(I265&gt;0,$H$5+$H$6-Table3[[#This Row],[Interest]],0)</f>
        <v>0</v>
      </c>
      <c r="I266" s="7">
        <f t="shared" si="16"/>
        <v>0</v>
      </c>
    </row>
    <row r="267" spans="1:9" x14ac:dyDescent="0.3">
      <c r="A267">
        <v>256</v>
      </c>
      <c r="B267" s="6">
        <f t="shared" si="13"/>
        <v>0</v>
      </c>
      <c r="C267" s="6">
        <f t="shared" si="14"/>
        <v>0</v>
      </c>
      <c r="D267" s="6">
        <f>IF(D266&gt;0,D266-Table13[[#This Row],[Principal]]-Table13[[#This Row],[Interest]],0)</f>
        <v>0</v>
      </c>
      <c r="F267">
        <v>255</v>
      </c>
      <c r="G267" s="7">
        <f t="shared" si="15"/>
        <v>0</v>
      </c>
      <c r="H267" s="7">
        <f>IF(I266&gt;0,$H$5+$H$6-Table3[[#This Row],[Interest]],0)</f>
        <v>0</v>
      </c>
      <c r="I267" s="7">
        <f t="shared" si="16"/>
        <v>0</v>
      </c>
    </row>
    <row r="268" spans="1:9" x14ac:dyDescent="0.3">
      <c r="A268">
        <v>257</v>
      </c>
      <c r="B268" s="6">
        <f t="shared" ref="B268:B331" si="17">IF(D267&gt;0,-IPMT($B$5/$B$6,A268,$E$5,$E$6),0)</f>
        <v>0</v>
      </c>
      <c r="C268" s="6">
        <f t="shared" ref="C268:C331" si="18">IF(D267&gt;0,-PPMT($B$5/$B$6,A268,$E$5,$E$6),0)</f>
        <v>0</v>
      </c>
      <c r="D268" s="6">
        <f>IF(D267&gt;0,D267-Table13[[#This Row],[Principal]]-Table13[[#This Row],[Interest]],0)</f>
        <v>0</v>
      </c>
      <c r="F268">
        <v>256</v>
      </c>
      <c r="G268" s="7">
        <f t="shared" si="15"/>
        <v>0</v>
      </c>
      <c r="H268" s="7">
        <f>IF(I267&gt;0,$H$5+$H$6-Table3[[#This Row],[Interest]],0)</f>
        <v>0</v>
      </c>
      <c r="I268" s="7">
        <f t="shared" si="16"/>
        <v>0</v>
      </c>
    </row>
    <row r="269" spans="1:9" x14ac:dyDescent="0.3">
      <c r="A269">
        <v>258</v>
      </c>
      <c r="B269" s="6">
        <f t="shared" si="17"/>
        <v>0</v>
      </c>
      <c r="C269" s="6">
        <f t="shared" si="18"/>
        <v>0</v>
      </c>
      <c r="D269" s="6">
        <f>IF(D268&gt;0,D268-Table13[[#This Row],[Principal]]-Table13[[#This Row],[Interest]],0)</f>
        <v>0</v>
      </c>
      <c r="F269">
        <v>257</v>
      </c>
      <c r="G269" s="7">
        <f t="shared" si="15"/>
        <v>0</v>
      </c>
      <c r="H269" s="7">
        <f>IF(I268&gt;0,$H$5+$H$6-Table3[[#This Row],[Interest]],0)</f>
        <v>0</v>
      </c>
      <c r="I269" s="7">
        <f t="shared" si="16"/>
        <v>0</v>
      </c>
    </row>
    <row r="270" spans="1:9" x14ac:dyDescent="0.3">
      <c r="A270">
        <v>259</v>
      </c>
      <c r="B270" s="6">
        <f t="shared" si="17"/>
        <v>0</v>
      </c>
      <c r="C270" s="6">
        <f t="shared" si="18"/>
        <v>0</v>
      </c>
      <c r="D270" s="6">
        <f>IF(D269&gt;0,D269-Table13[[#This Row],[Principal]]-Table13[[#This Row],[Interest]],0)</f>
        <v>0</v>
      </c>
      <c r="F270">
        <v>258</v>
      </c>
      <c r="G270" s="7">
        <f t="shared" ref="G270:G333" si="19">IF(I269&gt;0,I269*$B$5/$B$6,0)</f>
        <v>0</v>
      </c>
      <c r="H270" s="7">
        <f>IF(I269&gt;0,$H$5+$H$6-Table3[[#This Row],[Interest]],0)</f>
        <v>0</v>
      </c>
      <c r="I270" s="7">
        <f t="shared" ref="I270:I333" si="20">IF(I269&gt;0,I269-H270,0)</f>
        <v>0</v>
      </c>
    </row>
    <row r="271" spans="1:9" x14ac:dyDescent="0.3">
      <c r="A271">
        <v>260</v>
      </c>
      <c r="B271" s="6">
        <f t="shared" si="17"/>
        <v>0</v>
      </c>
      <c r="C271" s="6">
        <f t="shared" si="18"/>
        <v>0</v>
      </c>
      <c r="D271" s="6">
        <f>IF(D270&gt;0,D270-Table13[[#This Row],[Principal]]-Table13[[#This Row],[Interest]],0)</f>
        <v>0</v>
      </c>
      <c r="F271">
        <v>259</v>
      </c>
      <c r="G271" s="7">
        <f t="shared" si="19"/>
        <v>0</v>
      </c>
      <c r="H271" s="7">
        <f>IF(I270&gt;0,$H$5+$H$6-Table3[[#This Row],[Interest]],0)</f>
        <v>0</v>
      </c>
      <c r="I271" s="7">
        <f t="shared" si="20"/>
        <v>0</v>
      </c>
    </row>
    <row r="272" spans="1:9" x14ac:dyDescent="0.3">
      <c r="A272">
        <v>261</v>
      </c>
      <c r="B272" s="6">
        <f t="shared" si="17"/>
        <v>0</v>
      </c>
      <c r="C272" s="6">
        <f t="shared" si="18"/>
        <v>0</v>
      </c>
      <c r="D272" s="6">
        <f>IF(D271&gt;0,D271-Table13[[#This Row],[Principal]]-Table13[[#This Row],[Interest]],0)</f>
        <v>0</v>
      </c>
      <c r="F272">
        <v>260</v>
      </c>
      <c r="G272" s="7">
        <f t="shared" si="19"/>
        <v>0</v>
      </c>
      <c r="H272" s="7">
        <f>IF(I271&gt;0,$H$5+$H$6-Table3[[#This Row],[Interest]],0)</f>
        <v>0</v>
      </c>
      <c r="I272" s="7">
        <f t="shared" si="20"/>
        <v>0</v>
      </c>
    </row>
    <row r="273" spans="1:9" x14ac:dyDescent="0.3">
      <c r="A273">
        <v>262</v>
      </c>
      <c r="B273" s="6">
        <f t="shared" si="17"/>
        <v>0</v>
      </c>
      <c r="C273" s="6">
        <f t="shared" si="18"/>
        <v>0</v>
      </c>
      <c r="D273" s="6">
        <f>IF(D272&gt;0,D272-Table13[[#This Row],[Principal]]-Table13[[#This Row],[Interest]],0)</f>
        <v>0</v>
      </c>
      <c r="F273">
        <v>261</v>
      </c>
      <c r="G273" s="7">
        <f t="shared" si="19"/>
        <v>0</v>
      </c>
      <c r="H273" s="7">
        <f>IF(I272&gt;0,$H$5+$H$6-Table3[[#This Row],[Interest]],0)</f>
        <v>0</v>
      </c>
      <c r="I273" s="7">
        <f t="shared" si="20"/>
        <v>0</v>
      </c>
    </row>
    <row r="274" spans="1:9" x14ac:dyDescent="0.3">
      <c r="A274">
        <v>263</v>
      </c>
      <c r="B274" s="6">
        <f t="shared" si="17"/>
        <v>0</v>
      </c>
      <c r="C274" s="6">
        <f t="shared" si="18"/>
        <v>0</v>
      </c>
      <c r="D274" s="6">
        <f>IF(D273&gt;0,D273-Table13[[#This Row],[Principal]]-Table13[[#This Row],[Interest]],0)</f>
        <v>0</v>
      </c>
      <c r="F274">
        <v>262</v>
      </c>
      <c r="G274" s="7">
        <f t="shared" si="19"/>
        <v>0</v>
      </c>
      <c r="H274" s="7">
        <f>IF(I273&gt;0,$H$5+$H$6-Table3[[#This Row],[Interest]],0)</f>
        <v>0</v>
      </c>
      <c r="I274" s="7">
        <f t="shared" si="20"/>
        <v>0</v>
      </c>
    </row>
    <row r="275" spans="1:9" x14ac:dyDescent="0.3">
      <c r="A275">
        <v>264</v>
      </c>
      <c r="B275" s="6">
        <f t="shared" si="17"/>
        <v>0</v>
      </c>
      <c r="C275" s="6">
        <f t="shared" si="18"/>
        <v>0</v>
      </c>
      <c r="D275" s="6">
        <f>IF(D274&gt;0,D274-Table13[[#This Row],[Principal]]-Table13[[#This Row],[Interest]],0)</f>
        <v>0</v>
      </c>
      <c r="F275">
        <v>263</v>
      </c>
      <c r="G275" s="7">
        <f t="shared" si="19"/>
        <v>0</v>
      </c>
      <c r="H275" s="7">
        <f>IF(I274&gt;0,$H$5+$H$6-Table3[[#This Row],[Interest]],0)</f>
        <v>0</v>
      </c>
      <c r="I275" s="7">
        <f t="shared" si="20"/>
        <v>0</v>
      </c>
    </row>
    <row r="276" spans="1:9" x14ac:dyDescent="0.3">
      <c r="A276">
        <v>265</v>
      </c>
      <c r="B276" s="6">
        <f t="shared" si="17"/>
        <v>0</v>
      </c>
      <c r="C276" s="6">
        <f t="shared" si="18"/>
        <v>0</v>
      </c>
      <c r="D276" s="6">
        <f>IF(D275&gt;0,D275-Table13[[#This Row],[Principal]]-Table13[[#This Row],[Interest]],0)</f>
        <v>0</v>
      </c>
      <c r="F276">
        <v>264</v>
      </c>
      <c r="G276" s="7">
        <f t="shared" si="19"/>
        <v>0</v>
      </c>
      <c r="H276" s="7">
        <f>IF(I275&gt;0,$H$5+$H$6-Table3[[#This Row],[Interest]],0)</f>
        <v>0</v>
      </c>
      <c r="I276" s="7">
        <f t="shared" si="20"/>
        <v>0</v>
      </c>
    </row>
    <row r="277" spans="1:9" x14ac:dyDescent="0.3">
      <c r="A277">
        <v>266</v>
      </c>
      <c r="B277" s="6">
        <f t="shared" si="17"/>
        <v>0</v>
      </c>
      <c r="C277" s="6">
        <f t="shared" si="18"/>
        <v>0</v>
      </c>
      <c r="D277" s="6">
        <f>IF(D276&gt;0,D276-Table13[[#This Row],[Principal]]-Table13[[#This Row],[Interest]],0)</f>
        <v>0</v>
      </c>
      <c r="F277">
        <v>265</v>
      </c>
      <c r="G277" s="7">
        <f t="shared" si="19"/>
        <v>0</v>
      </c>
      <c r="H277" s="7">
        <f>IF(I276&gt;0,$H$5+$H$6-Table3[[#This Row],[Interest]],0)</f>
        <v>0</v>
      </c>
      <c r="I277" s="7">
        <f t="shared" si="20"/>
        <v>0</v>
      </c>
    </row>
    <row r="278" spans="1:9" x14ac:dyDescent="0.3">
      <c r="A278">
        <v>267</v>
      </c>
      <c r="B278" s="6">
        <f t="shared" si="17"/>
        <v>0</v>
      </c>
      <c r="C278" s="6">
        <f t="shared" si="18"/>
        <v>0</v>
      </c>
      <c r="D278" s="6">
        <f>IF(D277&gt;0,D277-Table13[[#This Row],[Principal]]-Table13[[#This Row],[Interest]],0)</f>
        <v>0</v>
      </c>
      <c r="F278">
        <v>266</v>
      </c>
      <c r="G278" s="7">
        <f t="shared" si="19"/>
        <v>0</v>
      </c>
      <c r="H278" s="7">
        <f>IF(I277&gt;0,$H$5+$H$6-Table3[[#This Row],[Interest]],0)</f>
        <v>0</v>
      </c>
      <c r="I278" s="7">
        <f t="shared" si="20"/>
        <v>0</v>
      </c>
    </row>
    <row r="279" spans="1:9" x14ac:dyDescent="0.3">
      <c r="A279">
        <v>268</v>
      </c>
      <c r="B279" s="6">
        <f t="shared" si="17"/>
        <v>0</v>
      </c>
      <c r="C279" s="6">
        <f t="shared" si="18"/>
        <v>0</v>
      </c>
      <c r="D279" s="6">
        <f>IF(D278&gt;0,D278-Table13[[#This Row],[Principal]]-Table13[[#This Row],[Interest]],0)</f>
        <v>0</v>
      </c>
      <c r="F279">
        <v>267</v>
      </c>
      <c r="G279" s="7">
        <f t="shared" si="19"/>
        <v>0</v>
      </c>
      <c r="H279" s="7">
        <f>IF(I278&gt;0,$H$5+$H$6-Table3[[#This Row],[Interest]],0)</f>
        <v>0</v>
      </c>
      <c r="I279" s="7">
        <f t="shared" si="20"/>
        <v>0</v>
      </c>
    </row>
    <row r="280" spans="1:9" x14ac:dyDescent="0.3">
      <c r="A280">
        <v>269</v>
      </c>
      <c r="B280" s="6">
        <f t="shared" si="17"/>
        <v>0</v>
      </c>
      <c r="C280" s="6">
        <f t="shared" si="18"/>
        <v>0</v>
      </c>
      <c r="D280" s="6">
        <f>IF(D279&gt;0,D279-Table13[[#This Row],[Principal]]-Table13[[#This Row],[Interest]],0)</f>
        <v>0</v>
      </c>
      <c r="F280">
        <v>268</v>
      </c>
      <c r="G280" s="7">
        <f t="shared" si="19"/>
        <v>0</v>
      </c>
      <c r="H280" s="7">
        <f>IF(I279&gt;0,$H$5+$H$6-Table3[[#This Row],[Interest]],0)</f>
        <v>0</v>
      </c>
      <c r="I280" s="7">
        <f t="shared" si="20"/>
        <v>0</v>
      </c>
    </row>
    <row r="281" spans="1:9" x14ac:dyDescent="0.3">
      <c r="A281">
        <v>270</v>
      </c>
      <c r="B281" s="6">
        <f t="shared" si="17"/>
        <v>0</v>
      </c>
      <c r="C281" s="6">
        <f t="shared" si="18"/>
        <v>0</v>
      </c>
      <c r="D281" s="6">
        <f>IF(D280&gt;0,D280-Table13[[#This Row],[Principal]]-Table13[[#This Row],[Interest]],0)</f>
        <v>0</v>
      </c>
      <c r="F281">
        <v>269</v>
      </c>
      <c r="G281" s="7">
        <f t="shared" si="19"/>
        <v>0</v>
      </c>
      <c r="H281" s="7">
        <f>IF(I280&gt;0,$H$5+$H$6-Table3[[#This Row],[Interest]],0)</f>
        <v>0</v>
      </c>
      <c r="I281" s="7">
        <f t="shared" si="20"/>
        <v>0</v>
      </c>
    </row>
    <row r="282" spans="1:9" x14ac:dyDescent="0.3">
      <c r="A282">
        <v>271</v>
      </c>
      <c r="B282" s="6">
        <f t="shared" si="17"/>
        <v>0</v>
      </c>
      <c r="C282" s="6">
        <f t="shared" si="18"/>
        <v>0</v>
      </c>
      <c r="D282" s="6">
        <f>IF(D281&gt;0,D281-Table13[[#This Row],[Principal]]-Table13[[#This Row],[Interest]],0)</f>
        <v>0</v>
      </c>
      <c r="F282">
        <v>270</v>
      </c>
      <c r="G282" s="7">
        <f t="shared" si="19"/>
        <v>0</v>
      </c>
      <c r="H282" s="7">
        <f>IF(I281&gt;0,$H$5+$H$6-Table3[[#This Row],[Interest]],0)</f>
        <v>0</v>
      </c>
      <c r="I282" s="7">
        <f t="shared" si="20"/>
        <v>0</v>
      </c>
    </row>
    <row r="283" spans="1:9" x14ac:dyDescent="0.3">
      <c r="A283">
        <v>272</v>
      </c>
      <c r="B283" s="6">
        <f t="shared" si="17"/>
        <v>0</v>
      </c>
      <c r="C283" s="6">
        <f t="shared" si="18"/>
        <v>0</v>
      </c>
      <c r="D283" s="6">
        <f>IF(D282&gt;0,D282-Table13[[#This Row],[Principal]]-Table13[[#This Row],[Interest]],0)</f>
        <v>0</v>
      </c>
      <c r="F283">
        <v>271</v>
      </c>
      <c r="G283" s="7">
        <f t="shared" si="19"/>
        <v>0</v>
      </c>
      <c r="H283" s="7">
        <f>IF(I282&gt;0,$H$5+$H$6-Table3[[#This Row],[Interest]],0)</f>
        <v>0</v>
      </c>
      <c r="I283" s="7">
        <f t="shared" si="20"/>
        <v>0</v>
      </c>
    </row>
    <row r="284" spans="1:9" x14ac:dyDescent="0.3">
      <c r="A284">
        <v>273</v>
      </c>
      <c r="B284" s="6">
        <f t="shared" si="17"/>
        <v>0</v>
      </c>
      <c r="C284" s="6">
        <f t="shared" si="18"/>
        <v>0</v>
      </c>
      <c r="D284" s="6">
        <f>IF(D283&gt;0,D283-Table13[[#This Row],[Principal]]-Table13[[#This Row],[Interest]],0)</f>
        <v>0</v>
      </c>
      <c r="F284">
        <v>272</v>
      </c>
      <c r="G284" s="7">
        <f t="shared" si="19"/>
        <v>0</v>
      </c>
      <c r="H284" s="7">
        <f>IF(I283&gt;0,$H$5+$H$6-Table3[[#This Row],[Interest]],0)</f>
        <v>0</v>
      </c>
      <c r="I284" s="7">
        <f t="shared" si="20"/>
        <v>0</v>
      </c>
    </row>
    <row r="285" spans="1:9" x14ac:dyDescent="0.3">
      <c r="A285">
        <v>274</v>
      </c>
      <c r="B285" s="6">
        <f t="shared" si="17"/>
        <v>0</v>
      </c>
      <c r="C285" s="6">
        <f t="shared" si="18"/>
        <v>0</v>
      </c>
      <c r="D285" s="6">
        <f>IF(D284&gt;0,D284-Table13[[#This Row],[Principal]]-Table13[[#This Row],[Interest]],0)</f>
        <v>0</v>
      </c>
      <c r="F285">
        <v>273</v>
      </c>
      <c r="G285" s="7">
        <f t="shared" si="19"/>
        <v>0</v>
      </c>
      <c r="H285" s="7">
        <f>IF(I284&gt;0,$H$5+$H$6-Table3[[#This Row],[Interest]],0)</f>
        <v>0</v>
      </c>
      <c r="I285" s="7">
        <f t="shared" si="20"/>
        <v>0</v>
      </c>
    </row>
    <row r="286" spans="1:9" x14ac:dyDescent="0.3">
      <c r="A286">
        <v>275</v>
      </c>
      <c r="B286" s="6">
        <f t="shared" si="17"/>
        <v>0</v>
      </c>
      <c r="C286" s="6">
        <f t="shared" si="18"/>
        <v>0</v>
      </c>
      <c r="D286" s="6">
        <f>IF(D285&gt;0,D285-Table13[[#This Row],[Principal]]-Table13[[#This Row],[Interest]],0)</f>
        <v>0</v>
      </c>
      <c r="F286">
        <v>274</v>
      </c>
      <c r="G286" s="7">
        <f t="shared" si="19"/>
        <v>0</v>
      </c>
      <c r="H286" s="7">
        <f>IF(I285&gt;0,$H$5+$H$6-Table3[[#This Row],[Interest]],0)</f>
        <v>0</v>
      </c>
      <c r="I286" s="7">
        <f t="shared" si="20"/>
        <v>0</v>
      </c>
    </row>
    <row r="287" spans="1:9" x14ac:dyDescent="0.3">
      <c r="A287">
        <v>276</v>
      </c>
      <c r="B287" s="6">
        <f t="shared" si="17"/>
        <v>0</v>
      </c>
      <c r="C287" s="6">
        <f t="shared" si="18"/>
        <v>0</v>
      </c>
      <c r="D287" s="6">
        <f>IF(D286&gt;0,D286-Table13[[#This Row],[Principal]]-Table13[[#This Row],[Interest]],0)</f>
        <v>0</v>
      </c>
      <c r="F287">
        <v>275</v>
      </c>
      <c r="G287" s="7">
        <f t="shared" si="19"/>
        <v>0</v>
      </c>
      <c r="H287" s="7">
        <f>IF(I286&gt;0,$H$5+$H$6-Table3[[#This Row],[Interest]],0)</f>
        <v>0</v>
      </c>
      <c r="I287" s="7">
        <f t="shared" si="20"/>
        <v>0</v>
      </c>
    </row>
    <row r="288" spans="1:9" x14ac:dyDescent="0.3">
      <c r="A288">
        <v>277</v>
      </c>
      <c r="B288" s="6">
        <f t="shared" si="17"/>
        <v>0</v>
      </c>
      <c r="C288" s="6">
        <f t="shared" si="18"/>
        <v>0</v>
      </c>
      <c r="D288" s="6">
        <f>IF(D287&gt;0,D287-Table13[[#This Row],[Principal]]-Table13[[#This Row],[Interest]],0)</f>
        <v>0</v>
      </c>
      <c r="F288">
        <v>276</v>
      </c>
      <c r="G288" s="7">
        <f t="shared" si="19"/>
        <v>0</v>
      </c>
      <c r="H288" s="7">
        <f>IF(I287&gt;0,$H$5+$H$6-Table3[[#This Row],[Interest]],0)</f>
        <v>0</v>
      </c>
      <c r="I288" s="7">
        <f t="shared" si="20"/>
        <v>0</v>
      </c>
    </row>
    <row r="289" spans="1:9" x14ac:dyDescent="0.3">
      <c r="A289">
        <v>278</v>
      </c>
      <c r="B289" s="6">
        <f t="shared" si="17"/>
        <v>0</v>
      </c>
      <c r="C289" s="6">
        <f t="shared" si="18"/>
        <v>0</v>
      </c>
      <c r="D289" s="6">
        <f>IF(D288&gt;0,D288-Table13[[#This Row],[Principal]]-Table13[[#This Row],[Interest]],0)</f>
        <v>0</v>
      </c>
      <c r="F289">
        <v>277</v>
      </c>
      <c r="G289" s="7">
        <f t="shared" si="19"/>
        <v>0</v>
      </c>
      <c r="H289" s="7">
        <f>IF(I288&gt;0,$H$5+$H$6-Table3[[#This Row],[Interest]],0)</f>
        <v>0</v>
      </c>
      <c r="I289" s="7">
        <f t="shared" si="20"/>
        <v>0</v>
      </c>
    </row>
    <row r="290" spans="1:9" x14ac:dyDescent="0.3">
      <c r="A290">
        <v>279</v>
      </c>
      <c r="B290" s="6">
        <f t="shared" si="17"/>
        <v>0</v>
      </c>
      <c r="C290" s="6">
        <f t="shared" si="18"/>
        <v>0</v>
      </c>
      <c r="D290" s="6">
        <f>IF(D289&gt;0,D289-Table13[[#This Row],[Principal]]-Table13[[#This Row],[Interest]],0)</f>
        <v>0</v>
      </c>
      <c r="F290">
        <v>278</v>
      </c>
      <c r="G290" s="7">
        <f t="shared" si="19"/>
        <v>0</v>
      </c>
      <c r="H290" s="7">
        <f>IF(I289&gt;0,$H$5+$H$6-Table3[[#This Row],[Interest]],0)</f>
        <v>0</v>
      </c>
      <c r="I290" s="7">
        <f t="shared" si="20"/>
        <v>0</v>
      </c>
    </row>
    <row r="291" spans="1:9" x14ac:dyDescent="0.3">
      <c r="A291">
        <v>280</v>
      </c>
      <c r="B291" s="6">
        <f t="shared" si="17"/>
        <v>0</v>
      </c>
      <c r="C291" s="6">
        <f t="shared" si="18"/>
        <v>0</v>
      </c>
      <c r="D291" s="6">
        <f>IF(D290&gt;0,D290-Table13[[#This Row],[Principal]]-Table13[[#This Row],[Interest]],0)</f>
        <v>0</v>
      </c>
      <c r="F291">
        <v>279</v>
      </c>
      <c r="G291" s="7">
        <f t="shared" si="19"/>
        <v>0</v>
      </c>
      <c r="H291" s="7">
        <f>IF(I290&gt;0,$H$5+$H$6-Table3[[#This Row],[Interest]],0)</f>
        <v>0</v>
      </c>
      <c r="I291" s="7">
        <f t="shared" si="20"/>
        <v>0</v>
      </c>
    </row>
    <row r="292" spans="1:9" x14ac:dyDescent="0.3">
      <c r="A292">
        <v>281</v>
      </c>
      <c r="B292" s="6">
        <f t="shared" si="17"/>
        <v>0</v>
      </c>
      <c r="C292" s="6">
        <f t="shared" si="18"/>
        <v>0</v>
      </c>
      <c r="D292" s="6">
        <f>IF(D291&gt;0,D291-Table13[[#This Row],[Principal]]-Table13[[#This Row],[Interest]],0)</f>
        <v>0</v>
      </c>
      <c r="F292">
        <v>280</v>
      </c>
      <c r="G292" s="7">
        <f t="shared" si="19"/>
        <v>0</v>
      </c>
      <c r="H292" s="7">
        <f>IF(I291&gt;0,$H$5+$H$6-Table3[[#This Row],[Interest]],0)</f>
        <v>0</v>
      </c>
      <c r="I292" s="7">
        <f t="shared" si="20"/>
        <v>0</v>
      </c>
    </row>
    <row r="293" spans="1:9" x14ac:dyDescent="0.3">
      <c r="A293">
        <v>282</v>
      </c>
      <c r="B293" s="6">
        <f t="shared" si="17"/>
        <v>0</v>
      </c>
      <c r="C293" s="6">
        <f t="shared" si="18"/>
        <v>0</v>
      </c>
      <c r="D293" s="6">
        <f>IF(D292&gt;0,D292-Table13[[#This Row],[Principal]]-Table13[[#This Row],[Interest]],0)</f>
        <v>0</v>
      </c>
      <c r="F293">
        <v>281</v>
      </c>
      <c r="G293" s="7">
        <f t="shared" si="19"/>
        <v>0</v>
      </c>
      <c r="H293" s="7">
        <f>IF(I292&gt;0,$H$5+$H$6-Table3[[#This Row],[Interest]],0)</f>
        <v>0</v>
      </c>
      <c r="I293" s="7">
        <f t="shared" si="20"/>
        <v>0</v>
      </c>
    </row>
    <row r="294" spans="1:9" x14ac:dyDescent="0.3">
      <c r="A294">
        <v>283</v>
      </c>
      <c r="B294" s="6">
        <f t="shared" si="17"/>
        <v>0</v>
      </c>
      <c r="C294" s="6">
        <f t="shared" si="18"/>
        <v>0</v>
      </c>
      <c r="D294" s="6">
        <f>IF(D293&gt;0,D293-Table13[[#This Row],[Principal]]-Table13[[#This Row],[Interest]],0)</f>
        <v>0</v>
      </c>
      <c r="F294">
        <v>282</v>
      </c>
      <c r="G294" s="7">
        <f t="shared" si="19"/>
        <v>0</v>
      </c>
      <c r="H294" s="7">
        <f>IF(I293&gt;0,$H$5+$H$6-Table3[[#This Row],[Interest]],0)</f>
        <v>0</v>
      </c>
      <c r="I294" s="7">
        <f t="shared" si="20"/>
        <v>0</v>
      </c>
    </row>
    <row r="295" spans="1:9" x14ac:dyDescent="0.3">
      <c r="A295">
        <v>284</v>
      </c>
      <c r="B295" s="6">
        <f t="shared" si="17"/>
        <v>0</v>
      </c>
      <c r="C295" s="6">
        <f t="shared" si="18"/>
        <v>0</v>
      </c>
      <c r="D295" s="6">
        <f>IF(D294&gt;0,D294-Table13[[#This Row],[Principal]]-Table13[[#This Row],[Interest]],0)</f>
        <v>0</v>
      </c>
      <c r="F295">
        <v>283</v>
      </c>
      <c r="G295" s="7">
        <f t="shared" si="19"/>
        <v>0</v>
      </c>
      <c r="H295" s="7">
        <f>IF(I294&gt;0,$H$5+$H$6-Table3[[#This Row],[Interest]],0)</f>
        <v>0</v>
      </c>
      <c r="I295" s="7">
        <f t="shared" si="20"/>
        <v>0</v>
      </c>
    </row>
    <row r="296" spans="1:9" x14ac:dyDescent="0.3">
      <c r="A296">
        <v>285</v>
      </c>
      <c r="B296" s="6">
        <f t="shared" si="17"/>
        <v>0</v>
      </c>
      <c r="C296" s="6">
        <f t="shared" si="18"/>
        <v>0</v>
      </c>
      <c r="D296" s="6">
        <f>IF(D295&gt;0,D295-Table13[[#This Row],[Principal]]-Table13[[#This Row],[Interest]],0)</f>
        <v>0</v>
      </c>
      <c r="F296">
        <v>284</v>
      </c>
      <c r="G296" s="7">
        <f t="shared" si="19"/>
        <v>0</v>
      </c>
      <c r="H296" s="7">
        <f>IF(I295&gt;0,$H$5+$H$6-Table3[[#This Row],[Interest]],0)</f>
        <v>0</v>
      </c>
      <c r="I296" s="7">
        <f t="shared" si="20"/>
        <v>0</v>
      </c>
    </row>
    <row r="297" spans="1:9" x14ac:dyDescent="0.3">
      <c r="A297">
        <v>286</v>
      </c>
      <c r="B297" s="6">
        <f t="shared" si="17"/>
        <v>0</v>
      </c>
      <c r="C297" s="6">
        <f t="shared" si="18"/>
        <v>0</v>
      </c>
      <c r="D297" s="6">
        <f>IF(D296&gt;0,D296-Table13[[#This Row],[Principal]]-Table13[[#This Row],[Interest]],0)</f>
        <v>0</v>
      </c>
      <c r="F297">
        <v>285</v>
      </c>
      <c r="G297" s="7">
        <f t="shared" si="19"/>
        <v>0</v>
      </c>
      <c r="H297" s="7">
        <f>IF(I296&gt;0,$H$5+$H$6-Table3[[#This Row],[Interest]],0)</f>
        <v>0</v>
      </c>
      <c r="I297" s="7">
        <f t="shared" si="20"/>
        <v>0</v>
      </c>
    </row>
    <row r="298" spans="1:9" x14ac:dyDescent="0.3">
      <c r="A298">
        <v>287</v>
      </c>
      <c r="B298" s="6">
        <f t="shared" si="17"/>
        <v>0</v>
      </c>
      <c r="C298" s="6">
        <f t="shared" si="18"/>
        <v>0</v>
      </c>
      <c r="D298" s="6">
        <f>IF(D297&gt;0,D297-Table13[[#This Row],[Principal]]-Table13[[#This Row],[Interest]],0)</f>
        <v>0</v>
      </c>
      <c r="F298">
        <v>286</v>
      </c>
      <c r="G298" s="7">
        <f t="shared" si="19"/>
        <v>0</v>
      </c>
      <c r="H298" s="7">
        <f>IF(I297&gt;0,$H$5+$H$6-Table3[[#This Row],[Interest]],0)</f>
        <v>0</v>
      </c>
      <c r="I298" s="7">
        <f t="shared" si="20"/>
        <v>0</v>
      </c>
    </row>
    <row r="299" spans="1:9" x14ac:dyDescent="0.3">
      <c r="A299">
        <v>288</v>
      </c>
      <c r="B299" s="6">
        <f t="shared" si="17"/>
        <v>0</v>
      </c>
      <c r="C299" s="6">
        <f t="shared" si="18"/>
        <v>0</v>
      </c>
      <c r="D299" s="6">
        <f>IF(D298&gt;0,D298-Table13[[#This Row],[Principal]]-Table13[[#This Row],[Interest]],0)</f>
        <v>0</v>
      </c>
      <c r="F299">
        <v>287</v>
      </c>
      <c r="G299" s="7">
        <f t="shared" si="19"/>
        <v>0</v>
      </c>
      <c r="H299" s="7">
        <f>IF(I298&gt;0,$H$5+$H$6-Table3[[#This Row],[Interest]],0)</f>
        <v>0</v>
      </c>
      <c r="I299" s="7">
        <f t="shared" si="20"/>
        <v>0</v>
      </c>
    </row>
    <row r="300" spans="1:9" x14ac:dyDescent="0.3">
      <c r="A300">
        <v>289</v>
      </c>
      <c r="B300" s="6">
        <f t="shared" si="17"/>
        <v>0</v>
      </c>
      <c r="C300" s="6">
        <f t="shared" si="18"/>
        <v>0</v>
      </c>
      <c r="D300" s="6">
        <f>IF(D299&gt;0,D299-Table13[[#This Row],[Principal]]-Table13[[#This Row],[Interest]],0)</f>
        <v>0</v>
      </c>
      <c r="F300">
        <v>288</v>
      </c>
      <c r="G300" s="7">
        <f t="shared" si="19"/>
        <v>0</v>
      </c>
      <c r="H300" s="7">
        <f>IF(I299&gt;0,$H$5+$H$6-Table3[[#This Row],[Interest]],0)</f>
        <v>0</v>
      </c>
      <c r="I300" s="7">
        <f t="shared" si="20"/>
        <v>0</v>
      </c>
    </row>
    <row r="301" spans="1:9" x14ac:dyDescent="0.3">
      <c r="A301">
        <v>290</v>
      </c>
      <c r="B301" s="6">
        <f t="shared" si="17"/>
        <v>0</v>
      </c>
      <c r="C301" s="6">
        <f t="shared" si="18"/>
        <v>0</v>
      </c>
      <c r="D301" s="6">
        <f>IF(D300&gt;0,D300-Table13[[#This Row],[Principal]]-Table13[[#This Row],[Interest]],0)</f>
        <v>0</v>
      </c>
      <c r="F301">
        <v>289</v>
      </c>
      <c r="G301" s="7">
        <f t="shared" si="19"/>
        <v>0</v>
      </c>
      <c r="H301" s="7">
        <f>IF(I300&gt;0,$H$5+$H$6-Table3[[#This Row],[Interest]],0)</f>
        <v>0</v>
      </c>
      <c r="I301" s="7">
        <f t="shared" si="20"/>
        <v>0</v>
      </c>
    </row>
    <row r="302" spans="1:9" x14ac:dyDescent="0.3">
      <c r="A302">
        <v>291</v>
      </c>
      <c r="B302" s="6">
        <f t="shared" si="17"/>
        <v>0</v>
      </c>
      <c r="C302" s="6">
        <f t="shared" si="18"/>
        <v>0</v>
      </c>
      <c r="D302" s="6">
        <f>IF(D301&gt;0,D301-Table13[[#This Row],[Principal]]-Table13[[#This Row],[Interest]],0)</f>
        <v>0</v>
      </c>
      <c r="F302">
        <v>290</v>
      </c>
      <c r="G302" s="7">
        <f t="shared" si="19"/>
        <v>0</v>
      </c>
      <c r="H302" s="7">
        <f>IF(I301&gt;0,$H$5+$H$6-Table3[[#This Row],[Interest]],0)</f>
        <v>0</v>
      </c>
      <c r="I302" s="7">
        <f t="shared" si="20"/>
        <v>0</v>
      </c>
    </row>
    <row r="303" spans="1:9" x14ac:dyDescent="0.3">
      <c r="A303">
        <v>292</v>
      </c>
      <c r="B303" s="6">
        <f t="shared" si="17"/>
        <v>0</v>
      </c>
      <c r="C303" s="6">
        <f t="shared" si="18"/>
        <v>0</v>
      </c>
      <c r="D303" s="6">
        <f>IF(D302&gt;0,D302-Table13[[#This Row],[Principal]]-Table13[[#This Row],[Interest]],0)</f>
        <v>0</v>
      </c>
      <c r="F303">
        <v>291</v>
      </c>
      <c r="G303" s="7">
        <f t="shared" si="19"/>
        <v>0</v>
      </c>
      <c r="H303" s="7">
        <f>IF(I302&gt;0,$H$5+$H$6-Table3[[#This Row],[Interest]],0)</f>
        <v>0</v>
      </c>
      <c r="I303" s="7">
        <f t="shared" si="20"/>
        <v>0</v>
      </c>
    </row>
    <row r="304" spans="1:9" x14ac:dyDescent="0.3">
      <c r="A304">
        <v>293</v>
      </c>
      <c r="B304" s="6">
        <f t="shared" si="17"/>
        <v>0</v>
      </c>
      <c r="C304" s="6">
        <f t="shared" si="18"/>
        <v>0</v>
      </c>
      <c r="D304" s="6">
        <f>IF(D303&gt;0,D303-Table13[[#This Row],[Principal]]-Table13[[#This Row],[Interest]],0)</f>
        <v>0</v>
      </c>
      <c r="F304">
        <v>292</v>
      </c>
      <c r="G304" s="7">
        <f t="shared" si="19"/>
        <v>0</v>
      </c>
      <c r="H304" s="7">
        <f>IF(I303&gt;0,$H$5+$H$6-Table3[[#This Row],[Interest]],0)</f>
        <v>0</v>
      </c>
      <c r="I304" s="7">
        <f t="shared" si="20"/>
        <v>0</v>
      </c>
    </row>
    <row r="305" spans="1:9" x14ac:dyDescent="0.3">
      <c r="A305">
        <v>294</v>
      </c>
      <c r="B305" s="6">
        <f t="shared" si="17"/>
        <v>0</v>
      </c>
      <c r="C305" s="6">
        <f t="shared" si="18"/>
        <v>0</v>
      </c>
      <c r="D305" s="6">
        <f>IF(D304&gt;0,D304-Table13[[#This Row],[Principal]]-Table13[[#This Row],[Interest]],0)</f>
        <v>0</v>
      </c>
      <c r="F305">
        <v>293</v>
      </c>
      <c r="G305" s="7">
        <f t="shared" si="19"/>
        <v>0</v>
      </c>
      <c r="H305" s="7">
        <f>IF(I304&gt;0,$H$5+$H$6-Table3[[#This Row],[Interest]],0)</f>
        <v>0</v>
      </c>
      <c r="I305" s="7">
        <f t="shared" si="20"/>
        <v>0</v>
      </c>
    </row>
    <row r="306" spans="1:9" x14ac:dyDescent="0.3">
      <c r="A306">
        <v>295</v>
      </c>
      <c r="B306" s="6">
        <f t="shared" si="17"/>
        <v>0</v>
      </c>
      <c r="C306" s="6">
        <f t="shared" si="18"/>
        <v>0</v>
      </c>
      <c r="D306" s="6">
        <f>IF(D305&gt;0,D305-Table13[[#This Row],[Principal]]-Table13[[#This Row],[Interest]],0)</f>
        <v>0</v>
      </c>
      <c r="F306">
        <v>294</v>
      </c>
      <c r="G306" s="7">
        <f t="shared" si="19"/>
        <v>0</v>
      </c>
      <c r="H306" s="7">
        <f>IF(I305&gt;0,$H$5+$H$6-Table3[[#This Row],[Interest]],0)</f>
        <v>0</v>
      </c>
      <c r="I306" s="7">
        <f t="shared" si="20"/>
        <v>0</v>
      </c>
    </row>
    <row r="307" spans="1:9" x14ac:dyDescent="0.3">
      <c r="A307">
        <v>296</v>
      </c>
      <c r="B307" s="6">
        <f t="shared" si="17"/>
        <v>0</v>
      </c>
      <c r="C307" s="6">
        <f t="shared" si="18"/>
        <v>0</v>
      </c>
      <c r="D307" s="6">
        <f>IF(D306&gt;0,D306-Table13[[#This Row],[Principal]]-Table13[[#This Row],[Interest]],0)</f>
        <v>0</v>
      </c>
      <c r="F307">
        <v>295</v>
      </c>
      <c r="G307" s="7">
        <f t="shared" si="19"/>
        <v>0</v>
      </c>
      <c r="H307" s="7">
        <f>IF(I306&gt;0,$H$5+$H$6-Table3[[#This Row],[Interest]],0)</f>
        <v>0</v>
      </c>
      <c r="I307" s="7">
        <f t="shared" si="20"/>
        <v>0</v>
      </c>
    </row>
    <row r="308" spans="1:9" x14ac:dyDescent="0.3">
      <c r="A308">
        <v>297</v>
      </c>
      <c r="B308" s="6">
        <f t="shared" si="17"/>
        <v>0</v>
      </c>
      <c r="C308" s="6">
        <f t="shared" si="18"/>
        <v>0</v>
      </c>
      <c r="D308" s="6">
        <f>IF(D307&gt;0,D307-Table13[[#This Row],[Principal]]-Table13[[#This Row],[Interest]],0)</f>
        <v>0</v>
      </c>
      <c r="F308">
        <v>296</v>
      </c>
      <c r="G308" s="7">
        <f t="shared" si="19"/>
        <v>0</v>
      </c>
      <c r="H308" s="7">
        <f>IF(I307&gt;0,$H$5+$H$6-Table3[[#This Row],[Interest]],0)</f>
        <v>0</v>
      </c>
      <c r="I308" s="7">
        <f t="shared" si="20"/>
        <v>0</v>
      </c>
    </row>
    <row r="309" spans="1:9" x14ac:dyDescent="0.3">
      <c r="A309">
        <v>298</v>
      </c>
      <c r="B309" s="6">
        <f t="shared" si="17"/>
        <v>0</v>
      </c>
      <c r="C309" s="6">
        <f t="shared" si="18"/>
        <v>0</v>
      </c>
      <c r="D309" s="6">
        <f>IF(D308&gt;0,D308-Table13[[#This Row],[Principal]]-Table13[[#This Row],[Interest]],0)</f>
        <v>0</v>
      </c>
      <c r="F309">
        <v>297</v>
      </c>
      <c r="G309" s="7">
        <f t="shared" si="19"/>
        <v>0</v>
      </c>
      <c r="H309" s="7">
        <f>IF(I308&gt;0,$H$5+$H$6-Table3[[#This Row],[Interest]],0)</f>
        <v>0</v>
      </c>
      <c r="I309" s="7">
        <f t="shared" si="20"/>
        <v>0</v>
      </c>
    </row>
    <row r="310" spans="1:9" x14ac:dyDescent="0.3">
      <c r="A310">
        <v>299</v>
      </c>
      <c r="B310" s="6">
        <f t="shared" si="17"/>
        <v>0</v>
      </c>
      <c r="C310" s="6">
        <f t="shared" si="18"/>
        <v>0</v>
      </c>
      <c r="D310" s="6">
        <f>IF(D309&gt;0,D309-Table13[[#This Row],[Principal]]-Table13[[#This Row],[Interest]],0)</f>
        <v>0</v>
      </c>
      <c r="F310">
        <v>298</v>
      </c>
      <c r="G310" s="7">
        <f t="shared" si="19"/>
        <v>0</v>
      </c>
      <c r="H310" s="7">
        <f>IF(I309&gt;0,$H$5+$H$6-Table3[[#This Row],[Interest]],0)</f>
        <v>0</v>
      </c>
      <c r="I310" s="7">
        <f t="shared" si="20"/>
        <v>0</v>
      </c>
    </row>
    <row r="311" spans="1:9" x14ac:dyDescent="0.3">
      <c r="A311">
        <v>300</v>
      </c>
      <c r="B311" s="6">
        <f t="shared" si="17"/>
        <v>0</v>
      </c>
      <c r="C311" s="6">
        <f t="shared" si="18"/>
        <v>0</v>
      </c>
      <c r="D311" s="6">
        <f>IF(D310&gt;0,D310-Table13[[#This Row],[Principal]]-Table13[[#This Row],[Interest]],0)</f>
        <v>0</v>
      </c>
      <c r="F311">
        <v>299</v>
      </c>
      <c r="G311" s="7">
        <f t="shared" si="19"/>
        <v>0</v>
      </c>
      <c r="H311" s="7">
        <f>IF(I310&gt;0,$H$5+$H$6-Table3[[#This Row],[Interest]],0)</f>
        <v>0</v>
      </c>
      <c r="I311" s="7">
        <f t="shared" si="20"/>
        <v>0</v>
      </c>
    </row>
    <row r="312" spans="1:9" x14ac:dyDescent="0.3">
      <c r="A312">
        <v>301</v>
      </c>
      <c r="B312" s="6">
        <f t="shared" si="17"/>
        <v>0</v>
      </c>
      <c r="C312" s="6">
        <f t="shared" si="18"/>
        <v>0</v>
      </c>
      <c r="D312" s="6">
        <f>IF(D311&gt;0,D311-Table13[[#This Row],[Principal]]-Table13[[#This Row],[Interest]],0)</f>
        <v>0</v>
      </c>
      <c r="F312">
        <v>300</v>
      </c>
      <c r="G312" s="7">
        <f t="shared" si="19"/>
        <v>0</v>
      </c>
      <c r="H312" s="7">
        <f>IF(I311&gt;0,$H$5+$H$6-Table3[[#This Row],[Interest]],0)</f>
        <v>0</v>
      </c>
      <c r="I312" s="7">
        <f t="shared" si="20"/>
        <v>0</v>
      </c>
    </row>
    <row r="313" spans="1:9" x14ac:dyDescent="0.3">
      <c r="A313">
        <v>302</v>
      </c>
      <c r="B313" s="6">
        <f t="shared" si="17"/>
        <v>0</v>
      </c>
      <c r="C313" s="6">
        <f t="shared" si="18"/>
        <v>0</v>
      </c>
      <c r="D313" s="6">
        <f>IF(D312&gt;0,D312-Table13[[#This Row],[Principal]]-Table13[[#This Row],[Interest]],0)</f>
        <v>0</v>
      </c>
      <c r="F313">
        <v>301</v>
      </c>
      <c r="G313" s="7">
        <f t="shared" si="19"/>
        <v>0</v>
      </c>
      <c r="H313" s="7">
        <f>IF(I312&gt;0,$H$5+$H$6-Table3[[#This Row],[Interest]],0)</f>
        <v>0</v>
      </c>
      <c r="I313" s="7">
        <f t="shared" si="20"/>
        <v>0</v>
      </c>
    </row>
    <row r="314" spans="1:9" x14ac:dyDescent="0.3">
      <c r="A314">
        <v>303</v>
      </c>
      <c r="B314" s="6">
        <f t="shared" si="17"/>
        <v>0</v>
      </c>
      <c r="C314" s="6">
        <f t="shared" si="18"/>
        <v>0</v>
      </c>
      <c r="D314" s="6">
        <f>IF(D313&gt;0,D313-Table13[[#This Row],[Principal]]-Table13[[#This Row],[Interest]],0)</f>
        <v>0</v>
      </c>
      <c r="F314">
        <v>302</v>
      </c>
      <c r="G314" s="7">
        <f t="shared" si="19"/>
        <v>0</v>
      </c>
      <c r="H314" s="7">
        <f>IF(I313&gt;0,$H$5+$H$6-Table3[[#This Row],[Interest]],0)</f>
        <v>0</v>
      </c>
      <c r="I314" s="7">
        <f t="shared" si="20"/>
        <v>0</v>
      </c>
    </row>
    <row r="315" spans="1:9" x14ac:dyDescent="0.3">
      <c r="A315">
        <v>304</v>
      </c>
      <c r="B315" s="6">
        <f t="shared" si="17"/>
        <v>0</v>
      </c>
      <c r="C315" s="6">
        <f t="shared" si="18"/>
        <v>0</v>
      </c>
      <c r="D315" s="6">
        <f>IF(D314&gt;0,D314-Table13[[#This Row],[Principal]]-Table13[[#This Row],[Interest]],0)</f>
        <v>0</v>
      </c>
      <c r="F315">
        <v>303</v>
      </c>
      <c r="G315" s="7">
        <f t="shared" si="19"/>
        <v>0</v>
      </c>
      <c r="H315" s="7">
        <f>IF(I314&gt;0,$H$5+$H$6-Table3[[#This Row],[Interest]],0)</f>
        <v>0</v>
      </c>
      <c r="I315" s="7">
        <f t="shared" si="20"/>
        <v>0</v>
      </c>
    </row>
    <row r="316" spans="1:9" x14ac:dyDescent="0.3">
      <c r="A316">
        <v>305</v>
      </c>
      <c r="B316" s="6">
        <f t="shared" si="17"/>
        <v>0</v>
      </c>
      <c r="C316" s="6">
        <f t="shared" si="18"/>
        <v>0</v>
      </c>
      <c r="D316" s="6">
        <f>IF(D315&gt;0,D315-Table13[[#This Row],[Principal]]-Table13[[#This Row],[Interest]],0)</f>
        <v>0</v>
      </c>
      <c r="F316">
        <v>304</v>
      </c>
      <c r="G316" s="7">
        <f t="shared" si="19"/>
        <v>0</v>
      </c>
      <c r="H316" s="7">
        <f>IF(I315&gt;0,$H$5+$H$6-Table3[[#This Row],[Interest]],0)</f>
        <v>0</v>
      </c>
      <c r="I316" s="7">
        <f t="shared" si="20"/>
        <v>0</v>
      </c>
    </row>
    <row r="317" spans="1:9" x14ac:dyDescent="0.3">
      <c r="A317">
        <v>306</v>
      </c>
      <c r="B317" s="6">
        <f t="shared" si="17"/>
        <v>0</v>
      </c>
      <c r="C317" s="6">
        <f t="shared" si="18"/>
        <v>0</v>
      </c>
      <c r="D317" s="6">
        <f>IF(D316&gt;0,D316-Table13[[#This Row],[Principal]]-Table13[[#This Row],[Interest]],0)</f>
        <v>0</v>
      </c>
      <c r="F317">
        <v>305</v>
      </c>
      <c r="G317" s="7">
        <f t="shared" si="19"/>
        <v>0</v>
      </c>
      <c r="H317" s="7">
        <f>IF(I316&gt;0,$H$5+$H$6-Table3[[#This Row],[Interest]],0)</f>
        <v>0</v>
      </c>
      <c r="I317" s="7">
        <f t="shared" si="20"/>
        <v>0</v>
      </c>
    </row>
    <row r="318" spans="1:9" x14ac:dyDescent="0.3">
      <c r="A318">
        <v>307</v>
      </c>
      <c r="B318" s="6">
        <f t="shared" si="17"/>
        <v>0</v>
      </c>
      <c r="C318" s="6">
        <f t="shared" si="18"/>
        <v>0</v>
      </c>
      <c r="D318" s="6">
        <f>IF(D317&gt;0,D317-Table13[[#This Row],[Principal]]-Table13[[#This Row],[Interest]],0)</f>
        <v>0</v>
      </c>
      <c r="F318">
        <v>306</v>
      </c>
      <c r="G318" s="7">
        <f t="shared" si="19"/>
        <v>0</v>
      </c>
      <c r="H318" s="7">
        <f>IF(I317&gt;0,$H$5+$H$6-Table3[[#This Row],[Interest]],0)</f>
        <v>0</v>
      </c>
      <c r="I318" s="7">
        <f t="shared" si="20"/>
        <v>0</v>
      </c>
    </row>
    <row r="319" spans="1:9" x14ac:dyDescent="0.3">
      <c r="A319">
        <v>308</v>
      </c>
      <c r="B319" s="6">
        <f t="shared" si="17"/>
        <v>0</v>
      </c>
      <c r="C319" s="6">
        <f t="shared" si="18"/>
        <v>0</v>
      </c>
      <c r="D319" s="6">
        <f>IF(D318&gt;0,D318-Table13[[#This Row],[Principal]]-Table13[[#This Row],[Interest]],0)</f>
        <v>0</v>
      </c>
      <c r="F319">
        <v>307</v>
      </c>
      <c r="G319" s="7">
        <f t="shared" si="19"/>
        <v>0</v>
      </c>
      <c r="H319" s="7">
        <f>IF(I318&gt;0,$H$5+$H$6-Table3[[#This Row],[Interest]],0)</f>
        <v>0</v>
      </c>
      <c r="I319" s="7">
        <f t="shared" si="20"/>
        <v>0</v>
      </c>
    </row>
    <row r="320" spans="1:9" x14ac:dyDescent="0.3">
      <c r="A320">
        <v>309</v>
      </c>
      <c r="B320" s="6">
        <f t="shared" si="17"/>
        <v>0</v>
      </c>
      <c r="C320" s="6">
        <f t="shared" si="18"/>
        <v>0</v>
      </c>
      <c r="D320" s="6">
        <f>IF(D319&gt;0,D319-Table13[[#This Row],[Principal]]-Table13[[#This Row],[Interest]],0)</f>
        <v>0</v>
      </c>
      <c r="F320">
        <v>308</v>
      </c>
      <c r="G320" s="7">
        <f t="shared" si="19"/>
        <v>0</v>
      </c>
      <c r="H320" s="7">
        <f>IF(I319&gt;0,$H$5+$H$6-Table3[[#This Row],[Interest]],0)</f>
        <v>0</v>
      </c>
      <c r="I320" s="7">
        <f t="shared" si="20"/>
        <v>0</v>
      </c>
    </row>
    <row r="321" spans="1:9" x14ac:dyDescent="0.3">
      <c r="A321">
        <v>310</v>
      </c>
      <c r="B321" s="6">
        <f t="shared" si="17"/>
        <v>0</v>
      </c>
      <c r="C321" s="6">
        <f t="shared" si="18"/>
        <v>0</v>
      </c>
      <c r="D321" s="6">
        <f>IF(D320&gt;0,D320-Table13[[#This Row],[Principal]]-Table13[[#This Row],[Interest]],0)</f>
        <v>0</v>
      </c>
      <c r="F321">
        <v>309</v>
      </c>
      <c r="G321" s="7">
        <f t="shared" si="19"/>
        <v>0</v>
      </c>
      <c r="H321" s="7">
        <f>IF(I320&gt;0,$H$5+$H$6-Table3[[#This Row],[Interest]],0)</f>
        <v>0</v>
      </c>
      <c r="I321" s="7">
        <f t="shared" si="20"/>
        <v>0</v>
      </c>
    </row>
    <row r="322" spans="1:9" x14ac:dyDescent="0.3">
      <c r="A322">
        <v>311</v>
      </c>
      <c r="B322" s="6">
        <f t="shared" si="17"/>
        <v>0</v>
      </c>
      <c r="C322" s="6">
        <f t="shared" si="18"/>
        <v>0</v>
      </c>
      <c r="D322" s="6">
        <f>IF(D321&gt;0,D321-Table13[[#This Row],[Principal]]-Table13[[#This Row],[Interest]],0)</f>
        <v>0</v>
      </c>
      <c r="F322">
        <v>310</v>
      </c>
      <c r="G322" s="7">
        <f t="shared" si="19"/>
        <v>0</v>
      </c>
      <c r="H322" s="7">
        <f>IF(I321&gt;0,$H$5+$H$6-Table3[[#This Row],[Interest]],0)</f>
        <v>0</v>
      </c>
      <c r="I322" s="7">
        <f t="shared" si="20"/>
        <v>0</v>
      </c>
    </row>
    <row r="323" spans="1:9" x14ac:dyDescent="0.3">
      <c r="A323">
        <v>312</v>
      </c>
      <c r="B323" s="6">
        <f t="shared" si="17"/>
        <v>0</v>
      </c>
      <c r="C323" s="6">
        <f t="shared" si="18"/>
        <v>0</v>
      </c>
      <c r="D323" s="6">
        <f>IF(D322&gt;0,D322-Table13[[#This Row],[Principal]]-Table13[[#This Row],[Interest]],0)</f>
        <v>0</v>
      </c>
      <c r="F323">
        <v>311</v>
      </c>
      <c r="G323" s="7">
        <f t="shared" si="19"/>
        <v>0</v>
      </c>
      <c r="H323" s="7">
        <f>IF(I322&gt;0,$H$5+$H$6-Table3[[#This Row],[Interest]],0)</f>
        <v>0</v>
      </c>
      <c r="I323" s="7">
        <f t="shared" si="20"/>
        <v>0</v>
      </c>
    </row>
    <row r="324" spans="1:9" x14ac:dyDescent="0.3">
      <c r="A324">
        <v>313</v>
      </c>
      <c r="B324" s="6">
        <f t="shared" si="17"/>
        <v>0</v>
      </c>
      <c r="C324" s="6">
        <f t="shared" si="18"/>
        <v>0</v>
      </c>
      <c r="D324" s="6">
        <f>IF(D323&gt;0,D323-Table13[[#This Row],[Principal]]-Table13[[#This Row],[Interest]],0)</f>
        <v>0</v>
      </c>
      <c r="F324">
        <v>312</v>
      </c>
      <c r="G324" s="7">
        <f t="shared" si="19"/>
        <v>0</v>
      </c>
      <c r="H324" s="7">
        <f>IF(I323&gt;0,$H$5+$H$6-Table3[[#This Row],[Interest]],0)</f>
        <v>0</v>
      </c>
      <c r="I324" s="7">
        <f t="shared" si="20"/>
        <v>0</v>
      </c>
    </row>
    <row r="325" spans="1:9" x14ac:dyDescent="0.3">
      <c r="A325">
        <v>314</v>
      </c>
      <c r="B325" s="6">
        <f t="shared" si="17"/>
        <v>0</v>
      </c>
      <c r="C325" s="6">
        <f t="shared" si="18"/>
        <v>0</v>
      </c>
      <c r="D325" s="6">
        <f>IF(D324&gt;0,D324-Table13[[#This Row],[Principal]]-Table13[[#This Row],[Interest]],0)</f>
        <v>0</v>
      </c>
      <c r="F325">
        <v>313</v>
      </c>
      <c r="G325" s="7">
        <f t="shared" si="19"/>
        <v>0</v>
      </c>
      <c r="H325" s="7">
        <f>IF(I324&gt;0,$H$5+$H$6-Table3[[#This Row],[Interest]],0)</f>
        <v>0</v>
      </c>
      <c r="I325" s="7">
        <f t="shared" si="20"/>
        <v>0</v>
      </c>
    </row>
    <row r="326" spans="1:9" x14ac:dyDescent="0.3">
      <c r="A326">
        <v>315</v>
      </c>
      <c r="B326" s="6">
        <f t="shared" si="17"/>
        <v>0</v>
      </c>
      <c r="C326" s="6">
        <f t="shared" si="18"/>
        <v>0</v>
      </c>
      <c r="D326" s="6">
        <f>IF(D325&gt;0,D325-Table13[[#This Row],[Principal]]-Table13[[#This Row],[Interest]],0)</f>
        <v>0</v>
      </c>
      <c r="F326">
        <v>314</v>
      </c>
      <c r="G326" s="7">
        <f t="shared" si="19"/>
        <v>0</v>
      </c>
      <c r="H326" s="7">
        <f>IF(I325&gt;0,$H$5+$H$6-Table3[[#This Row],[Interest]],0)</f>
        <v>0</v>
      </c>
      <c r="I326" s="7">
        <f t="shared" si="20"/>
        <v>0</v>
      </c>
    </row>
    <row r="327" spans="1:9" x14ac:dyDescent="0.3">
      <c r="A327">
        <v>316</v>
      </c>
      <c r="B327" s="6">
        <f t="shared" si="17"/>
        <v>0</v>
      </c>
      <c r="C327" s="6">
        <f t="shared" si="18"/>
        <v>0</v>
      </c>
      <c r="D327" s="6">
        <f>IF(D326&gt;0,D326-Table13[[#This Row],[Principal]]-Table13[[#This Row],[Interest]],0)</f>
        <v>0</v>
      </c>
      <c r="F327">
        <v>315</v>
      </c>
      <c r="G327" s="7">
        <f t="shared" si="19"/>
        <v>0</v>
      </c>
      <c r="H327" s="7">
        <f>IF(I326&gt;0,$H$5+$H$6-Table3[[#This Row],[Interest]],0)</f>
        <v>0</v>
      </c>
      <c r="I327" s="7">
        <f t="shared" si="20"/>
        <v>0</v>
      </c>
    </row>
    <row r="328" spans="1:9" x14ac:dyDescent="0.3">
      <c r="A328">
        <v>317</v>
      </c>
      <c r="B328" s="6">
        <f t="shared" si="17"/>
        <v>0</v>
      </c>
      <c r="C328" s="6">
        <f t="shared" si="18"/>
        <v>0</v>
      </c>
      <c r="D328" s="6">
        <f>IF(D327&gt;0,D327-Table13[[#This Row],[Principal]]-Table13[[#This Row],[Interest]],0)</f>
        <v>0</v>
      </c>
      <c r="F328">
        <v>316</v>
      </c>
      <c r="G328" s="7">
        <f t="shared" si="19"/>
        <v>0</v>
      </c>
      <c r="H328" s="7">
        <f>IF(I327&gt;0,$H$5+$H$6-Table3[[#This Row],[Interest]],0)</f>
        <v>0</v>
      </c>
      <c r="I328" s="7">
        <f t="shared" si="20"/>
        <v>0</v>
      </c>
    </row>
    <row r="329" spans="1:9" x14ac:dyDescent="0.3">
      <c r="A329">
        <v>318</v>
      </c>
      <c r="B329" s="6">
        <f t="shared" si="17"/>
        <v>0</v>
      </c>
      <c r="C329" s="6">
        <f t="shared" si="18"/>
        <v>0</v>
      </c>
      <c r="D329" s="6">
        <f>IF(D328&gt;0,D328-Table13[[#This Row],[Principal]]-Table13[[#This Row],[Interest]],0)</f>
        <v>0</v>
      </c>
      <c r="F329">
        <v>317</v>
      </c>
      <c r="G329" s="7">
        <f t="shared" si="19"/>
        <v>0</v>
      </c>
      <c r="H329" s="7">
        <f>IF(I328&gt;0,$H$5+$H$6-Table3[[#This Row],[Interest]],0)</f>
        <v>0</v>
      </c>
      <c r="I329" s="7">
        <f t="shared" si="20"/>
        <v>0</v>
      </c>
    </row>
    <row r="330" spans="1:9" x14ac:dyDescent="0.3">
      <c r="A330">
        <v>319</v>
      </c>
      <c r="B330" s="6">
        <f t="shared" si="17"/>
        <v>0</v>
      </c>
      <c r="C330" s="6">
        <f t="shared" si="18"/>
        <v>0</v>
      </c>
      <c r="D330" s="6">
        <f>IF(D329&gt;0,D329-Table13[[#This Row],[Principal]]-Table13[[#This Row],[Interest]],0)</f>
        <v>0</v>
      </c>
      <c r="F330">
        <v>318</v>
      </c>
      <c r="G330" s="7">
        <f t="shared" si="19"/>
        <v>0</v>
      </c>
      <c r="H330" s="7">
        <f>IF(I329&gt;0,$H$5+$H$6-Table3[[#This Row],[Interest]],0)</f>
        <v>0</v>
      </c>
      <c r="I330" s="7">
        <f t="shared" si="20"/>
        <v>0</v>
      </c>
    </row>
    <row r="331" spans="1:9" x14ac:dyDescent="0.3">
      <c r="A331">
        <v>320</v>
      </c>
      <c r="B331" s="6">
        <f t="shared" si="17"/>
        <v>0</v>
      </c>
      <c r="C331" s="6">
        <f t="shared" si="18"/>
        <v>0</v>
      </c>
      <c r="D331" s="6">
        <f>IF(D330&gt;0,D330-Table13[[#This Row],[Principal]]-Table13[[#This Row],[Interest]],0)</f>
        <v>0</v>
      </c>
      <c r="F331">
        <v>319</v>
      </c>
      <c r="G331" s="7">
        <f t="shared" si="19"/>
        <v>0</v>
      </c>
      <c r="H331" s="7">
        <f>IF(I330&gt;0,$H$5+$H$6-Table3[[#This Row],[Interest]],0)</f>
        <v>0</v>
      </c>
      <c r="I331" s="7">
        <f t="shared" si="20"/>
        <v>0</v>
      </c>
    </row>
    <row r="332" spans="1:9" x14ac:dyDescent="0.3">
      <c r="A332">
        <v>321</v>
      </c>
      <c r="B332" s="6">
        <f t="shared" ref="B332:B371" si="21">IF(D331&gt;0,-IPMT($B$5/$B$6,A332,$E$5,$E$6),0)</f>
        <v>0</v>
      </c>
      <c r="C332" s="6">
        <f t="shared" ref="C332:C371" si="22">IF(D331&gt;0,-PPMT($B$5/$B$6,A332,$E$5,$E$6),0)</f>
        <v>0</v>
      </c>
      <c r="D332" s="6">
        <f>IF(D331&gt;0,D331-Table13[[#This Row],[Principal]]-Table13[[#This Row],[Interest]],0)</f>
        <v>0</v>
      </c>
      <c r="F332">
        <v>320</v>
      </c>
      <c r="G332" s="7">
        <f t="shared" si="19"/>
        <v>0</v>
      </c>
      <c r="H332" s="7">
        <f>IF(I331&gt;0,$H$5+$H$6-Table3[[#This Row],[Interest]],0)</f>
        <v>0</v>
      </c>
      <c r="I332" s="7">
        <f t="shared" si="20"/>
        <v>0</v>
      </c>
    </row>
    <row r="333" spans="1:9" x14ac:dyDescent="0.3">
      <c r="A333">
        <v>322</v>
      </c>
      <c r="B333" s="6">
        <f t="shared" si="21"/>
        <v>0</v>
      </c>
      <c r="C333" s="6">
        <f t="shared" si="22"/>
        <v>0</v>
      </c>
      <c r="D333" s="6">
        <f>IF(D332&gt;0,D332-Table13[[#This Row],[Principal]]-Table13[[#This Row],[Interest]],0)</f>
        <v>0</v>
      </c>
      <c r="F333">
        <v>321</v>
      </c>
      <c r="G333" s="7">
        <f t="shared" si="19"/>
        <v>0</v>
      </c>
      <c r="H333" s="7">
        <f>IF(I332&gt;0,$H$5+$H$6-Table3[[#This Row],[Interest]],0)</f>
        <v>0</v>
      </c>
      <c r="I333" s="7">
        <f t="shared" si="20"/>
        <v>0</v>
      </c>
    </row>
    <row r="334" spans="1:9" x14ac:dyDescent="0.3">
      <c r="A334">
        <v>323</v>
      </c>
      <c r="B334" s="6">
        <f t="shared" si="21"/>
        <v>0</v>
      </c>
      <c r="C334" s="6">
        <f t="shared" si="22"/>
        <v>0</v>
      </c>
      <c r="D334" s="6">
        <f>IF(D333&gt;0,D333-Table13[[#This Row],[Principal]]-Table13[[#This Row],[Interest]],0)</f>
        <v>0</v>
      </c>
      <c r="F334">
        <v>322</v>
      </c>
      <c r="G334" s="7">
        <f t="shared" ref="G334:G372" si="23">IF(I333&gt;0,I333*$B$5/$B$6,0)</f>
        <v>0</v>
      </c>
      <c r="H334" s="7">
        <f>IF(I333&gt;0,$H$5+$H$6-Table3[[#This Row],[Interest]],0)</f>
        <v>0</v>
      </c>
      <c r="I334" s="7">
        <f t="shared" ref="I334:I372" si="24">IF(I333&gt;0,I333-H334,0)</f>
        <v>0</v>
      </c>
    </row>
    <row r="335" spans="1:9" x14ac:dyDescent="0.3">
      <c r="A335">
        <v>324</v>
      </c>
      <c r="B335" s="6">
        <f t="shared" si="21"/>
        <v>0</v>
      </c>
      <c r="C335" s="6">
        <f t="shared" si="22"/>
        <v>0</v>
      </c>
      <c r="D335" s="6">
        <f>IF(D334&gt;0,D334-Table13[[#This Row],[Principal]]-Table13[[#This Row],[Interest]],0)</f>
        <v>0</v>
      </c>
      <c r="F335">
        <v>323</v>
      </c>
      <c r="G335" s="7">
        <f t="shared" si="23"/>
        <v>0</v>
      </c>
      <c r="H335" s="7">
        <f>IF(I334&gt;0,$H$5+$H$6-Table3[[#This Row],[Interest]],0)</f>
        <v>0</v>
      </c>
      <c r="I335" s="7">
        <f t="shared" si="24"/>
        <v>0</v>
      </c>
    </row>
    <row r="336" spans="1:9" x14ac:dyDescent="0.3">
      <c r="A336">
        <v>325</v>
      </c>
      <c r="B336" s="6">
        <f t="shared" si="21"/>
        <v>0</v>
      </c>
      <c r="C336" s="6">
        <f t="shared" si="22"/>
        <v>0</v>
      </c>
      <c r="D336" s="6">
        <f>IF(D335&gt;0,D335-Table13[[#This Row],[Principal]]-Table13[[#This Row],[Interest]],0)</f>
        <v>0</v>
      </c>
      <c r="F336">
        <v>324</v>
      </c>
      <c r="G336" s="7">
        <f t="shared" si="23"/>
        <v>0</v>
      </c>
      <c r="H336" s="7">
        <f>IF(I335&gt;0,$H$5+$H$6-Table3[[#This Row],[Interest]],0)</f>
        <v>0</v>
      </c>
      <c r="I336" s="7">
        <f t="shared" si="24"/>
        <v>0</v>
      </c>
    </row>
    <row r="337" spans="1:9" x14ac:dyDescent="0.3">
      <c r="A337">
        <v>326</v>
      </c>
      <c r="B337" s="6">
        <f t="shared" si="21"/>
        <v>0</v>
      </c>
      <c r="C337" s="6">
        <f t="shared" si="22"/>
        <v>0</v>
      </c>
      <c r="D337" s="6">
        <f>IF(D336&gt;0,D336-Table13[[#This Row],[Principal]]-Table13[[#This Row],[Interest]],0)</f>
        <v>0</v>
      </c>
      <c r="F337">
        <v>325</v>
      </c>
      <c r="G337" s="7">
        <f t="shared" si="23"/>
        <v>0</v>
      </c>
      <c r="H337" s="7">
        <f>IF(I336&gt;0,$H$5+$H$6-Table3[[#This Row],[Interest]],0)</f>
        <v>0</v>
      </c>
      <c r="I337" s="7">
        <f t="shared" si="24"/>
        <v>0</v>
      </c>
    </row>
    <row r="338" spans="1:9" x14ac:dyDescent="0.3">
      <c r="A338">
        <v>327</v>
      </c>
      <c r="B338" s="6">
        <f t="shared" si="21"/>
        <v>0</v>
      </c>
      <c r="C338" s="6">
        <f t="shared" si="22"/>
        <v>0</v>
      </c>
      <c r="D338" s="6">
        <f>IF(D337&gt;0,D337-Table13[[#This Row],[Principal]]-Table13[[#This Row],[Interest]],0)</f>
        <v>0</v>
      </c>
      <c r="F338">
        <v>326</v>
      </c>
      <c r="G338" s="7">
        <f t="shared" si="23"/>
        <v>0</v>
      </c>
      <c r="H338" s="7">
        <f>IF(I337&gt;0,$H$5+$H$6-Table3[[#This Row],[Interest]],0)</f>
        <v>0</v>
      </c>
      <c r="I338" s="7">
        <f t="shared" si="24"/>
        <v>0</v>
      </c>
    </row>
    <row r="339" spans="1:9" x14ac:dyDescent="0.3">
      <c r="A339">
        <v>328</v>
      </c>
      <c r="B339" s="6">
        <f t="shared" si="21"/>
        <v>0</v>
      </c>
      <c r="C339" s="6">
        <f t="shared" si="22"/>
        <v>0</v>
      </c>
      <c r="D339" s="6">
        <f>IF(D338&gt;0,D338-Table13[[#This Row],[Principal]]-Table13[[#This Row],[Interest]],0)</f>
        <v>0</v>
      </c>
      <c r="F339">
        <v>327</v>
      </c>
      <c r="G339" s="7">
        <f t="shared" si="23"/>
        <v>0</v>
      </c>
      <c r="H339" s="7">
        <f>IF(I338&gt;0,$H$5+$H$6-Table3[[#This Row],[Interest]],0)</f>
        <v>0</v>
      </c>
      <c r="I339" s="7">
        <f t="shared" si="24"/>
        <v>0</v>
      </c>
    </row>
    <row r="340" spans="1:9" x14ac:dyDescent="0.3">
      <c r="A340">
        <v>329</v>
      </c>
      <c r="B340" s="6">
        <f t="shared" si="21"/>
        <v>0</v>
      </c>
      <c r="C340" s="6">
        <f t="shared" si="22"/>
        <v>0</v>
      </c>
      <c r="D340" s="6">
        <f>IF(D339&gt;0,D339-Table13[[#This Row],[Principal]]-Table13[[#This Row],[Interest]],0)</f>
        <v>0</v>
      </c>
      <c r="F340">
        <v>328</v>
      </c>
      <c r="G340" s="7">
        <f t="shared" si="23"/>
        <v>0</v>
      </c>
      <c r="H340" s="7">
        <f>IF(I339&gt;0,$H$5+$H$6-Table3[[#This Row],[Interest]],0)</f>
        <v>0</v>
      </c>
      <c r="I340" s="7">
        <f t="shared" si="24"/>
        <v>0</v>
      </c>
    </row>
    <row r="341" spans="1:9" x14ac:dyDescent="0.3">
      <c r="A341">
        <v>330</v>
      </c>
      <c r="B341" s="6">
        <f t="shared" si="21"/>
        <v>0</v>
      </c>
      <c r="C341" s="6">
        <f t="shared" si="22"/>
        <v>0</v>
      </c>
      <c r="D341" s="6">
        <f>IF(D340&gt;0,D340-Table13[[#This Row],[Principal]]-Table13[[#This Row],[Interest]],0)</f>
        <v>0</v>
      </c>
      <c r="F341">
        <v>329</v>
      </c>
      <c r="G341" s="7">
        <f t="shared" si="23"/>
        <v>0</v>
      </c>
      <c r="H341" s="7">
        <f>IF(I340&gt;0,$H$5+$H$6-Table3[[#This Row],[Interest]],0)</f>
        <v>0</v>
      </c>
      <c r="I341" s="7">
        <f t="shared" si="24"/>
        <v>0</v>
      </c>
    </row>
    <row r="342" spans="1:9" x14ac:dyDescent="0.3">
      <c r="A342">
        <v>331</v>
      </c>
      <c r="B342" s="6">
        <f t="shared" si="21"/>
        <v>0</v>
      </c>
      <c r="C342" s="6">
        <f t="shared" si="22"/>
        <v>0</v>
      </c>
      <c r="D342" s="6">
        <f>IF(D341&gt;0,D341-Table13[[#This Row],[Principal]]-Table13[[#This Row],[Interest]],0)</f>
        <v>0</v>
      </c>
      <c r="F342">
        <v>330</v>
      </c>
      <c r="G342" s="7">
        <f t="shared" si="23"/>
        <v>0</v>
      </c>
      <c r="H342" s="7">
        <f>IF(I341&gt;0,$H$5+$H$6-Table3[[#This Row],[Interest]],0)</f>
        <v>0</v>
      </c>
      <c r="I342" s="7">
        <f t="shared" si="24"/>
        <v>0</v>
      </c>
    </row>
    <row r="343" spans="1:9" x14ac:dyDescent="0.3">
      <c r="A343">
        <v>332</v>
      </c>
      <c r="B343" s="6">
        <f t="shared" si="21"/>
        <v>0</v>
      </c>
      <c r="C343" s="6">
        <f t="shared" si="22"/>
        <v>0</v>
      </c>
      <c r="D343" s="6">
        <f>IF(D342&gt;0,D342-Table13[[#This Row],[Principal]]-Table13[[#This Row],[Interest]],0)</f>
        <v>0</v>
      </c>
      <c r="F343">
        <v>331</v>
      </c>
      <c r="G343" s="7">
        <f t="shared" si="23"/>
        <v>0</v>
      </c>
      <c r="H343" s="7">
        <f>IF(I342&gt;0,$H$5+$H$6-Table3[[#This Row],[Interest]],0)</f>
        <v>0</v>
      </c>
      <c r="I343" s="7">
        <f t="shared" si="24"/>
        <v>0</v>
      </c>
    </row>
    <row r="344" spans="1:9" x14ac:dyDescent="0.3">
      <c r="A344">
        <v>333</v>
      </c>
      <c r="B344" s="6">
        <f t="shared" si="21"/>
        <v>0</v>
      </c>
      <c r="C344" s="6">
        <f t="shared" si="22"/>
        <v>0</v>
      </c>
      <c r="D344" s="6">
        <f>IF(D343&gt;0,D343-Table13[[#This Row],[Principal]]-Table13[[#This Row],[Interest]],0)</f>
        <v>0</v>
      </c>
      <c r="F344">
        <v>332</v>
      </c>
      <c r="G344" s="7">
        <f t="shared" si="23"/>
        <v>0</v>
      </c>
      <c r="H344" s="7">
        <f>IF(I343&gt;0,$H$5+$H$6-Table3[[#This Row],[Interest]],0)</f>
        <v>0</v>
      </c>
      <c r="I344" s="7">
        <f t="shared" si="24"/>
        <v>0</v>
      </c>
    </row>
    <row r="345" spans="1:9" x14ac:dyDescent="0.3">
      <c r="A345">
        <v>334</v>
      </c>
      <c r="B345" s="6">
        <f t="shared" si="21"/>
        <v>0</v>
      </c>
      <c r="C345" s="6">
        <f t="shared" si="22"/>
        <v>0</v>
      </c>
      <c r="D345" s="6">
        <f>IF(D344&gt;0,D344-Table13[[#This Row],[Principal]]-Table13[[#This Row],[Interest]],0)</f>
        <v>0</v>
      </c>
      <c r="F345">
        <v>333</v>
      </c>
      <c r="G345" s="7">
        <f t="shared" si="23"/>
        <v>0</v>
      </c>
      <c r="H345" s="7">
        <f>IF(I344&gt;0,$H$5+$H$6-Table3[[#This Row],[Interest]],0)</f>
        <v>0</v>
      </c>
      <c r="I345" s="7">
        <f t="shared" si="24"/>
        <v>0</v>
      </c>
    </row>
    <row r="346" spans="1:9" x14ac:dyDescent="0.3">
      <c r="A346">
        <v>335</v>
      </c>
      <c r="B346" s="6">
        <f t="shared" si="21"/>
        <v>0</v>
      </c>
      <c r="C346" s="6">
        <f t="shared" si="22"/>
        <v>0</v>
      </c>
      <c r="D346" s="6">
        <f>IF(D345&gt;0,D345-Table13[[#This Row],[Principal]]-Table13[[#This Row],[Interest]],0)</f>
        <v>0</v>
      </c>
      <c r="F346">
        <v>334</v>
      </c>
      <c r="G346" s="7">
        <f t="shared" si="23"/>
        <v>0</v>
      </c>
      <c r="H346" s="7">
        <f>IF(I345&gt;0,$H$5+$H$6-Table3[[#This Row],[Interest]],0)</f>
        <v>0</v>
      </c>
      <c r="I346" s="7">
        <f t="shared" si="24"/>
        <v>0</v>
      </c>
    </row>
    <row r="347" spans="1:9" x14ac:dyDescent="0.3">
      <c r="A347">
        <v>336</v>
      </c>
      <c r="B347" s="6">
        <f t="shared" si="21"/>
        <v>0</v>
      </c>
      <c r="C347" s="6">
        <f t="shared" si="22"/>
        <v>0</v>
      </c>
      <c r="D347" s="6">
        <f>IF(D346&gt;0,D346-Table13[[#This Row],[Principal]]-Table13[[#This Row],[Interest]],0)</f>
        <v>0</v>
      </c>
      <c r="F347">
        <v>335</v>
      </c>
      <c r="G347" s="7">
        <f t="shared" si="23"/>
        <v>0</v>
      </c>
      <c r="H347" s="7">
        <f>IF(I346&gt;0,$H$5+$H$6-Table3[[#This Row],[Interest]],0)</f>
        <v>0</v>
      </c>
      <c r="I347" s="7">
        <f t="shared" si="24"/>
        <v>0</v>
      </c>
    </row>
    <row r="348" spans="1:9" x14ac:dyDescent="0.3">
      <c r="A348">
        <v>337</v>
      </c>
      <c r="B348" s="6">
        <f t="shared" si="21"/>
        <v>0</v>
      </c>
      <c r="C348" s="6">
        <f t="shared" si="22"/>
        <v>0</v>
      </c>
      <c r="D348" s="6">
        <f>IF(D347&gt;0,D347-Table13[[#This Row],[Principal]]-Table13[[#This Row],[Interest]],0)</f>
        <v>0</v>
      </c>
      <c r="F348">
        <v>336</v>
      </c>
      <c r="G348" s="7">
        <f t="shared" si="23"/>
        <v>0</v>
      </c>
      <c r="H348" s="7">
        <f>IF(I347&gt;0,$H$5+$H$6-Table3[[#This Row],[Interest]],0)</f>
        <v>0</v>
      </c>
      <c r="I348" s="7">
        <f t="shared" si="24"/>
        <v>0</v>
      </c>
    </row>
    <row r="349" spans="1:9" x14ac:dyDescent="0.3">
      <c r="A349">
        <v>338</v>
      </c>
      <c r="B349" s="6">
        <f t="shared" si="21"/>
        <v>0</v>
      </c>
      <c r="C349" s="6">
        <f t="shared" si="22"/>
        <v>0</v>
      </c>
      <c r="D349" s="6">
        <f>IF(D348&gt;0,D348-Table13[[#This Row],[Principal]]-Table13[[#This Row],[Interest]],0)</f>
        <v>0</v>
      </c>
      <c r="F349">
        <v>337</v>
      </c>
      <c r="G349" s="7">
        <f t="shared" si="23"/>
        <v>0</v>
      </c>
      <c r="H349" s="7">
        <f>IF(I348&gt;0,$H$5+$H$6-Table3[[#This Row],[Interest]],0)</f>
        <v>0</v>
      </c>
      <c r="I349" s="7">
        <f t="shared" si="24"/>
        <v>0</v>
      </c>
    </row>
    <row r="350" spans="1:9" x14ac:dyDescent="0.3">
      <c r="A350">
        <v>339</v>
      </c>
      <c r="B350" s="6">
        <f t="shared" si="21"/>
        <v>0</v>
      </c>
      <c r="C350" s="6">
        <f t="shared" si="22"/>
        <v>0</v>
      </c>
      <c r="D350" s="6">
        <f>IF(D349&gt;0,D349-Table13[[#This Row],[Principal]]-Table13[[#This Row],[Interest]],0)</f>
        <v>0</v>
      </c>
      <c r="F350">
        <v>338</v>
      </c>
      <c r="G350" s="7">
        <f t="shared" si="23"/>
        <v>0</v>
      </c>
      <c r="H350" s="7">
        <f>IF(I349&gt;0,$H$5+$H$6-Table3[[#This Row],[Interest]],0)</f>
        <v>0</v>
      </c>
      <c r="I350" s="7">
        <f t="shared" si="24"/>
        <v>0</v>
      </c>
    </row>
    <row r="351" spans="1:9" x14ac:dyDescent="0.3">
      <c r="A351">
        <v>340</v>
      </c>
      <c r="B351" s="6">
        <f t="shared" si="21"/>
        <v>0</v>
      </c>
      <c r="C351" s="6">
        <f t="shared" si="22"/>
        <v>0</v>
      </c>
      <c r="D351" s="6">
        <f>IF(D350&gt;0,D350-Table13[[#This Row],[Principal]]-Table13[[#This Row],[Interest]],0)</f>
        <v>0</v>
      </c>
      <c r="F351">
        <v>339</v>
      </c>
      <c r="G351" s="7">
        <f t="shared" si="23"/>
        <v>0</v>
      </c>
      <c r="H351" s="7">
        <f>IF(I350&gt;0,$H$5+$H$6-Table3[[#This Row],[Interest]],0)</f>
        <v>0</v>
      </c>
      <c r="I351" s="7">
        <f t="shared" si="24"/>
        <v>0</v>
      </c>
    </row>
    <row r="352" spans="1:9" x14ac:dyDescent="0.3">
      <c r="A352">
        <v>341</v>
      </c>
      <c r="B352" s="6">
        <f t="shared" si="21"/>
        <v>0</v>
      </c>
      <c r="C352" s="6">
        <f t="shared" si="22"/>
        <v>0</v>
      </c>
      <c r="D352" s="6">
        <f>IF(D351&gt;0,D351-Table13[[#This Row],[Principal]]-Table13[[#This Row],[Interest]],0)</f>
        <v>0</v>
      </c>
      <c r="F352">
        <v>340</v>
      </c>
      <c r="G352" s="7">
        <f t="shared" si="23"/>
        <v>0</v>
      </c>
      <c r="H352" s="7">
        <f>IF(I351&gt;0,$H$5+$H$6-Table3[[#This Row],[Interest]],0)</f>
        <v>0</v>
      </c>
      <c r="I352" s="7">
        <f t="shared" si="24"/>
        <v>0</v>
      </c>
    </row>
    <row r="353" spans="1:9" x14ac:dyDescent="0.3">
      <c r="A353">
        <v>342</v>
      </c>
      <c r="B353" s="6">
        <f t="shared" si="21"/>
        <v>0</v>
      </c>
      <c r="C353" s="6">
        <f t="shared" si="22"/>
        <v>0</v>
      </c>
      <c r="D353" s="6">
        <f>IF(D352&gt;0,D352-Table13[[#This Row],[Principal]]-Table13[[#This Row],[Interest]],0)</f>
        <v>0</v>
      </c>
      <c r="F353">
        <v>341</v>
      </c>
      <c r="G353" s="7">
        <f t="shared" si="23"/>
        <v>0</v>
      </c>
      <c r="H353" s="7">
        <f>IF(I352&gt;0,$H$5+$H$6-Table3[[#This Row],[Interest]],0)</f>
        <v>0</v>
      </c>
      <c r="I353" s="7">
        <f t="shared" si="24"/>
        <v>0</v>
      </c>
    </row>
    <row r="354" spans="1:9" x14ac:dyDescent="0.3">
      <c r="A354">
        <v>343</v>
      </c>
      <c r="B354" s="6">
        <f t="shared" si="21"/>
        <v>0</v>
      </c>
      <c r="C354" s="6">
        <f t="shared" si="22"/>
        <v>0</v>
      </c>
      <c r="D354" s="6">
        <f>IF(D353&gt;0,D353-Table13[[#This Row],[Principal]]-Table13[[#This Row],[Interest]],0)</f>
        <v>0</v>
      </c>
      <c r="F354">
        <v>342</v>
      </c>
      <c r="G354" s="7">
        <f t="shared" si="23"/>
        <v>0</v>
      </c>
      <c r="H354" s="7">
        <f>IF(I353&gt;0,$H$5+$H$6-Table3[[#This Row],[Interest]],0)</f>
        <v>0</v>
      </c>
      <c r="I354" s="7">
        <f t="shared" si="24"/>
        <v>0</v>
      </c>
    </row>
    <row r="355" spans="1:9" x14ac:dyDescent="0.3">
      <c r="A355">
        <v>344</v>
      </c>
      <c r="B355" s="6">
        <f t="shared" si="21"/>
        <v>0</v>
      </c>
      <c r="C355" s="6">
        <f t="shared" si="22"/>
        <v>0</v>
      </c>
      <c r="D355" s="6">
        <f>IF(D354&gt;0,D354-Table13[[#This Row],[Principal]]-Table13[[#This Row],[Interest]],0)</f>
        <v>0</v>
      </c>
      <c r="F355">
        <v>343</v>
      </c>
      <c r="G355" s="7">
        <f t="shared" si="23"/>
        <v>0</v>
      </c>
      <c r="H355" s="7">
        <f>IF(I354&gt;0,$H$5+$H$6-Table3[[#This Row],[Interest]],0)</f>
        <v>0</v>
      </c>
      <c r="I355" s="7">
        <f t="shared" si="24"/>
        <v>0</v>
      </c>
    </row>
    <row r="356" spans="1:9" x14ac:dyDescent="0.3">
      <c r="A356">
        <v>345</v>
      </c>
      <c r="B356" s="6">
        <f t="shared" si="21"/>
        <v>0</v>
      </c>
      <c r="C356" s="6">
        <f t="shared" si="22"/>
        <v>0</v>
      </c>
      <c r="D356" s="6">
        <f>IF(D355&gt;0,D355-Table13[[#This Row],[Principal]]-Table13[[#This Row],[Interest]],0)</f>
        <v>0</v>
      </c>
      <c r="F356">
        <v>344</v>
      </c>
      <c r="G356" s="7">
        <f t="shared" si="23"/>
        <v>0</v>
      </c>
      <c r="H356" s="7">
        <f>IF(I355&gt;0,$H$5+$H$6-Table3[[#This Row],[Interest]],0)</f>
        <v>0</v>
      </c>
      <c r="I356" s="7">
        <f t="shared" si="24"/>
        <v>0</v>
      </c>
    </row>
    <row r="357" spans="1:9" x14ac:dyDescent="0.3">
      <c r="A357">
        <v>346</v>
      </c>
      <c r="B357" s="6">
        <f t="shared" si="21"/>
        <v>0</v>
      </c>
      <c r="C357" s="6">
        <f t="shared" si="22"/>
        <v>0</v>
      </c>
      <c r="D357" s="6">
        <f>IF(D356&gt;0,D356-Table13[[#This Row],[Principal]]-Table13[[#This Row],[Interest]],0)</f>
        <v>0</v>
      </c>
      <c r="F357">
        <v>345</v>
      </c>
      <c r="G357" s="7">
        <f t="shared" si="23"/>
        <v>0</v>
      </c>
      <c r="H357" s="7">
        <f>IF(I356&gt;0,$H$5+$H$6-Table3[[#This Row],[Interest]],0)</f>
        <v>0</v>
      </c>
      <c r="I357" s="7">
        <f t="shared" si="24"/>
        <v>0</v>
      </c>
    </row>
    <row r="358" spans="1:9" x14ac:dyDescent="0.3">
      <c r="A358">
        <v>347</v>
      </c>
      <c r="B358" s="6">
        <f t="shared" si="21"/>
        <v>0</v>
      </c>
      <c r="C358" s="6">
        <f t="shared" si="22"/>
        <v>0</v>
      </c>
      <c r="D358" s="6">
        <f>IF(D357&gt;0,D357-Table13[[#This Row],[Principal]]-Table13[[#This Row],[Interest]],0)</f>
        <v>0</v>
      </c>
      <c r="F358">
        <v>346</v>
      </c>
      <c r="G358" s="7">
        <f t="shared" si="23"/>
        <v>0</v>
      </c>
      <c r="H358" s="7">
        <f>IF(I357&gt;0,$H$5+$H$6-Table3[[#This Row],[Interest]],0)</f>
        <v>0</v>
      </c>
      <c r="I358" s="7">
        <f t="shared" si="24"/>
        <v>0</v>
      </c>
    </row>
    <row r="359" spans="1:9" x14ac:dyDescent="0.3">
      <c r="A359">
        <v>348</v>
      </c>
      <c r="B359" s="6">
        <f t="shared" si="21"/>
        <v>0</v>
      </c>
      <c r="C359" s="6">
        <f t="shared" si="22"/>
        <v>0</v>
      </c>
      <c r="D359" s="6">
        <f>IF(D358&gt;0,D358-Table13[[#This Row],[Principal]]-Table13[[#This Row],[Interest]],0)</f>
        <v>0</v>
      </c>
      <c r="F359">
        <v>347</v>
      </c>
      <c r="G359" s="7">
        <f t="shared" si="23"/>
        <v>0</v>
      </c>
      <c r="H359" s="7">
        <f>IF(I358&gt;0,$H$5+$H$6-Table3[[#This Row],[Interest]],0)</f>
        <v>0</v>
      </c>
      <c r="I359" s="7">
        <f t="shared" si="24"/>
        <v>0</v>
      </c>
    </row>
    <row r="360" spans="1:9" x14ac:dyDescent="0.3">
      <c r="A360">
        <v>349</v>
      </c>
      <c r="B360" s="6">
        <f t="shared" si="21"/>
        <v>0</v>
      </c>
      <c r="C360" s="6">
        <f t="shared" si="22"/>
        <v>0</v>
      </c>
      <c r="D360" s="6">
        <f>IF(D359&gt;0,D359-Table13[[#This Row],[Principal]]-Table13[[#This Row],[Interest]],0)</f>
        <v>0</v>
      </c>
      <c r="F360">
        <v>348</v>
      </c>
      <c r="G360" s="7">
        <f t="shared" si="23"/>
        <v>0</v>
      </c>
      <c r="H360" s="7">
        <f>IF(I359&gt;0,$H$5+$H$6-Table3[[#This Row],[Interest]],0)</f>
        <v>0</v>
      </c>
      <c r="I360" s="7">
        <f t="shared" si="24"/>
        <v>0</v>
      </c>
    </row>
    <row r="361" spans="1:9" x14ac:dyDescent="0.3">
      <c r="A361">
        <v>350</v>
      </c>
      <c r="B361" s="6">
        <f t="shared" si="21"/>
        <v>0</v>
      </c>
      <c r="C361" s="6">
        <f t="shared" si="22"/>
        <v>0</v>
      </c>
      <c r="D361" s="6">
        <f>IF(D360&gt;0,D360-Table13[[#This Row],[Principal]]-Table13[[#This Row],[Interest]],0)</f>
        <v>0</v>
      </c>
      <c r="F361">
        <v>349</v>
      </c>
      <c r="G361" s="7">
        <f t="shared" si="23"/>
        <v>0</v>
      </c>
      <c r="H361" s="7">
        <f>IF(I360&gt;0,$H$5+$H$6-Table3[[#This Row],[Interest]],0)</f>
        <v>0</v>
      </c>
      <c r="I361" s="7">
        <f t="shared" si="24"/>
        <v>0</v>
      </c>
    </row>
    <row r="362" spans="1:9" x14ac:dyDescent="0.3">
      <c r="A362">
        <v>351</v>
      </c>
      <c r="B362" s="6">
        <f t="shared" si="21"/>
        <v>0</v>
      </c>
      <c r="C362" s="6">
        <f t="shared" si="22"/>
        <v>0</v>
      </c>
      <c r="D362" s="6">
        <f>IF(D361&gt;0,D361-Table13[[#This Row],[Principal]]-Table13[[#This Row],[Interest]],0)</f>
        <v>0</v>
      </c>
      <c r="F362">
        <v>350</v>
      </c>
      <c r="G362" s="7">
        <f t="shared" si="23"/>
        <v>0</v>
      </c>
      <c r="H362" s="7">
        <f>IF(I361&gt;0,$H$5+$H$6-Table3[[#This Row],[Interest]],0)</f>
        <v>0</v>
      </c>
      <c r="I362" s="7">
        <f t="shared" si="24"/>
        <v>0</v>
      </c>
    </row>
    <row r="363" spans="1:9" x14ac:dyDescent="0.3">
      <c r="A363">
        <v>352</v>
      </c>
      <c r="B363" s="6">
        <f t="shared" si="21"/>
        <v>0</v>
      </c>
      <c r="C363" s="6">
        <f t="shared" si="22"/>
        <v>0</v>
      </c>
      <c r="D363" s="6">
        <f>IF(D362&gt;0,D362-Table13[[#This Row],[Principal]]-Table13[[#This Row],[Interest]],0)</f>
        <v>0</v>
      </c>
      <c r="F363">
        <v>351</v>
      </c>
      <c r="G363" s="7">
        <f t="shared" si="23"/>
        <v>0</v>
      </c>
      <c r="H363" s="7">
        <f>IF(I362&gt;0,$H$5+$H$6-Table3[[#This Row],[Interest]],0)</f>
        <v>0</v>
      </c>
      <c r="I363" s="7">
        <f t="shared" si="24"/>
        <v>0</v>
      </c>
    </row>
    <row r="364" spans="1:9" x14ac:dyDescent="0.3">
      <c r="A364">
        <v>353</v>
      </c>
      <c r="B364" s="6">
        <f t="shared" si="21"/>
        <v>0</v>
      </c>
      <c r="C364" s="6">
        <f t="shared" si="22"/>
        <v>0</v>
      </c>
      <c r="D364" s="6">
        <f>IF(D363&gt;0,D363-Table13[[#This Row],[Principal]]-Table13[[#This Row],[Interest]],0)</f>
        <v>0</v>
      </c>
      <c r="F364">
        <v>352</v>
      </c>
      <c r="G364" s="7">
        <f t="shared" si="23"/>
        <v>0</v>
      </c>
      <c r="H364" s="7">
        <f>IF(I363&gt;0,$H$5+$H$6-Table3[[#This Row],[Interest]],0)</f>
        <v>0</v>
      </c>
      <c r="I364" s="7">
        <f t="shared" si="24"/>
        <v>0</v>
      </c>
    </row>
    <row r="365" spans="1:9" x14ac:dyDescent="0.3">
      <c r="A365">
        <v>354</v>
      </c>
      <c r="B365" s="6">
        <f t="shared" si="21"/>
        <v>0</v>
      </c>
      <c r="C365" s="6">
        <f t="shared" si="22"/>
        <v>0</v>
      </c>
      <c r="D365" s="6">
        <f>IF(D364&gt;0,D364-Table13[[#This Row],[Principal]]-Table13[[#This Row],[Interest]],0)</f>
        <v>0</v>
      </c>
      <c r="F365">
        <v>353</v>
      </c>
      <c r="G365" s="7">
        <f t="shared" si="23"/>
        <v>0</v>
      </c>
      <c r="H365" s="7">
        <f>IF(I364&gt;0,$H$5+$H$6-Table3[[#This Row],[Interest]],0)</f>
        <v>0</v>
      </c>
      <c r="I365" s="7">
        <f t="shared" si="24"/>
        <v>0</v>
      </c>
    </row>
    <row r="366" spans="1:9" x14ac:dyDescent="0.3">
      <c r="A366">
        <v>355</v>
      </c>
      <c r="B366" s="6">
        <f t="shared" si="21"/>
        <v>0</v>
      </c>
      <c r="C366" s="6">
        <f t="shared" si="22"/>
        <v>0</v>
      </c>
      <c r="D366" s="6">
        <f>IF(D365&gt;0,D365-Table13[[#This Row],[Principal]]-Table13[[#This Row],[Interest]],0)</f>
        <v>0</v>
      </c>
      <c r="F366">
        <v>354</v>
      </c>
      <c r="G366" s="7">
        <f t="shared" si="23"/>
        <v>0</v>
      </c>
      <c r="H366" s="7">
        <f>IF(I365&gt;0,$H$5+$H$6-Table3[[#This Row],[Interest]],0)</f>
        <v>0</v>
      </c>
      <c r="I366" s="7">
        <f t="shared" si="24"/>
        <v>0</v>
      </c>
    </row>
    <row r="367" spans="1:9" x14ac:dyDescent="0.3">
      <c r="A367">
        <v>356</v>
      </c>
      <c r="B367" s="6">
        <f t="shared" si="21"/>
        <v>0</v>
      </c>
      <c r="C367" s="6">
        <f t="shared" si="22"/>
        <v>0</v>
      </c>
      <c r="D367" s="6">
        <f>IF(D366&gt;0,D366-Table13[[#This Row],[Principal]]-Table13[[#This Row],[Interest]],0)</f>
        <v>0</v>
      </c>
      <c r="F367">
        <v>355</v>
      </c>
      <c r="G367" s="7">
        <f t="shared" si="23"/>
        <v>0</v>
      </c>
      <c r="H367" s="7">
        <f>IF(I366&gt;0,$H$5+$H$6-Table3[[#This Row],[Interest]],0)</f>
        <v>0</v>
      </c>
      <c r="I367" s="7">
        <f t="shared" si="24"/>
        <v>0</v>
      </c>
    </row>
    <row r="368" spans="1:9" x14ac:dyDescent="0.3">
      <c r="A368">
        <v>357</v>
      </c>
      <c r="B368" s="6">
        <f t="shared" si="21"/>
        <v>0</v>
      </c>
      <c r="C368" s="6">
        <f t="shared" si="22"/>
        <v>0</v>
      </c>
      <c r="D368" s="6">
        <f>IF(D367&gt;0,D367-Table13[[#This Row],[Principal]]-Table13[[#This Row],[Interest]],0)</f>
        <v>0</v>
      </c>
      <c r="F368">
        <v>356</v>
      </c>
      <c r="G368" s="7">
        <f t="shared" si="23"/>
        <v>0</v>
      </c>
      <c r="H368" s="7">
        <f>IF(I367&gt;0,$H$5+$H$6-Table3[[#This Row],[Interest]],0)</f>
        <v>0</v>
      </c>
      <c r="I368" s="7">
        <f t="shared" si="24"/>
        <v>0</v>
      </c>
    </row>
    <row r="369" spans="1:9" x14ac:dyDescent="0.3">
      <c r="A369">
        <v>358</v>
      </c>
      <c r="B369" s="6">
        <f t="shared" si="21"/>
        <v>0</v>
      </c>
      <c r="C369" s="6">
        <f t="shared" si="22"/>
        <v>0</v>
      </c>
      <c r="D369" s="6">
        <f>IF(D368&gt;0,D368-Table13[[#This Row],[Principal]]-Table13[[#This Row],[Interest]],0)</f>
        <v>0</v>
      </c>
      <c r="F369">
        <v>357</v>
      </c>
      <c r="G369" s="7">
        <f t="shared" si="23"/>
        <v>0</v>
      </c>
      <c r="H369" s="7">
        <f>IF(I368&gt;0,$H$5+$H$6-Table3[[#This Row],[Interest]],0)</f>
        <v>0</v>
      </c>
      <c r="I369" s="7">
        <f t="shared" si="24"/>
        <v>0</v>
      </c>
    </row>
    <row r="370" spans="1:9" x14ac:dyDescent="0.3">
      <c r="A370">
        <v>359</v>
      </c>
      <c r="B370" s="6">
        <f t="shared" si="21"/>
        <v>0</v>
      </c>
      <c r="C370" s="6">
        <f t="shared" si="22"/>
        <v>0</v>
      </c>
      <c r="D370" s="6">
        <f>IF(D369&gt;0,D369-Table13[[#This Row],[Principal]]-Table13[[#This Row],[Interest]],0)</f>
        <v>0</v>
      </c>
      <c r="F370">
        <v>358</v>
      </c>
      <c r="G370" s="7">
        <f t="shared" si="23"/>
        <v>0</v>
      </c>
      <c r="H370" s="7">
        <f>IF(I369&gt;0,$H$5+$H$6-Table3[[#This Row],[Interest]],0)</f>
        <v>0</v>
      </c>
      <c r="I370" s="7">
        <f t="shared" si="24"/>
        <v>0</v>
      </c>
    </row>
    <row r="371" spans="1:9" x14ac:dyDescent="0.3">
      <c r="A371">
        <v>360</v>
      </c>
      <c r="B371" s="6">
        <f t="shared" si="21"/>
        <v>0</v>
      </c>
      <c r="C371" s="6">
        <f t="shared" si="22"/>
        <v>0</v>
      </c>
      <c r="D371" s="6">
        <f>IF(D370&gt;0,D370-Table13[[#This Row],[Principal]]-Table13[[#This Row],[Interest]],0)</f>
        <v>0</v>
      </c>
      <c r="F371">
        <v>359</v>
      </c>
      <c r="G371" s="7">
        <f t="shared" si="23"/>
        <v>0</v>
      </c>
      <c r="H371" s="7">
        <f>IF(I370&gt;0,$H$5+$H$6-Table3[[#This Row],[Interest]],0)</f>
        <v>0</v>
      </c>
      <c r="I371" s="7">
        <f t="shared" si="24"/>
        <v>0</v>
      </c>
    </row>
    <row r="372" spans="1:9" x14ac:dyDescent="0.3">
      <c r="F372">
        <v>360</v>
      </c>
      <c r="G372" s="7">
        <f t="shared" si="23"/>
        <v>0</v>
      </c>
      <c r="H372" s="7">
        <f>IF(I371&gt;0,$H$5+$H$6-Table3[[#This Row],[Interest]],0)</f>
        <v>0</v>
      </c>
      <c r="I372" s="7">
        <f t="shared" si="24"/>
        <v>0</v>
      </c>
    </row>
  </sheetData>
  <mergeCells count="1">
    <mergeCell ref="A1:I1"/>
  </mergeCells>
  <pageMargins left="0.7" right="0.7" top="0.75" bottom="0.75" header="0.3" footer="0.3"/>
  <pageSetup paperSize="0" orientation="portrait" horizontalDpi="0" verticalDpi="0" copies="0"/>
  <ignoredErrors>
    <ignoredError sqref="D13:D371 G13:I372" calculatedColumn="1"/>
  </ignoredErrors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Interest&amp;Principal by Functions</vt:lpstr>
      <vt:lpstr>Interest&amp;Principal by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Hossein Yazdi</cp:lastModifiedBy>
  <dcterms:created xsi:type="dcterms:W3CDTF">2017-06-14T00:32:11Z</dcterms:created>
  <dcterms:modified xsi:type="dcterms:W3CDTF">2022-09-29T12:15:48Z</dcterms:modified>
</cp:coreProperties>
</file>