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 Series\2022\"/>
    </mc:Choice>
  </mc:AlternateContent>
  <xr:revisionPtr revIDLastSave="0" documentId="13_ncr:1_{A44AA366-6B1A-4221-99C5-CE83EECBBA8F}" xr6:coauthVersionLast="47" xr6:coauthVersionMax="47" xr10:uidLastSave="{00000000-0000-0000-0000-000000000000}"/>
  <bookViews>
    <workbookView xWindow="0" yWindow="0" windowWidth="19200" windowHeight="10200" activeTab="2" xr2:uid="{2545A1DB-BC9D-4B5E-9FD9-BD051CCA123A}"/>
  </bookViews>
  <sheets>
    <sheet name="Chart1" sheetId="4" r:id="rId1"/>
    <sheet name="Chart2" sheetId="5" r:id="rId2"/>
    <sheet name="LakeHuron" sheetId="1" r:id="rId3"/>
    <sheet name="Wine" sheetId="3" r:id="rId4"/>
    <sheet name="Deaths" sheetId="2" r:id="rId5"/>
  </sheets>
  <definedNames>
    <definedName name="solver_adj" localSheetId="3" hidden="1">Wine!$AC$2:$AE$3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Wine!$AG$2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18" i="1" l="1"/>
  <c r="BU19" i="1" s="1"/>
  <c r="BU7" i="1"/>
  <c r="BU8" i="1"/>
  <c r="BU9" i="1" s="1"/>
  <c r="BU10" i="1" s="1"/>
  <c r="BU11" i="1" s="1"/>
  <c r="BU12" i="1" s="1"/>
  <c r="BU13" i="1" s="1"/>
  <c r="BU14" i="1" s="1"/>
  <c r="BU15" i="1" s="1"/>
  <c r="BU16" i="1" s="1"/>
  <c r="BU17" i="1" s="1"/>
  <c r="BU6" i="1"/>
  <c r="BU5" i="1"/>
  <c r="BU4" i="1"/>
  <c r="BB4" i="1" l="1"/>
  <c r="BF4" i="1" s="1"/>
  <c r="BC4" i="1"/>
  <c r="BG4" i="1" s="1"/>
  <c r="BB6" i="1"/>
  <c r="BF6" i="1" s="1"/>
  <c r="BC6" i="1"/>
  <c r="BG6" i="1" s="1"/>
  <c r="BB8" i="1"/>
  <c r="BF8" i="1" s="1"/>
  <c r="BC8" i="1"/>
  <c r="BG8" i="1" s="1"/>
  <c r="BB10" i="1"/>
  <c r="BF10" i="1" s="1"/>
  <c r="BC10" i="1"/>
  <c r="BG10" i="1" s="1"/>
  <c r="BB12" i="1"/>
  <c r="BF12" i="1" s="1"/>
  <c r="BC12" i="1"/>
  <c r="BG12" i="1" s="1"/>
  <c r="BB14" i="1"/>
  <c r="BF14" i="1" s="1"/>
  <c r="BC14" i="1"/>
  <c r="BG14" i="1" s="1"/>
  <c r="BB16" i="1"/>
  <c r="BF16" i="1" s="1"/>
  <c r="BC16" i="1"/>
  <c r="BG16" i="1" s="1"/>
  <c r="BB18" i="1"/>
  <c r="BF18" i="1" s="1"/>
  <c r="BC18" i="1"/>
  <c r="BG18" i="1" s="1"/>
  <c r="BB20" i="1"/>
  <c r="BF20" i="1" s="1"/>
  <c r="BC20" i="1"/>
  <c r="BG20" i="1" s="1"/>
  <c r="BB22" i="1"/>
  <c r="BF22" i="1" s="1"/>
  <c r="BC22" i="1"/>
  <c r="BG22" i="1" s="1"/>
  <c r="BB24" i="1"/>
  <c r="BF24" i="1" s="1"/>
  <c r="BC24" i="1"/>
  <c r="BG24" i="1" s="1"/>
  <c r="AZ3" i="1"/>
  <c r="BB3" i="1" s="1"/>
  <c r="BF3" i="1" s="1"/>
  <c r="BA3" i="1"/>
  <c r="BC3" i="1" s="1"/>
  <c r="BG3" i="1" s="1"/>
  <c r="AZ4" i="1"/>
  <c r="BA4" i="1"/>
  <c r="AZ5" i="1"/>
  <c r="BB5" i="1" s="1"/>
  <c r="BF5" i="1" s="1"/>
  <c r="BA5" i="1"/>
  <c r="BC5" i="1" s="1"/>
  <c r="BG5" i="1" s="1"/>
  <c r="AZ6" i="1"/>
  <c r="BA6" i="1"/>
  <c r="AZ7" i="1"/>
  <c r="BB7" i="1" s="1"/>
  <c r="BF7" i="1" s="1"/>
  <c r="BA7" i="1"/>
  <c r="BC7" i="1" s="1"/>
  <c r="BG7" i="1" s="1"/>
  <c r="AZ8" i="1"/>
  <c r="BA8" i="1"/>
  <c r="AZ9" i="1"/>
  <c r="BB9" i="1" s="1"/>
  <c r="BF9" i="1" s="1"/>
  <c r="BA9" i="1"/>
  <c r="BC9" i="1" s="1"/>
  <c r="BG9" i="1" s="1"/>
  <c r="AZ10" i="1"/>
  <c r="BA10" i="1"/>
  <c r="AZ11" i="1"/>
  <c r="BB11" i="1" s="1"/>
  <c r="BF11" i="1" s="1"/>
  <c r="BA11" i="1"/>
  <c r="BC11" i="1" s="1"/>
  <c r="BG11" i="1" s="1"/>
  <c r="AZ12" i="1"/>
  <c r="BA12" i="1"/>
  <c r="AZ13" i="1"/>
  <c r="BB13" i="1" s="1"/>
  <c r="BF13" i="1" s="1"/>
  <c r="BA13" i="1"/>
  <c r="BC13" i="1" s="1"/>
  <c r="BG13" i="1" s="1"/>
  <c r="AZ14" i="1"/>
  <c r="BA14" i="1"/>
  <c r="AZ15" i="1"/>
  <c r="BB15" i="1" s="1"/>
  <c r="BF15" i="1" s="1"/>
  <c r="BA15" i="1"/>
  <c r="BC15" i="1" s="1"/>
  <c r="BG15" i="1" s="1"/>
  <c r="AZ16" i="1"/>
  <c r="BA16" i="1"/>
  <c r="AZ17" i="1"/>
  <c r="BB17" i="1" s="1"/>
  <c r="BF17" i="1" s="1"/>
  <c r="BA17" i="1"/>
  <c r="BC17" i="1" s="1"/>
  <c r="BG17" i="1" s="1"/>
  <c r="AZ18" i="1"/>
  <c r="BA18" i="1"/>
  <c r="AZ19" i="1"/>
  <c r="BB19" i="1" s="1"/>
  <c r="BF19" i="1" s="1"/>
  <c r="BA19" i="1"/>
  <c r="BC19" i="1" s="1"/>
  <c r="BG19" i="1" s="1"/>
  <c r="AZ20" i="1"/>
  <c r="BA20" i="1"/>
  <c r="AZ21" i="1"/>
  <c r="BB21" i="1" s="1"/>
  <c r="BF21" i="1" s="1"/>
  <c r="BA21" i="1"/>
  <c r="BC21" i="1" s="1"/>
  <c r="BG21" i="1" s="1"/>
  <c r="AZ22" i="1"/>
  <c r="BA22" i="1"/>
  <c r="AZ23" i="1"/>
  <c r="BB23" i="1" s="1"/>
  <c r="BF23" i="1" s="1"/>
  <c r="BA23" i="1"/>
  <c r="BC23" i="1" s="1"/>
  <c r="BG23" i="1" s="1"/>
  <c r="AZ24" i="1"/>
  <c r="BA24" i="1"/>
  <c r="BA2" i="1"/>
  <c r="AZ2" i="1"/>
  <c r="BJ2" i="1" s="1"/>
  <c r="BJ4" i="1" s="1"/>
  <c r="AS3" i="1"/>
  <c r="BL4" i="3"/>
  <c r="BK4" i="3"/>
  <c r="BL2" i="3"/>
  <c r="BK2" i="3"/>
  <c r="BI3" i="3"/>
  <c r="BJ3" i="3"/>
  <c r="BI4" i="3"/>
  <c r="BJ4" i="3"/>
  <c r="BI5" i="3"/>
  <c r="BJ5" i="3"/>
  <c r="BI6" i="3"/>
  <c r="BJ6" i="3"/>
  <c r="BI7" i="3"/>
  <c r="BJ7" i="3"/>
  <c r="BI8" i="3"/>
  <c r="BJ8" i="3"/>
  <c r="BI9" i="3"/>
  <c r="BJ9" i="3"/>
  <c r="BI10" i="3"/>
  <c r="BJ10" i="3"/>
  <c r="BI11" i="3"/>
  <c r="BJ11" i="3"/>
  <c r="BI12" i="3"/>
  <c r="BJ12" i="3"/>
  <c r="BI13" i="3"/>
  <c r="BJ13" i="3"/>
  <c r="BJ2" i="3"/>
  <c r="BI2" i="3"/>
  <c r="BG3" i="3"/>
  <c r="BH3" i="3"/>
  <c r="BG4" i="3"/>
  <c r="BH4" i="3"/>
  <c r="BG5" i="3"/>
  <c r="BH5" i="3"/>
  <c r="BG6" i="3"/>
  <c r="BH6" i="3"/>
  <c r="BG7" i="3"/>
  <c r="BH7" i="3"/>
  <c r="BG8" i="3"/>
  <c r="BH8" i="3"/>
  <c r="BG9" i="3"/>
  <c r="BH9" i="3"/>
  <c r="BG10" i="3"/>
  <c r="BH10" i="3"/>
  <c r="BG11" i="3"/>
  <c r="BH11" i="3"/>
  <c r="BG12" i="3"/>
  <c r="BH12" i="3"/>
  <c r="BG13" i="3"/>
  <c r="BH13" i="3"/>
  <c r="BH2" i="3"/>
  <c r="BG2" i="3"/>
  <c r="BD16" i="3"/>
  <c r="AS6" i="3"/>
  <c r="AT6" i="3" s="1"/>
  <c r="AS7" i="3"/>
  <c r="AT7" i="3" s="1"/>
  <c r="AS8" i="3"/>
  <c r="AT8" i="3" s="1"/>
  <c r="AS9" i="3"/>
  <c r="AT9" i="3" s="1"/>
  <c r="AS10" i="3"/>
  <c r="AT10" i="3" s="1"/>
  <c r="AS11" i="3"/>
  <c r="AT11" i="3" s="1"/>
  <c r="AS12" i="3"/>
  <c r="AT12" i="3" s="1"/>
  <c r="AS13" i="3"/>
  <c r="AT13" i="3" s="1"/>
  <c r="AS14" i="3"/>
  <c r="AT14" i="3" s="1"/>
  <c r="AS15" i="3"/>
  <c r="AT15" i="3" s="1"/>
  <c r="AS16" i="3"/>
  <c r="AT16" i="3" s="1"/>
  <c r="AS5" i="3"/>
  <c r="AT5" i="3" s="1"/>
  <c r="Z6" i="3"/>
  <c r="AD4" i="3"/>
  <c r="AE4" i="3"/>
  <c r="AA6" i="3"/>
  <c r="AA7" i="3" s="1"/>
  <c r="AA8" i="3" s="1"/>
  <c r="AA9" i="3" s="1"/>
  <c r="AC4" i="3"/>
  <c r="AB4" i="3"/>
  <c r="Z3" i="3" s="1"/>
  <c r="AE1" i="3"/>
  <c r="AD1" i="3"/>
  <c r="AC1" i="3"/>
  <c r="AC4" i="1"/>
  <c r="AA5" i="1"/>
  <c r="AB5" i="1" s="1"/>
  <c r="AA6" i="1"/>
  <c r="AB6" i="1" s="1"/>
  <c r="AA7" i="1"/>
  <c r="AB7" i="1" s="1"/>
  <c r="AC8" i="1" s="1"/>
  <c r="AA8" i="1"/>
  <c r="AB8" i="1" s="1"/>
  <c r="AC9" i="1" s="1"/>
  <c r="AA9" i="1"/>
  <c r="AB9" i="1" s="1"/>
  <c r="AA10" i="1"/>
  <c r="AB10" i="1" s="1"/>
  <c r="AA11" i="1"/>
  <c r="AB11" i="1" s="1"/>
  <c r="AC12" i="1" s="1"/>
  <c r="AA12" i="1"/>
  <c r="AB12" i="1" s="1"/>
  <c r="AC13" i="1" s="1"/>
  <c r="AA13" i="1"/>
  <c r="AB13" i="1" s="1"/>
  <c r="AA14" i="1"/>
  <c r="AB14" i="1" s="1"/>
  <c r="AA15" i="1"/>
  <c r="AB15" i="1" s="1"/>
  <c r="AC16" i="1" s="1"/>
  <c r="AA16" i="1"/>
  <c r="AB16" i="1" s="1"/>
  <c r="AC17" i="1" s="1"/>
  <c r="AA17" i="1"/>
  <c r="AB17" i="1" s="1"/>
  <c r="AA18" i="1"/>
  <c r="AB18" i="1" s="1"/>
  <c r="AA19" i="1"/>
  <c r="AB19" i="1" s="1"/>
  <c r="AC20" i="1" s="1"/>
  <c r="AA20" i="1"/>
  <c r="AD20" i="1" s="1"/>
  <c r="AA21" i="1"/>
  <c r="AB21" i="1" s="1"/>
  <c r="AA22" i="1"/>
  <c r="AB22" i="1" s="1"/>
  <c r="AA23" i="1"/>
  <c r="AB23" i="1" s="1"/>
  <c r="AC24" i="1" s="1"/>
  <c r="AA24" i="1"/>
  <c r="AB24" i="1" s="1"/>
  <c r="AC25" i="1" s="1"/>
  <c r="AA25" i="1"/>
  <c r="AB25" i="1" s="1"/>
  <c r="AA26" i="1"/>
  <c r="AB26" i="1" s="1"/>
  <c r="AA4" i="1"/>
  <c r="AB4" i="1" s="1"/>
  <c r="AC5" i="1" s="1"/>
  <c r="AC23" i="1" l="1"/>
  <c r="AC19" i="1"/>
  <c r="AC15" i="1"/>
  <c r="AC11" i="1"/>
  <c r="AD11" i="1" s="1"/>
  <c r="AC7" i="1"/>
  <c r="BB2" i="1"/>
  <c r="BK2" i="1"/>
  <c r="BK4" i="1" s="1"/>
  <c r="AC26" i="1"/>
  <c r="AD26" i="1" s="1"/>
  <c r="AC18" i="1"/>
  <c r="AC14" i="1"/>
  <c r="AC10" i="1"/>
  <c r="AC6" i="1"/>
  <c r="AD6" i="1" s="1"/>
  <c r="BC2" i="1"/>
  <c r="AD14" i="1"/>
  <c r="AD25" i="1"/>
  <c r="AD17" i="1"/>
  <c r="AD13" i="1"/>
  <c r="AD9" i="1"/>
  <c r="AD5" i="1"/>
  <c r="AB20" i="1"/>
  <c r="AC21" i="1" s="1"/>
  <c r="AD21" i="1" s="1"/>
  <c r="AD24" i="1"/>
  <c r="AD16" i="1"/>
  <c r="AD12" i="1"/>
  <c r="AD8" i="1"/>
  <c r="AD18" i="1"/>
  <c r="AD10" i="1"/>
  <c r="AD4" i="1"/>
  <c r="AD23" i="1"/>
  <c r="AD19" i="1"/>
  <c r="AD15" i="1"/>
  <c r="AD7" i="1"/>
  <c r="AC9" i="3"/>
  <c r="AC8" i="3"/>
  <c r="AC7" i="3"/>
  <c r="AC5" i="3"/>
  <c r="AD6" i="3"/>
  <c r="AD5" i="3"/>
  <c r="AD9" i="3"/>
  <c r="AF9" i="3" s="1"/>
  <c r="AD8" i="3"/>
  <c r="AA10" i="3"/>
  <c r="AA11" i="3" s="1"/>
  <c r="AA12" i="3" s="1"/>
  <c r="AC12" i="3" s="1"/>
  <c r="AE9" i="3"/>
  <c r="AE8" i="3"/>
  <c r="AF8" i="3" s="1"/>
  <c r="AE7" i="3"/>
  <c r="AD7" i="3"/>
  <c r="AD11" i="3"/>
  <c r="AC6" i="3"/>
  <c r="AF6" i="3" s="1"/>
  <c r="AE5" i="3"/>
  <c r="AE10" i="3"/>
  <c r="AE6" i="3"/>
  <c r="AE11" i="3"/>
  <c r="BF2" i="1" l="1"/>
  <c r="BH2" i="1" s="1"/>
  <c r="BH4" i="1" s="1"/>
  <c r="BD2" i="1"/>
  <c r="BD4" i="1" s="1"/>
  <c r="BG2" i="1"/>
  <c r="BI2" i="1" s="1"/>
  <c r="BI4" i="1" s="1"/>
  <c r="BE2" i="1"/>
  <c r="BE4" i="1" s="1"/>
  <c r="AC22" i="1"/>
  <c r="AD22" i="1" s="1"/>
  <c r="AF7" i="3"/>
  <c r="AF5" i="3"/>
  <c r="AC10" i="3"/>
  <c r="AA13" i="3"/>
  <c r="AE12" i="3"/>
  <c r="AD12" i="3"/>
  <c r="AF12" i="3" s="1"/>
  <c r="AD10" i="3"/>
  <c r="AF10" i="3" s="1"/>
  <c r="AC11" i="3"/>
  <c r="AF11" i="3" s="1"/>
  <c r="AG6" i="3"/>
  <c r="AA14" i="3" l="1"/>
  <c r="AE13" i="3"/>
  <c r="AD13" i="3"/>
  <c r="AC13" i="3"/>
  <c r="AF13" i="3" s="1"/>
  <c r="AH6" i="3"/>
  <c r="AH5" i="3"/>
  <c r="AG5" i="3"/>
  <c r="AH8" i="3"/>
  <c r="AG8" i="3"/>
  <c r="AH7" i="3"/>
  <c r="AG7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2" i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E4" i="2"/>
  <c r="D4" i="2"/>
  <c r="C4" i="2"/>
  <c r="B4" i="2"/>
  <c r="E1" i="2"/>
  <c r="D1" i="2"/>
  <c r="D62" i="2" s="1"/>
  <c r="C1" i="2"/>
  <c r="C73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A15" i="3" l="1"/>
  <c r="AC14" i="3"/>
  <c r="AD14" i="3"/>
  <c r="AE14" i="3"/>
  <c r="E76" i="2"/>
  <c r="E72" i="2"/>
  <c r="E68" i="2"/>
  <c r="E64" i="2"/>
  <c r="E60" i="2"/>
  <c r="E56" i="2"/>
  <c r="E52" i="2"/>
  <c r="E48" i="2"/>
  <c r="E44" i="2"/>
  <c r="E40" i="2"/>
  <c r="E73" i="2"/>
  <c r="E69" i="2"/>
  <c r="E65" i="2"/>
  <c r="E61" i="2"/>
  <c r="E57" i="2"/>
  <c r="E53" i="2"/>
  <c r="E49" i="2"/>
  <c r="E45" i="2"/>
  <c r="E41" i="2"/>
  <c r="E37" i="2"/>
  <c r="E33" i="2"/>
  <c r="E29" i="2"/>
  <c r="E74" i="2"/>
  <c r="E70" i="2"/>
  <c r="E66" i="2"/>
  <c r="E62" i="2"/>
  <c r="E58" i="2"/>
  <c r="E54" i="2"/>
  <c r="E50" i="2"/>
  <c r="E46" i="2"/>
  <c r="E42" i="2"/>
  <c r="E38" i="2"/>
  <c r="E34" i="2"/>
  <c r="E30" i="2"/>
  <c r="C6" i="2"/>
  <c r="F6" i="2" s="1"/>
  <c r="D7" i="2"/>
  <c r="E8" i="2"/>
  <c r="C10" i="2"/>
  <c r="D11" i="2"/>
  <c r="E12" i="2"/>
  <c r="C14" i="2"/>
  <c r="D15" i="2"/>
  <c r="E16" i="2"/>
  <c r="C18" i="2"/>
  <c r="D19" i="2"/>
  <c r="E20" i="2"/>
  <c r="C22" i="2"/>
  <c r="F22" i="2" s="1"/>
  <c r="D23" i="2"/>
  <c r="E24" i="2"/>
  <c r="C26" i="2"/>
  <c r="D27" i="2"/>
  <c r="E28" i="2"/>
  <c r="C34" i="2"/>
  <c r="D35" i="2"/>
  <c r="E36" i="2"/>
  <c r="D38" i="2"/>
  <c r="C45" i="2"/>
  <c r="E47" i="2"/>
  <c r="D54" i="2"/>
  <c r="C61" i="2"/>
  <c r="E63" i="2"/>
  <c r="D70" i="2"/>
  <c r="C5" i="2"/>
  <c r="D6" i="2"/>
  <c r="E7" i="2"/>
  <c r="C9" i="2"/>
  <c r="D10" i="2"/>
  <c r="E11" i="2"/>
  <c r="C13" i="2"/>
  <c r="D14" i="2"/>
  <c r="E15" i="2"/>
  <c r="C17" i="2"/>
  <c r="D18" i="2"/>
  <c r="E19" i="2"/>
  <c r="C21" i="2"/>
  <c r="D22" i="2"/>
  <c r="E23" i="2"/>
  <c r="C25" i="2"/>
  <c r="D26" i="2"/>
  <c r="E27" i="2"/>
  <c r="C33" i="2"/>
  <c r="D34" i="2"/>
  <c r="E35" i="2"/>
  <c r="C41" i="2"/>
  <c r="E43" i="2"/>
  <c r="D50" i="2"/>
  <c r="C57" i="2"/>
  <c r="E59" i="2"/>
  <c r="D66" i="2"/>
  <c r="E75" i="2"/>
  <c r="C74" i="2"/>
  <c r="F74" i="2" s="1"/>
  <c r="C70" i="2"/>
  <c r="F70" i="2" s="1"/>
  <c r="C66" i="2"/>
  <c r="F66" i="2" s="1"/>
  <c r="C62" i="2"/>
  <c r="F62" i="2" s="1"/>
  <c r="C58" i="2"/>
  <c r="C54" i="2"/>
  <c r="C50" i="2"/>
  <c r="C46" i="2"/>
  <c r="C42" i="2"/>
  <c r="F42" i="2" s="1"/>
  <c r="C38" i="2"/>
  <c r="F38" i="2" s="1"/>
  <c r="C75" i="2"/>
  <c r="C71" i="2"/>
  <c r="C67" i="2"/>
  <c r="C63" i="2"/>
  <c r="C59" i="2"/>
  <c r="C55" i="2"/>
  <c r="C51" i="2"/>
  <c r="C47" i="2"/>
  <c r="C43" i="2"/>
  <c r="C39" i="2"/>
  <c r="C35" i="2"/>
  <c r="F35" i="2" s="1"/>
  <c r="C31" i="2"/>
  <c r="C76" i="2"/>
  <c r="C72" i="2"/>
  <c r="C68" i="2"/>
  <c r="F68" i="2" s="1"/>
  <c r="C64" i="2"/>
  <c r="C60" i="2"/>
  <c r="C56" i="2"/>
  <c r="C52" i="2"/>
  <c r="F52" i="2" s="1"/>
  <c r="C48" i="2"/>
  <c r="C44" i="2"/>
  <c r="C40" i="2"/>
  <c r="C36" i="2"/>
  <c r="F36" i="2" s="1"/>
  <c r="C32" i="2"/>
  <c r="D5" i="2"/>
  <c r="E6" i="2"/>
  <c r="C8" i="2"/>
  <c r="F8" i="2" s="1"/>
  <c r="D9" i="2"/>
  <c r="E10" i="2"/>
  <c r="C12" i="2"/>
  <c r="D13" i="2"/>
  <c r="E14" i="2"/>
  <c r="C16" i="2"/>
  <c r="D17" i="2"/>
  <c r="E18" i="2"/>
  <c r="C20" i="2"/>
  <c r="D21" i="2"/>
  <c r="E22" i="2"/>
  <c r="C24" i="2"/>
  <c r="F24" i="2" s="1"/>
  <c r="D25" i="2"/>
  <c r="E26" i="2"/>
  <c r="C28" i="2"/>
  <c r="C30" i="2"/>
  <c r="F30" i="2" s="1"/>
  <c r="D31" i="2"/>
  <c r="E32" i="2"/>
  <c r="C37" i="2"/>
  <c r="E39" i="2"/>
  <c r="D46" i="2"/>
  <c r="C53" i="2"/>
  <c r="E55" i="2"/>
  <c r="C69" i="2"/>
  <c r="F69" i="2" s="1"/>
  <c r="E71" i="2"/>
  <c r="D75" i="2"/>
  <c r="D71" i="2"/>
  <c r="D67" i="2"/>
  <c r="D63" i="2"/>
  <c r="D59" i="2"/>
  <c r="D55" i="2"/>
  <c r="D51" i="2"/>
  <c r="D47" i="2"/>
  <c r="D43" i="2"/>
  <c r="D39" i="2"/>
  <c r="D76" i="2"/>
  <c r="D72" i="2"/>
  <c r="D68" i="2"/>
  <c r="D64" i="2"/>
  <c r="D60" i="2"/>
  <c r="D56" i="2"/>
  <c r="D52" i="2"/>
  <c r="D48" i="2"/>
  <c r="D44" i="2"/>
  <c r="D40" i="2"/>
  <c r="D36" i="2"/>
  <c r="D32" i="2"/>
  <c r="D73" i="2"/>
  <c r="F73" i="2" s="1"/>
  <c r="D69" i="2"/>
  <c r="D65" i="2"/>
  <c r="D61" i="2"/>
  <c r="D57" i="2"/>
  <c r="D53" i="2"/>
  <c r="D49" i="2"/>
  <c r="D45" i="2"/>
  <c r="D41" i="2"/>
  <c r="D37" i="2"/>
  <c r="D33" i="2"/>
  <c r="D29" i="2"/>
  <c r="E5" i="2"/>
  <c r="C7" i="2"/>
  <c r="F7" i="2" s="1"/>
  <c r="D8" i="2"/>
  <c r="E9" i="2"/>
  <c r="C11" i="2"/>
  <c r="F11" i="2" s="1"/>
  <c r="D12" i="2"/>
  <c r="E13" i="2"/>
  <c r="C15" i="2"/>
  <c r="D16" i="2"/>
  <c r="E17" i="2"/>
  <c r="C19" i="2"/>
  <c r="F19" i="2" s="1"/>
  <c r="D20" i="2"/>
  <c r="E21" i="2"/>
  <c r="C23" i="2"/>
  <c r="F23" i="2" s="1"/>
  <c r="D24" i="2"/>
  <c r="E25" i="2"/>
  <c r="C27" i="2"/>
  <c r="F27" i="2" s="1"/>
  <c r="D28" i="2"/>
  <c r="C29" i="2"/>
  <c r="F29" i="2" s="1"/>
  <c r="D30" i="2"/>
  <c r="E31" i="2"/>
  <c r="D42" i="2"/>
  <c r="C49" i="2"/>
  <c r="F49" i="2" s="1"/>
  <c r="E51" i="2"/>
  <c r="D58" i="2"/>
  <c r="C65" i="2"/>
  <c r="F65" i="2" s="1"/>
  <c r="E67" i="2"/>
  <c r="D74" i="2"/>
  <c r="AF14" i="3" l="1"/>
  <c r="AA16" i="3"/>
  <c r="AD15" i="3"/>
  <c r="AC15" i="3"/>
  <c r="AE15" i="3"/>
  <c r="AG10" i="3"/>
  <c r="AH10" i="3"/>
  <c r="AG9" i="3"/>
  <c r="AH9" i="3"/>
  <c r="AH11" i="3"/>
  <c r="AG11" i="3"/>
  <c r="H73" i="2"/>
  <c r="G73" i="2"/>
  <c r="G27" i="2"/>
  <c r="H27" i="2"/>
  <c r="G11" i="2"/>
  <c r="H11" i="2"/>
  <c r="H69" i="2"/>
  <c r="G69" i="2"/>
  <c r="H24" i="2"/>
  <c r="G24" i="2"/>
  <c r="H8" i="2"/>
  <c r="G8" i="2"/>
  <c r="H36" i="2"/>
  <c r="G36" i="2"/>
  <c r="G35" i="2"/>
  <c r="H35" i="2"/>
  <c r="G42" i="2"/>
  <c r="H42" i="2"/>
  <c r="F57" i="2"/>
  <c r="F21" i="2"/>
  <c r="F5" i="2"/>
  <c r="H22" i="2"/>
  <c r="G22" i="2"/>
  <c r="F15" i="2"/>
  <c r="F37" i="2"/>
  <c r="F28" i="2"/>
  <c r="F12" i="2"/>
  <c r="F40" i="2"/>
  <c r="F56" i="2"/>
  <c r="F72" i="2"/>
  <c r="F39" i="2"/>
  <c r="F55" i="2"/>
  <c r="F71" i="2"/>
  <c r="F46" i="2"/>
  <c r="G62" i="2"/>
  <c r="H62" i="2"/>
  <c r="F25" i="2"/>
  <c r="F9" i="2"/>
  <c r="F26" i="2"/>
  <c r="F10" i="2"/>
  <c r="H30" i="2"/>
  <c r="G30" i="2"/>
  <c r="H52" i="2"/>
  <c r="G52" i="2"/>
  <c r="F51" i="2"/>
  <c r="F58" i="2"/>
  <c r="H6" i="2"/>
  <c r="G6" i="2"/>
  <c r="H49" i="2"/>
  <c r="G49" i="2"/>
  <c r="H29" i="2"/>
  <c r="G29" i="2"/>
  <c r="G19" i="2"/>
  <c r="H19" i="2"/>
  <c r="F53" i="2"/>
  <c r="F16" i="2"/>
  <c r="F44" i="2"/>
  <c r="F60" i="2"/>
  <c r="F76" i="2"/>
  <c r="F43" i="2"/>
  <c r="F59" i="2"/>
  <c r="F75" i="2"/>
  <c r="F50" i="2"/>
  <c r="G66" i="2"/>
  <c r="H66" i="2"/>
  <c r="F33" i="2"/>
  <c r="F13" i="2"/>
  <c r="F45" i="2"/>
  <c r="F34" i="2"/>
  <c r="F14" i="2"/>
  <c r="H68" i="2"/>
  <c r="G68" i="2"/>
  <c r="F67" i="2"/>
  <c r="G74" i="2"/>
  <c r="H74" i="2"/>
  <c r="H65" i="2"/>
  <c r="G65" i="2"/>
  <c r="G23" i="2"/>
  <c r="H23" i="2"/>
  <c r="G7" i="2"/>
  <c r="H7" i="2"/>
  <c r="F20" i="2"/>
  <c r="F32" i="2"/>
  <c r="F48" i="2"/>
  <c r="F64" i="2"/>
  <c r="F31" i="2"/>
  <c r="F47" i="2"/>
  <c r="F63" i="2"/>
  <c r="G38" i="2"/>
  <c r="H38" i="2"/>
  <c r="F54" i="2"/>
  <c r="G70" i="2"/>
  <c r="H70" i="2"/>
  <c r="F41" i="2"/>
  <c r="F17" i="2"/>
  <c r="F61" i="2"/>
  <c r="F18" i="2"/>
  <c r="AF15" i="3" l="1"/>
  <c r="AA17" i="3"/>
  <c r="AE16" i="3"/>
  <c r="AD16" i="3"/>
  <c r="AC16" i="3"/>
  <c r="H16" i="2"/>
  <c r="G16" i="2"/>
  <c r="H10" i="2"/>
  <c r="G10" i="2"/>
  <c r="H55" i="2"/>
  <c r="G55" i="2"/>
  <c r="G15" i="2"/>
  <c r="H15" i="2"/>
  <c r="H17" i="2"/>
  <c r="G17" i="2"/>
  <c r="H47" i="2"/>
  <c r="G47" i="2"/>
  <c r="G50" i="2"/>
  <c r="H50" i="2"/>
  <c r="H14" i="2"/>
  <c r="G14" i="2"/>
  <c r="H60" i="2"/>
  <c r="G60" i="2"/>
  <c r="G58" i="2"/>
  <c r="H58" i="2"/>
  <c r="H72" i="2"/>
  <c r="G72" i="2"/>
  <c r="H61" i="2"/>
  <c r="G61" i="2"/>
  <c r="H63" i="2"/>
  <c r="G63" i="2"/>
  <c r="H48" i="2"/>
  <c r="G48" i="2"/>
  <c r="H45" i="2"/>
  <c r="G45" i="2"/>
  <c r="H43" i="2"/>
  <c r="G43" i="2"/>
  <c r="H40" i="2"/>
  <c r="G40" i="2"/>
  <c r="H21" i="2"/>
  <c r="G21" i="2"/>
  <c r="G54" i="2"/>
  <c r="H54" i="2"/>
  <c r="H32" i="2"/>
  <c r="G32" i="2"/>
  <c r="H13" i="2"/>
  <c r="G13" i="2"/>
  <c r="H76" i="2"/>
  <c r="G76" i="2"/>
  <c r="H53" i="2"/>
  <c r="G53" i="2"/>
  <c r="H26" i="2"/>
  <c r="G26" i="2"/>
  <c r="H39" i="2"/>
  <c r="G39" i="2"/>
  <c r="H12" i="2"/>
  <c r="G12" i="2"/>
  <c r="H57" i="2"/>
  <c r="G57" i="2"/>
  <c r="H41" i="2"/>
  <c r="G41" i="2"/>
  <c r="G31" i="2"/>
  <c r="H31" i="2"/>
  <c r="H20" i="2"/>
  <c r="G20" i="2"/>
  <c r="H33" i="2"/>
  <c r="G33" i="2"/>
  <c r="H75" i="2"/>
  <c r="G75" i="2"/>
  <c r="H9" i="2"/>
  <c r="G9" i="2"/>
  <c r="G46" i="2"/>
  <c r="H46" i="2"/>
  <c r="H28" i="2"/>
  <c r="G28" i="2"/>
  <c r="H18" i="2"/>
  <c r="G18" i="2"/>
  <c r="H64" i="2"/>
  <c r="G64" i="2"/>
  <c r="H67" i="2"/>
  <c r="G67" i="2"/>
  <c r="H34" i="2"/>
  <c r="G34" i="2"/>
  <c r="H59" i="2"/>
  <c r="G59" i="2"/>
  <c r="H44" i="2"/>
  <c r="G44" i="2"/>
  <c r="H51" i="2"/>
  <c r="G51" i="2"/>
  <c r="H25" i="2"/>
  <c r="G25" i="2"/>
  <c r="H71" i="2"/>
  <c r="G71" i="2"/>
  <c r="H56" i="2"/>
  <c r="G56" i="2"/>
  <c r="H37" i="2"/>
  <c r="G37" i="2"/>
  <c r="H5" i="2"/>
  <c r="G5" i="2"/>
  <c r="AF16" i="3" l="1"/>
  <c r="AA18" i="3"/>
  <c r="AE17" i="3"/>
  <c r="AD17" i="3"/>
  <c r="AC17" i="3"/>
  <c r="AG12" i="3"/>
  <c r="AH12" i="3"/>
  <c r="G78" i="2"/>
  <c r="AF17" i="3" l="1"/>
  <c r="AA19" i="3"/>
  <c r="AC18" i="3"/>
  <c r="AE18" i="3"/>
  <c r="AD18" i="3"/>
  <c r="AH13" i="3"/>
  <c r="AG13" i="3"/>
  <c r="AH14" i="3"/>
  <c r="AG14" i="3"/>
  <c r="AF18" i="3" l="1"/>
  <c r="AA20" i="3"/>
  <c r="AE19" i="3"/>
  <c r="AC19" i="3"/>
  <c r="AF19" i="3" s="1"/>
  <c r="AD19" i="3"/>
  <c r="AH15" i="3"/>
  <c r="AG15" i="3"/>
  <c r="AA21" i="3" l="1"/>
  <c r="AE20" i="3"/>
  <c r="AC20" i="3"/>
  <c r="AD20" i="3"/>
  <c r="AH16" i="3"/>
  <c r="AG16" i="3"/>
  <c r="AF20" i="3" l="1"/>
  <c r="AA22" i="3"/>
  <c r="AE21" i="3"/>
  <c r="AD21" i="3"/>
  <c r="AC21" i="3"/>
  <c r="AG17" i="3"/>
  <c r="AH17" i="3"/>
  <c r="AF21" i="3" l="1"/>
  <c r="AA23" i="3"/>
  <c r="AD22" i="3"/>
  <c r="AC22" i="3"/>
  <c r="AE22" i="3"/>
  <c r="AH18" i="3"/>
  <c r="AG18" i="3"/>
  <c r="AG19" i="3"/>
  <c r="AH19" i="3"/>
  <c r="AF22" i="3" l="1"/>
  <c r="AA24" i="3"/>
  <c r="AD23" i="3"/>
  <c r="AE23" i="3"/>
  <c r="AC23" i="3"/>
  <c r="AH21" i="3"/>
  <c r="AG21" i="3"/>
  <c r="AH20" i="3"/>
  <c r="AG20" i="3"/>
  <c r="AA25" i="3" l="1"/>
  <c r="AE24" i="3"/>
  <c r="AD24" i="3"/>
  <c r="AC24" i="3"/>
  <c r="AF24" i="3" s="1"/>
  <c r="AF23" i="3"/>
  <c r="AH22" i="3"/>
  <c r="AG22" i="3"/>
  <c r="AA26" i="3" l="1"/>
  <c r="AE25" i="3"/>
  <c r="AC25" i="3"/>
  <c r="AD25" i="3"/>
  <c r="AH23" i="3"/>
  <c r="AG23" i="3"/>
  <c r="AF25" i="3" l="1"/>
  <c r="AA27" i="3"/>
  <c r="AE26" i="3"/>
  <c r="AD26" i="3"/>
  <c r="AC26" i="3"/>
  <c r="AH25" i="3"/>
  <c r="AG25" i="3"/>
  <c r="AH24" i="3"/>
  <c r="AG24" i="3"/>
  <c r="AA28" i="3" l="1"/>
  <c r="AC27" i="3"/>
  <c r="AE27" i="3"/>
  <c r="AD27" i="3"/>
  <c r="AF26" i="3"/>
  <c r="AF27" i="3" l="1"/>
  <c r="AG26" i="3"/>
  <c r="AH26" i="3"/>
  <c r="AA29" i="3"/>
  <c r="AE28" i="3"/>
  <c r="AD28" i="3"/>
  <c r="AC28" i="3"/>
  <c r="AA30" i="3" l="1"/>
  <c r="AE29" i="3"/>
  <c r="AD29" i="3"/>
  <c r="AC29" i="3"/>
  <c r="AF29" i="3" s="1"/>
  <c r="AH29" i="3" s="1"/>
  <c r="AF28" i="3"/>
  <c r="AH27" i="3"/>
  <c r="AG27" i="3"/>
  <c r="AG29" i="3" l="1"/>
  <c r="AG28" i="3"/>
  <c r="AH28" i="3"/>
  <c r="AA31" i="3"/>
  <c r="AD30" i="3"/>
  <c r="AC30" i="3"/>
  <c r="AE30" i="3"/>
  <c r="AF30" i="3" l="1"/>
  <c r="AA32" i="3"/>
  <c r="AD31" i="3"/>
  <c r="AE31" i="3"/>
  <c r="AC31" i="3"/>
  <c r="AG30" i="3"/>
  <c r="AH30" i="3"/>
  <c r="AF31" i="3" l="1"/>
  <c r="AH31" i="3"/>
  <c r="AG31" i="3"/>
  <c r="AA33" i="3"/>
  <c r="AE32" i="3"/>
  <c r="AD32" i="3"/>
  <c r="AC32" i="3"/>
  <c r="AF32" i="3" s="1"/>
  <c r="AG32" i="3" l="1"/>
  <c r="AH32" i="3"/>
  <c r="AA34" i="3"/>
  <c r="AE33" i="3"/>
  <c r="AD33" i="3"/>
  <c r="AC33" i="3"/>
  <c r="AF33" i="3" s="1"/>
  <c r="AG33" i="3" l="1"/>
  <c r="AH33" i="3"/>
  <c r="AA35" i="3"/>
  <c r="AE34" i="3"/>
  <c r="AD34" i="3"/>
  <c r="AC34" i="3"/>
  <c r="AA36" i="3" l="1"/>
  <c r="AE35" i="3"/>
  <c r="AD35" i="3"/>
  <c r="AC35" i="3"/>
  <c r="AF34" i="3"/>
  <c r="AF35" i="3" l="1"/>
  <c r="AH35" i="3"/>
  <c r="AG35" i="3"/>
  <c r="AH34" i="3"/>
  <c r="AG34" i="3"/>
  <c r="AA37" i="3"/>
  <c r="AE36" i="3"/>
  <c r="AC36" i="3"/>
  <c r="AD36" i="3"/>
  <c r="AF36" i="3" l="1"/>
  <c r="AA38" i="3"/>
  <c r="AE37" i="3"/>
  <c r="AD37" i="3"/>
  <c r="AC37" i="3"/>
  <c r="AA39" i="3" l="1"/>
  <c r="AD38" i="3"/>
  <c r="AC38" i="3"/>
  <c r="AE38" i="3"/>
  <c r="AF37" i="3"/>
  <c r="AG36" i="3"/>
  <c r="AH36" i="3"/>
  <c r="AF38" i="3" l="1"/>
  <c r="AH38" i="3"/>
  <c r="AG38" i="3"/>
  <c r="AH37" i="3"/>
  <c r="AG37" i="3"/>
  <c r="AA40" i="3"/>
  <c r="AC39" i="3"/>
  <c r="AF39" i="3" s="1"/>
  <c r="AD39" i="3"/>
  <c r="AE39" i="3"/>
  <c r="AH39" i="3" l="1"/>
  <c r="AG39" i="3"/>
  <c r="AA41" i="3"/>
  <c r="AE40" i="3"/>
  <c r="AD40" i="3"/>
  <c r="AC40" i="3"/>
  <c r="AA42" i="3" l="1"/>
  <c r="AE41" i="3"/>
  <c r="AC41" i="3"/>
  <c r="AD41" i="3"/>
  <c r="AF40" i="3"/>
  <c r="AF41" i="3" l="1"/>
  <c r="AH40" i="3"/>
  <c r="AG40" i="3"/>
  <c r="AA43" i="3"/>
  <c r="AE42" i="3"/>
  <c r="AC42" i="3"/>
  <c r="AD42" i="3"/>
  <c r="AA44" i="3" l="1"/>
  <c r="AE43" i="3"/>
  <c r="AC43" i="3"/>
  <c r="AD43" i="3"/>
  <c r="AF42" i="3"/>
  <c r="AH41" i="3"/>
  <c r="AG41" i="3"/>
  <c r="AF43" i="3" l="1"/>
  <c r="AH42" i="3"/>
  <c r="AG42" i="3"/>
  <c r="AA45" i="3"/>
  <c r="AE44" i="3"/>
  <c r="AD44" i="3"/>
  <c r="AC44" i="3"/>
  <c r="AF44" i="3" l="1"/>
  <c r="AG44" i="3"/>
  <c r="AH44" i="3"/>
  <c r="AA46" i="3"/>
  <c r="AE45" i="3"/>
  <c r="AD45" i="3"/>
  <c r="AC45" i="3"/>
  <c r="AG43" i="3"/>
  <c r="AH43" i="3"/>
  <c r="AA47" i="3" l="1"/>
  <c r="AC46" i="3"/>
  <c r="AD46" i="3"/>
  <c r="AE46" i="3"/>
  <c r="AF45" i="3"/>
  <c r="AF46" i="3" l="1"/>
  <c r="AH45" i="3"/>
  <c r="AG45" i="3"/>
  <c r="AA48" i="3"/>
  <c r="AD47" i="3"/>
  <c r="AC47" i="3"/>
  <c r="AE47" i="3"/>
  <c r="AF47" i="3" l="1"/>
  <c r="AA49" i="3"/>
  <c r="AE48" i="3"/>
  <c r="AD48" i="3"/>
  <c r="AC48" i="3"/>
  <c r="AG46" i="3"/>
  <c r="AH46" i="3"/>
  <c r="AA50" i="3" l="1"/>
  <c r="AE49" i="3"/>
  <c r="AD49" i="3"/>
  <c r="AC49" i="3"/>
  <c r="AF49" i="3" s="1"/>
  <c r="AF48" i="3"/>
  <c r="AH47" i="3"/>
  <c r="AG47" i="3"/>
  <c r="AH49" i="3" l="1"/>
  <c r="AG49" i="3"/>
  <c r="AG48" i="3"/>
  <c r="AH48" i="3"/>
  <c r="AA51" i="3"/>
  <c r="AC50" i="3"/>
  <c r="AE50" i="3"/>
  <c r="AD50" i="3"/>
  <c r="AF50" i="3" l="1"/>
  <c r="AA52" i="3"/>
  <c r="AE51" i="3"/>
  <c r="AC51" i="3"/>
  <c r="AF51" i="3" s="1"/>
  <c r="AD51" i="3"/>
  <c r="AG51" i="3" l="1"/>
  <c r="AH51" i="3"/>
  <c r="AA53" i="3"/>
  <c r="AE52" i="3"/>
  <c r="AC52" i="3"/>
  <c r="AD52" i="3"/>
  <c r="AG50" i="3"/>
  <c r="AH50" i="3"/>
  <c r="AA54" i="3" l="1"/>
  <c r="AE53" i="3"/>
  <c r="AD53" i="3"/>
  <c r="AC53" i="3"/>
  <c r="AF53" i="3" s="1"/>
  <c r="AF52" i="3"/>
  <c r="AH53" i="3" l="1"/>
  <c r="AG53" i="3"/>
  <c r="AH52" i="3"/>
  <c r="AG52" i="3"/>
  <c r="AA55" i="3"/>
  <c r="AD54" i="3"/>
  <c r="AC54" i="3"/>
  <c r="AE54" i="3"/>
  <c r="AF54" i="3" l="1"/>
  <c r="AA56" i="3"/>
  <c r="AD55" i="3"/>
  <c r="AE55" i="3"/>
  <c r="AC55" i="3"/>
  <c r="AA57" i="3" l="1"/>
  <c r="AE56" i="3"/>
  <c r="AD56" i="3"/>
  <c r="AC56" i="3"/>
  <c r="AF56" i="3" s="1"/>
  <c r="AH54" i="3"/>
  <c r="AG54" i="3"/>
  <c r="AF55" i="3"/>
  <c r="AG56" i="3" l="1"/>
  <c r="AH56" i="3"/>
  <c r="AH55" i="3"/>
  <c r="AG55" i="3"/>
  <c r="AA58" i="3"/>
  <c r="AE57" i="3"/>
  <c r="AC57" i="3"/>
  <c r="AF57" i="3" s="1"/>
  <c r="AD57" i="3"/>
  <c r="AG57" i="3" l="1"/>
  <c r="AH57" i="3"/>
  <c r="AA59" i="3"/>
  <c r="AC58" i="3"/>
  <c r="AE58" i="3"/>
  <c r="AD58" i="3"/>
  <c r="AA60" i="3" l="1"/>
  <c r="AC59" i="3"/>
  <c r="AE59" i="3"/>
  <c r="AD59" i="3"/>
  <c r="AF58" i="3"/>
  <c r="AF59" i="3" l="1"/>
  <c r="AG58" i="3"/>
  <c r="AH58" i="3"/>
  <c r="AA61" i="3"/>
  <c r="AE60" i="3"/>
  <c r="AC60" i="3"/>
  <c r="AD60" i="3"/>
  <c r="AA62" i="3" l="1"/>
  <c r="AE61" i="3"/>
  <c r="AD61" i="3"/>
  <c r="AC61" i="3"/>
  <c r="AF61" i="3" s="1"/>
  <c r="AF60" i="3"/>
  <c r="AH59" i="3"/>
  <c r="AG59" i="3"/>
  <c r="AH61" i="3" l="1"/>
  <c r="AG61" i="3"/>
  <c r="AG60" i="3"/>
  <c r="AH60" i="3"/>
  <c r="AA63" i="3"/>
  <c r="AD62" i="3"/>
  <c r="AC62" i="3"/>
  <c r="AF62" i="3" s="1"/>
  <c r="AE62" i="3"/>
  <c r="AH62" i="3" l="1"/>
  <c r="AG62" i="3"/>
  <c r="AA64" i="3"/>
  <c r="AC63" i="3"/>
  <c r="AF63" i="3" s="1"/>
  <c r="AE63" i="3"/>
  <c r="AD63" i="3"/>
  <c r="AA65" i="3" l="1"/>
  <c r="AE64" i="3"/>
  <c r="AD64" i="3"/>
  <c r="AC64" i="3"/>
  <c r="AF64" i="3" s="1"/>
  <c r="AH63" i="3"/>
  <c r="AG63" i="3"/>
  <c r="AH64" i="3" l="1"/>
  <c r="AG64" i="3"/>
  <c r="AG2" i="3" s="1"/>
  <c r="AA66" i="3"/>
  <c r="AE65" i="3"/>
  <c r="AD65" i="3"/>
  <c r="AC65" i="3"/>
  <c r="AA67" i="3" l="1"/>
  <c r="AC66" i="3"/>
  <c r="AE66" i="3"/>
  <c r="AD66" i="3"/>
  <c r="AF65" i="3"/>
  <c r="AF66" i="3" l="1"/>
  <c r="AG65" i="3"/>
  <c r="AH65" i="3"/>
  <c r="AA68" i="3"/>
  <c r="AE67" i="3"/>
  <c r="AD67" i="3"/>
  <c r="AC67" i="3"/>
  <c r="AF67" i="3" l="1"/>
  <c r="AA69" i="3"/>
  <c r="AE68" i="3"/>
  <c r="AC68" i="3"/>
  <c r="AD68" i="3"/>
  <c r="AG67" i="3"/>
  <c r="AH67" i="3"/>
  <c r="AG66" i="3"/>
  <c r="AH66" i="3"/>
  <c r="AF68" i="3" l="1"/>
  <c r="AA70" i="3"/>
  <c r="AE69" i="3"/>
  <c r="AD69" i="3"/>
  <c r="AC69" i="3"/>
  <c r="AA71" i="3" l="1"/>
  <c r="AD70" i="3"/>
  <c r="AC70" i="3"/>
  <c r="AE70" i="3"/>
  <c r="AF69" i="3"/>
  <c r="AG68" i="3"/>
  <c r="AH68" i="3"/>
  <c r="AF70" i="3" l="1"/>
  <c r="AH70" i="3"/>
  <c r="AG70" i="3"/>
  <c r="AG69" i="3"/>
  <c r="AH69" i="3"/>
  <c r="AA72" i="3"/>
  <c r="AD71" i="3"/>
  <c r="AC71" i="3"/>
  <c r="AE71" i="3"/>
  <c r="AF71" i="3" l="1"/>
  <c r="AA73" i="3"/>
  <c r="AE72" i="3"/>
  <c r="AD72" i="3"/>
  <c r="AC72" i="3"/>
  <c r="AA74" i="3" l="1"/>
  <c r="AE73" i="3"/>
  <c r="AC73" i="3"/>
  <c r="AD73" i="3"/>
  <c r="AF72" i="3"/>
  <c r="AH71" i="3"/>
  <c r="AG71" i="3"/>
  <c r="AF73" i="3" l="1"/>
  <c r="AG72" i="3"/>
  <c r="AH72" i="3"/>
  <c r="AA75" i="3"/>
  <c r="AE74" i="3"/>
  <c r="AD74" i="3"/>
  <c r="AC74" i="3"/>
  <c r="AF74" i="3" s="1"/>
  <c r="AG74" i="3" l="1"/>
  <c r="AH74" i="3"/>
  <c r="AA76" i="3"/>
  <c r="AC75" i="3"/>
  <c r="AF75" i="3" s="1"/>
  <c r="AE75" i="3"/>
  <c r="AD75" i="3"/>
  <c r="AG73" i="3"/>
  <c r="AH73" i="3"/>
  <c r="AH75" i="3" l="1"/>
  <c r="AG75" i="3"/>
  <c r="AE76" i="3"/>
  <c r="AC76" i="3"/>
  <c r="AF76" i="3" s="1"/>
  <c r="AD76" i="3"/>
  <c r="AH76" i="3" l="1"/>
  <c r="AG76" i="3"/>
</calcChain>
</file>

<file path=xl/sharedStrings.xml><?xml version="1.0" encoding="utf-8"?>
<sst xmlns="http://schemas.openxmlformats.org/spreadsheetml/2006/main" count="104" uniqueCount="74">
  <si>
    <t>Lake</t>
  </si>
  <si>
    <t>Huron</t>
  </si>
  <si>
    <t>Year</t>
  </si>
  <si>
    <t>Level</t>
  </si>
  <si>
    <t>Accidental</t>
  </si>
  <si>
    <t>Month</t>
  </si>
  <si>
    <t>Deaths</t>
  </si>
  <si>
    <t>Model</t>
  </si>
  <si>
    <t>OLS</t>
  </si>
  <si>
    <t>Residuals</t>
  </si>
  <si>
    <t>Red</t>
  </si>
  <si>
    <t>Wine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</si>
  <si>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</si>
  <si>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</si>
  <si>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</si>
  <si>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</si>
  <si>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</si>
  <si>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</si>
  <si>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</si>
  <si>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</si>
  <si>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</si>
  <si>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</si>
  <si>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</si>
  <si>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</si>
  <si>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</si>
  <si>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</si>
  <si>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</si>
  <si>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</si>
  <si>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</si>
  <si>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</si>
  <si>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</si>
  <si>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</si>
  <si>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</si>
  <si>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</si>
  <si>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</si>
  <si>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</si>
  <si>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</si>
  <si>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</si>
  <si>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</si>
  <si>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</si>
  <si>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</si>
  <si>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Final Estimates of Parameters</t>
  </si>
  <si>
    <t>Type</t>
  </si>
  <si>
    <t>Coef</t>
  </si>
  <si>
    <t>SE Coef</t>
  </si>
  <si>
    <t>T-Value</t>
  </si>
  <si>
    <t>P-Value</t>
  </si>
  <si>
    <t>AR   1</t>
  </si>
  <si>
    <t>AR   2</t>
  </si>
  <si>
    <t>Predicted</t>
  </si>
  <si>
    <t>AR</t>
  </si>
  <si>
    <t>Final</t>
  </si>
  <si>
    <t>SSQ</t>
  </si>
  <si>
    <t>Var</t>
  </si>
  <si>
    <t>AR   3</t>
  </si>
  <si>
    <t>ARFIT</t>
  </si>
  <si>
    <t>Data</t>
  </si>
  <si>
    <t>FS</t>
  </si>
  <si>
    <t>Mean</t>
  </si>
  <si>
    <t>Fserr</t>
  </si>
  <si>
    <t>Noise</t>
  </si>
  <si>
    <t>Abs</t>
  </si>
  <si>
    <t>MAEFS</t>
  </si>
  <si>
    <t>MAEFin</t>
  </si>
  <si>
    <t>Linear</t>
  </si>
  <si>
    <t>ErrLin</t>
  </si>
  <si>
    <t>ErrFin</t>
  </si>
  <si>
    <t>ABSLin</t>
  </si>
  <si>
    <t>ABSFin</t>
  </si>
  <si>
    <t>MAE</t>
  </si>
  <si>
    <t>SqErr</t>
  </si>
  <si>
    <t>RMSE</t>
  </si>
  <si>
    <t>MBE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</si>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</sst>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sz val="7"/>
      <color theme="1"/>
      <name val="Segoe UI"/>
      <family val="2"/>
    </font>
    <font>
      <sz val="9"/>
      <color rgb="FF004D72"/>
      <name val="Segoe UI Semi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5" fillId="0" borderId="0" xfId="0" applyFont="1" applyAlignment="1">
      <alignment horizontal="left" vertical="center" indent="1"/>
    </xf>
    <xf numFmtId="0" fontId="4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right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LakeHuron!$Z$1</c:f>
              <c:strCache>
                <c:ptCount val="1"/>
                <c:pt idx="0">
                  <c:v>Level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xVal>
            <c:numRef>
              <c:f>LakeHuron!$Y$4:$Y$26</c:f>
              <c:numCache>
                <c:formatCode>General</c:formatCode>
                <c:ptCount val="2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>84</c:v>
                </c:pt>
                <c:pt idx="10">
                  <c:v>85</c:v>
                </c:pt>
                <c:pt idx="11">
                  <c:v>86</c:v>
                </c:pt>
                <c:pt idx="12">
                  <c:v>87</c:v>
                </c:pt>
                <c:pt idx="13">
                  <c:v>88</c:v>
                </c:pt>
                <c:pt idx="14">
                  <c:v>89</c:v>
                </c:pt>
                <c:pt idx="15">
                  <c:v>90</c:v>
                </c:pt>
                <c:pt idx="16">
                  <c:v>91</c:v>
                </c:pt>
                <c:pt idx="17">
                  <c:v>92</c:v>
                </c:pt>
                <c:pt idx="18">
                  <c:v>93</c:v>
                </c:pt>
                <c:pt idx="19">
                  <c:v>94</c:v>
                </c:pt>
                <c:pt idx="20">
                  <c:v>95</c:v>
                </c:pt>
                <c:pt idx="21">
                  <c:v>96</c:v>
                </c:pt>
                <c:pt idx="22">
                  <c:v>97</c:v>
                </c:pt>
              </c:numCache>
            </c:numRef>
          </c:xVal>
          <c:yVal>
            <c:numRef>
              <c:f>LakeHuron!$Z$4:$Z$26</c:f>
              <c:numCache>
                <c:formatCode>General</c:formatCode>
                <c:ptCount val="23"/>
                <c:pt idx="0">
                  <c:v>8.1199999999999903</c:v>
                </c:pt>
                <c:pt idx="1">
                  <c:v>9.75</c:v>
                </c:pt>
                <c:pt idx="2">
                  <c:v>10.85</c:v>
                </c:pt>
                <c:pt idx="3">
                  <c:v>10.41</c:v>
                </c:pt>
                <c:pt idx="4">
                  <c:v>9.9600000000000009</c:v>
                </c:pt>
                <c:pt idx="5">
                  <c:v>9.6099999999999905</c:v>
                </c:pt>
                <c:pt idx="6">
                  <c:v>8.76</c:v>
                </c:pt>
                <c:pt idx="7">
                  <c:v>8.18</c:v>
                </c:pt>
                <c:pt idx="8">
                  <c:v>7.21</c:v>
                </c:pt>
                <c:pt idx="9">
                  <c:v>7.13</c:v>
                </c:pt>
                <c:pt idx="10">
                  <c:v>9.1</c:v>
                </c:pt>
                <c:pt idx="11">
                  <c:v>8.25</c:v>
                </c:pt>
                <c:pt idx="12">
                  <c:v>7.91</c:v>
                </c:pt>
                <c:pt idx="13">
                  <c:v>6.89</c:v>
                </c:pt>
                <c:pt idx="14">
                  <c:v>5.96</c:v>
                </c:pt>
                <c:pt idx="15">
                  <c:v>6.8</c:v>
                </c:pt>
                <c:pt idx="16">
                  <c:v>7.68</c:v>
                </c:pt>
                <c:pt idx="17">
                  <c:v>8.3800000000000008</c:v>
                </c:pt>
                <c:pt idx="18">
                  <c:v>8.52</c:v>
                </c:pt>
                <c:pt idx="19">
                  <c:v>9.74</c:v>
                </c:pt>
                <c:pt idx="20">
                  <c:v>9.31</c:v>
                </c:pt>
                <c:pt idx="21">
                  <c:v>9.89</c:v>
                </c:pt>
                <c:pt idx="22">
                  <c:v>9.9600000000000009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0-485B-9230-198DF2F3183B}"/>
            </c:ext>
          </c:extLst>
        </c:ser>
        <c:ser>
          <c:idx val="1"/>
          <c:order val="1"/>
          <c:tx>
            <c:strRef>
              <c:f>LakeHuron!$AA$1</c:f>
              <c:strCache>
                <c:ptCount val="1"/>
                <c:pt idx="0">
                  <c:v>Predicted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LakeHuron!$Y$4:$Y$26</c:f>
              <c:numCache>
                <c:formatCode>General</c:formatCode>
                <c:ptCount val="2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>84</c:v>
                </c:pt>
                <c:pt idx="10">
                  <c:v>85</c:v>
                </c:pt>
                <c:pt idx="11">
                  <c:v>86</c:v>
                </c:pt>
                <c:pt idx="12">
                  <c:v>87</c:v>
                </c:pt>
                <c:pt idx="13">
                  <c:v>88</c:v>
                </c:pt>
                <c:pt idx="14">
                  <c:v>89</c:v>
                </c:pt>
                <c:pt idx="15">
                  <c:v>90</c:v>
                </c:pt>
                <c:pt idx="16">
                  <c:v>91</c:v>
                </c:pt>
                <c:pt idx="17">
                  <c:v>92</c:v>
                </c:pt>
                <c:pt idx="18">
                  <c:v>93</c:v>
                </c:pt>
                <c:pt idx="19">
                  <c:v>94</c:v>
                </c:pt>
                <c:pt idx="20">
                  <c:v>95</c:v>
                </c:pt>
                <c:pt idx="21">
                  <c:v>96</c:v>
                </c:pt>
                <c:pt idx="22">
                  <c:v>97</c:v>
                </c:pt>
              </c:numCache>
            </c:numRef>
          </c:xVal>
          <c:yVal>
            <c:numRef>
              <c:f>LakeHuron!$AA$4:$AA$26</c:f>
              <c:numCache>
                <c:formatCode>General</c:formatCode>
                <c:ptCount val="23"/>
                <c:pt idx="0">
                  <c:v>7.5646054054054073</c:v>
                </c:pt>
                <c:pt idx="1">
                  <c:v>7.5236634423897613</c:v>
                </c:pt>
                <c:pt idx="2">
                  <c:v>7.4827214793741135</c:v>
                </c:pt>
                <c:pt idx="3">
                  <c:v>7.4417795163584657</c:v>
                </c:pt>
                <c:pt idx="4">
                  <c:v>7.4008375533428188</c:v>
                </c:pt>
                <c:pt idx="5">
                  <c:v>7.3598955903271719</c:v>
                </c:pt>
                <c:pt idx="6">
                  <c:v>7.3189536273115241</c:v>
                </c:pt>
                <c:pt idx="7">
                  <c:v>7.2780116642958772</c:v>
                </c:pt>
                <c:pt idx="8">
                  <c:v>7.2370697012802303</c:v>
                </c:pt>
                <c:pt idx="9">
                  <c:v>7.1961277382645825</c:v>
                </c:pt>
                <c:pt idx="10">
                  <c:v>7.1551857752489356</c:v>
                </c:pt>
                <c:pt idx="11">
                  <c:v>7.1142438122332887</c:v>
                </c:pt>
                <c:pt idx="12">
                  <c:v>7.0733018492176409</c:v>
                </c:pt>
                <c:pt idx="13">
                  <c:v>7.032359886201994</c:v>
                </c:pt>
                <c:pt idx="14">
                  <c:v>6.9914179231863471</c:v>
                </c:pt>
                <c:pt idx="15">
                  <c:v>6.9504759601706994</c:v>
                </c:pt>
                <c:pt idx="16">
                  <c:v>6.9095339971550525</c:v>
                </c:pt>
                <c:pt idx="17">
                  <c:v>6.8685920341394056</c:v>
                </c:pt>
                <c:pt idx="18">
                  <c:v>6.8276500711237578</c:v>
                </c:pt>
                <c:pt idx="19">
                  <c:v>6.7867081081081109</c:v>
                </c:pt>
                <c:pt idx="20">
                  <c:v>6.745766145092464</c:v>
                </c:pt>
                <c:pt idx="21">
                  <c:v>6.7048241820768162</c:v>
                </c:pt>
                <c:pt idx="22">
                  <c:v>6.6638822190611693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0-485B-9230-198DF2F3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43216"/>
        <c:axId val="701448464"/>
      </c:scatterChart>
      <c:valAx>
        <c:axId val="701443216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48464"/>
        <c:crosses val="autoZero"/>
        <c:crossBetween val="midCat"/>
      </c:valAx>
      <c:valAx>
        <c:axId val="701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4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12457162688573"/>
          <c:y val="0.63651689859787797"/>
          <c:w val="0.36364484208954212"/>
          <c:h val="0.17743005150984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Level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LakeHuron!$Z$4:$Z$26</c:f>
              <c:numCache>
                <c:formatCode>General</c:formatCode>
                <c:ptCount val="23"/>
                <c:pt idx="0">
                  <c:v>8.1199999999999903</c:v>
                </c:pt>
                <c:pt idx="1">
                  <c:v>9.75</c:v>
                </c:pt>
                <c:pt idx="2">
                  <c:v>10.85</c:v>
                </c:pt>
                <c:pt idx="3">
                  <c:v>10.41</c:v>
                </c:pt>
                <c:pt idx="4">
                  <c:v>9.9600000000000009</c:v>
                </c:pt>
                <c:pt idx="5">
                  <c:v>9.6099999999999905</c:v>
                </c:pt>
                <c:pt idx="6">
                  <c:v>8.76</c:v>
                </c:pt>
                <c:pt idx="7">
                  <c:v>8.18</c:v>
                </c:pt>
                <c:pt idx="8">
                  <c:v>7.21</c:v>
                </c:pt>
                <c:pt idx="9">
                  <c:v>7.13</c:v>
                </c:pt>
                <c:pt idx="10">
                  <c:v>9.1</c:v>
                </c:pt>
                <c:pt idx="11">
                  <c:v>8.25</c:v>
                </c:pt>
                <c:pt idx="12">
                  <c:v>7.91</c:v>
                </c:pt>
                <c:pt idx="13">
                  <c:v>6.89</c:v>
                </c:pt>
                <c:pt idx="14">
                  <c:v>5.96</c:v>
                </c:pt>
                <c:pt idx="15">
                  <c:v>6.8</c:v>
                </c:pt>
                <c:pt idx="16">
                  <c:v>7.68</c:v>
                </c:pt>
                <c:pt idx="17">
                  <c:v>8.3800000000000008</c:v>
                </c:pt>
                <c:pt idx="18">
                  <c:v>8.52</c:v>
                </c:pt>
                <c:pt idx="19">
                  <c:v>9.74</c:v>
                </c:pt>
                <c:pt idx="20">
                  <c:v>9.31</c:v>
                </c:pt>
                <c:pt idx="21">
                  <c:v>9.89</c:v>
                </c:pt>
                <c:pt idx="22">
                  <c:v>9.9600000000000009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1-44B9-BD28-F4F3CCEE40CC}"/>
            </c:ext>
          </c:extLst>
        </c:ser>
        <c:ser>
          <c:idx val="1"/>
          <c:order val="1"/>
          <c:tx>
            <c:v>Final Fit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LakeHuron!$AD$4:$AD$26</c:f>
              <c:numCache>
                <c:formatCode>General</c:formatCode>
                <c:ptCount val="23"/>
                <c:pt idx="0">
                  <c:v>7.4337524443812244</c:v>
                </c:pt>
                <c:pt idx="1">
                  <c:v>7.9484171055476454</c:v>
                </c:pt>
                <c:pt idx="2">
                  <c:v>9.4478417667140864</c:v>
                </c:pt>
                <c:pt idx="3">
                  <c:v>9.9731264278805121</c:v>
                </c:pt>
                <c:pt idx="4">
                  <c:v>9.1854710890469438</c:v>
                </c:pt>
                <c:pt idx="5">
                  <c:v>8.8779157502133739</c:v>
                </c:pt>
                <c:pt idx="6">
                  <c:v>8.6697404113797916</c:v>
                </c:pt>
                <c:pt idx="7">
                  <c:v>7.9487650725462347</c:v>
                </c:pt>
                <c:pt idx="8">
                  <c:v>7.6465297337126605</c:v>
                </c:pt>
                <c:pt idx="9">
                  <c:v>6.8832543948790903</c:v>
                </c:pt>
                <c:pt idx="10">
                  <c:v>7.10017905604552</c:v>
                </c:pt>
                <c:pt idx="11">
                  <c:v>9.0061837172119503</c:v>
                </c:pt>
                <c:pt idx="12">
                  <c:v>7.5474483783783786</c:v>
                </c:pt>
                <c:pt idx="13">
                  <c:v>7.4760930395448097</c:v>
                </c:pt>
                <c:pt idx="14">
                  <c:v>6.588397700711238</c:v>
                </c:pt>
                <c:pt idx="15">
                  <c:v>6.0035223618776676</c:v>
                </c:pt>
                <c:pt idx="16">
                  <c:v>7.0927670230440976</c:v>
                </c:pt>
                <c:pt idx="17">
                  <c:v>7.6576316842105268</c:v>
                </c:pt>
                <c:pt idx="18">
                  <c:v>8.0366163453769577</c:v>
                </c:pt>
                <c:pt idx="19">
                  <c:v>7.9341210065433865</c:v>
                </c:pt>
                <c:pt idx="20">
                  <c:v>9.0486656677098161</c:v>
                </c:pt>
                <c:pt idx="21">
                  <c:v>8.2324703288762446</c:v>
                </c:pt>
                <c:pt idx="22">
                  <c:v>8.9125949900426757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1-44B9-BD28-F4F3CCEE4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536008"/>
        <c:axId val="682538304"/>
      </c:lineChart>
      <c:catAx>
        <c:axId val="68253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38304"/>
        <c:crosses val="autoZero"/>
        <c:auto val="1"/>
        <c:lblAlgn val="ctr"/>
        <c:lblOffset val="100"/>
        <c:noMultiLvlLbl val="0"/>
      </c:catAx>
      <c:valAx>
        <c:axId val="6825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711692739293957"/>
          <c:y val="0.63860738230453284"/>
          <c:w val="0.35875992463749118"/>
          <c:h val="0.22133020934959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Wine!$BD$1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Wine!$BD$2:$BD$13</c:f>
              <c:numCache>
                <c:formatCode>General</c:formatCode>
                <c:ptCount val="12"/>
                <c:pt idx="0">
                  <c:v>7836</c:v>
                </c:pt>
                <c:pt idx="1">
                  <c:v>6892</c:v>
                </c:pt>
                <c:pt idx="2">
                  <c:v>7791</c:v>
                </c:pt>
                <c:pt idx="3">
                  <c:v>8129</c:v>
                </c:pt>
                <c:pt idx="4">
                  <c:v>9115</c:v>
                </c:pt>
                <c:pt idx="5">
                  <c:v>9434</c:v>
                </c:pt>
                <c:pt idx="6">
                  <c:v>10484</c:v>
                </c:pt>
                <c:pt idx="7">
                  <c:v>9827</c:v>
                </c:pt>
                <c:pt idx="8">
                  <c:v>9110</c:v>
                </c:pt>
                <c:pt idx="9">
                  <c:v>9070</c:v>
                </c:pt>
                <c:pt idx="10">
                  <c:v>8633</c:v>
                </c:pt>
                <c:pt idx="11">
                  <c:v>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2E1-B673-1D676B8B4090}"/>
            </c:ext>
          </c:extLst>
        </c:ser>
        <c:ser>
          <c:idx val="1"/>
          <c:order val="1"/>
          <c:tx>
            <c:strRef>
              <c:f>Wine!$BE$1</c:f>
              <c:strCache>
                <c:ptCount val="1"/>
                <c:pt idx="0">
                  <c:v>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Wine!$BE$2:$BE$13</c:f>
              <c:numCache>
                <c:formatCode>General</c:formatCode>
                <c:ptCount val="12"/>
                <c:pt idx="0">
                  <c:v>7910.9410531933127</c:v>
                </c:pt>
                <c:pt idx="1">
                  <c:v>7627.5025867030326</c:v>
                </c:pt>
                <c:pt idx="2">
                  <c:v>7923.9552055050235</c:v>
                </c:pt>
                <c:pt idx="3">
                  <c:v>8405.1280826789171</c:v>
                </c:pt>
                <c:pt idx="4">
                  <c:v>9009.8516932294169</c:v>
                </c:pt>
                <c:pt idx="5">
                  <c:v>9820.562295491678</c:v>
                </c:pt>
                <c:pt idx="6">
                  <c:v>10262.23160889485</c:v>
                </c:pt>
                <c:pt idx="7">
                  <c:v>9753.2696913206637</c:v>
                </c:pt>
                <c:pt idx="8">
                  <c:v>8859.1166326527291</c:v>
                </c:pt>
                <c:pt idx="9">
                  <c:v>8572.6436996773627</c:v>
                </c:pt>
                <c:pt idx="10">
                  <c:v>8760.3204731913374</c:v>
                </c:pt>
                <c:pt idx="11">
                  <c:v>8547.3103107950119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2E1-B673-1D676B8B4090}"/>
            </c:ext>
          </c:extLst>
        </c:ser>
        <c:ser>
          <c:idx val="2"/>
          <c:order val="2"/>
          <c:tx>
            <c:strRef>
              <c:f>Wine!$BF$1</c:f>
              <c:strCache>
                <c:ptCount val="1"/>
                <c:pt idx="0">
                  <c:v>Final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Wine!$BF$2:$BF$13</c:f>
              <c:numCache>
                <c:formatCode>General</c:formatCode>
                <c:ptCount val="12"/>
                <c:pt idx="0">
                  <c:v>7764.6690673109242</c:v>
                </c:pt>
                <c:pt idx="1">
                  <c:v>7592.5625609221634</c:v>
                </c:pt>
                <c:pt idx="2">
                  <c:v>7897.775138625595</c:v>
                </c:pt>
                <c:pt idx="3">
                  <c:v>7988.4154604090136</c:v>
                </c:pt>
                <c:pt idx="4">
                  <c:v>8682.9750493518513</c:v>
                </c:pt>
                <c:pt idx="5">
                  <c:v>9644.8444961282585</c:v>
                </c:pt>
                <c:pt idx="6">
                  <c:v>10194.375222998544</c:v>
                </c:pt>
                <c:pt idx="7">
                  <c:v>9606.3215907017129</c:v>
                </c:pt>
                <c:pt idx="8">
                  <c:v>8858.0881393554755</c:v>
                </c:pt>
                <c:pt idx="9">
                  <c:v>8703.7160826148465</c:v>
                </c:pt>
                <c:pt idx="10">
                  <c:v>8958.4126323576111</c:v>
                </c:pt>
                <c:pt idx="11">
                  <c:v>8873.0120592240019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2-42E1-B673-1D676B8B4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681280"/>
        <c:axId val="690683904"/>
      </c:lineChart>
      <c:catAx>
        <c:axId val="69068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83904"/>
        <c:crosses val="autoZero"/>
        <c:auto val="1"/>
        <c:lblAlgn val="ctr"/>
        <c:lblOffset val="100"/>
        <c:noMultiLvlLbl val="0"/>
      </c:catAx>
      <c:valAx>
        <c:axId val="690683904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0FE0E6-A03F-476C-ACB6-77AC2E570D7F}">
  <sheetPr/>
  <sheetViews>
    <sheetView zoomScale="67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D670A8-DE95-4B31-831D-CF0643A16AF5}">
  <sheetPr/>
  <sheetViews>
    <sheetView zoomScale="63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E3EE1-65DE-45BA-8FCF-5E4450CFEC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9D679-A532-4AE8-83B5-F13AB65968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123825</xdr:colOff>
      <xdr:row>7</xdr:row>
      <xdr:rowOff>47625</xdr:rowOff>
    </xdr:from>
    <xdr:to>
      <xdr:col>52</xdr:col>
      <xdr:colOff>428625</xdr:colOff>
      <xdr:row>22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D68EA1-58F3-4E03-913B-85BD31089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6A92-C68C-4696-A55A-055F3C206C11}">
  <dimension ref="A1:BZ102"/>
  <sheetViews>
    <sheetView tabSelected="1" workbookViewId="0">
      <selection activeCell="BQ6" sqref="BQ6"/>
    </sheetView>
  </sheetViews>
  <sheetFormatPr defaultRowHeight="14.5" x14ac:dyDescent="0.35"/>
  <sheetData>
    <row r="1" spans="1:78" x14ac:dyDescent="0.35">
      <c r="B1" t="s">
        <v>0</v>
      </c>
      <c r="I1" t="s">
        <v>2</v>
      </c>
      <c r="J1" t="s">
        <v>3</v>
      </c>
      <c r="Y1" t="s">
        <v>2</v>
      </c>
      <c r="Z1" t="s">
        <v>3</v>
      </c>
      <c r="AA1" t="s">
        <v>49</v>
      </c>
      <c r="AB1" t="s">
        <v>9</v>
      </c>
      <c r="AC1" t="s">
        <v>50</v>
      </c>
      <c r="AD1" t="s">
        <v>51</v>
      </c>
      <c r="AW1" t="s">
        <v>56</v>
      </c>
      <c r="AX1" t="s">
        <v>64</v>
      </c>
      <c r="AY1" t="s">
        <v>51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F1" t="s">
        <v>70</v>
      </c>
      <c r="BH1" t="s">
        <v>71</v>
      </c>
      <c r="BJ1" t="s">
        <v>72</v>
      </c>
      <c r="BT1" t="s">
        <v>9</v>
      </c>
    </row>
    <row r="2" spans="1:78" x14ac:dyDescent="0.35">
      <c r="B2" t="s">
        <v>1</v>
      </c>
      <c r="H2">
        <v>1875</v>
      </c>
      <c r="I2">
        <f>H2-1875</f>
        <v>0</v>
      </c>
      <c r="J2">
        <v>10.38</v>
      </c>
      <c r="M2" t="s">
        <v>13</v>
      </c>
      <c r="AB2">
        <v>1.4535106685632968</v>
      </c>
      <c r="AH2" s="7" t="s">
        <v>41</v>
      </c>
      <c r="AS2" t="s">
        <v>58</v>
      </c>
      <c r="AV2">
        <v>75</v>
      </c>
      <c r="AW2">
        <v>8.1199999999999903</v>
      </c>
      <c r="AX2">
        <v>7.5646054054054073</v>
      </c>
      <c r="AY2">
        <v>7.4337524443812244</v>
      </c>
      <c r="AZ2">
        <f>$AW2-AX2</f>
        <v>0.55539459459458307</v>
      </c>
      <c r="BA2">
        <f>$AW2-AY2</f>
        <v>0.68624755561876594</v>
      </c>
      <c r="BB2">
        <f>ABS(AZ2)</f>
        <v>0.55539459459458307</v>
      </c>
      <c r="BC2">
        <f>ABS(BA2)</f>
        <v>0.68624755561876594</v>
      </c>
      <c r="BD2">
        <f>AVERAGE(BB2:BB24)</f>
        <v>1.6337954233409586</v>
      </c>
      <c r="BE2">
        <f>AVERAGE(BC2:BC24)</f>
        <v>0.80577838636897692</v>
      </c>
      <c r="BF2">
        <f>BB2^2</f>
        <v>0.30846315570488125</v>
      </c>
      <c r="BG2">
        <f>BC2^2</f>
        <v>0.47093570759273123</v>
      </c>
      <c r="BH2">
        <f>SQRT(AVERAGE(BF2:BF24))</f>
        <v>1.9654576528790191</v>
      </c>
      <c r="BI2">
        <f>SQRT(AVERAGE(BG2:BG24))</f>
        <v>0.9707017772911225</v>
      </c>
      <c r="BJ2">
        <f>AVERAGE(AZ2:AZ24)</f>
        <v>1.5105387964623631</v>
      </c>
      <c r="BK2">
        <f>AVERAGE(BA2:BA24)</f>
        <v>0.59645628278805007</v>
      </c>
      <c r="BT2">
        <v>1.4535106685632968</v>
      </c>
    </row>
    <row r="3" spans="1:78" ht="15" thickBot="1" x14ac:dyDescent="0.4">
      <c r="A3" t="s">
        <v>2</v>
      </c>
      <c r="B3" t="s">
        <v>3</v>
      </c>
      <c r="H3">
        <v>1876</v>
      </c>
      <c r="I3">
        <f t="shared" ref="I3:I66" si="0">H3-1875</f>
        <v>1</v>
      </c>
      <c r="J3">
        <v>11.86</v>
      </c>
      <c r="Y3">
        <v>74</v>
      </c>
      <c r="AB3">
        <v>0.34445263157894512</v>
      </c>
      <c r="AH3" s="8" t="s">
        <v>42</v>
      </c>
      <c r="AI3" s="9" t="s">
        <v>43</v>
      </c>
      <c r="AJ3" s="9" t="s">
        <v>44</v>
      </c>
      <c r="AK3" s="9" t="s">
        <v>45</v>
      </c>
      <c r="AL3" s="9" t="s">
        <v>46</v>
      </c>
      <c r="AS3">
        <f>AVERAGE(AW2:AW24)</f>
        <v>8.6247826086956536</v>
      </c>
      <c r="AV3">
        <v>76</v>
      </c>
      <c r="AW3">
        <v>9.75</v>
      </c>
      <c r="AX3">
        <v>7.5236634423897613</v>
      </c>
      <c r="AY3">
        <v>7.9484171055476454</v>
      </c>
      <c r="AZ3">
        <f t="shared" ref="AZ3:AZ24" si="1">$AW3-AX3</f>
        <v>2.2263365576102387</v>
      </c>
      <c r="BA3">
        <f t="shared" ref="BA3:BA24" si="2">$AW3-AY3</f>
        <v>1.8015828944523546</v>
      </c>
      <c r="BB3">
        <f t="shared" ref="BB3:BB24" si="3">ABS(AZ3)</f>
        <v>2.2263365576102387</v>
      </c>
      <c r="BC3">
        <f t="shared" ref="BC3:BC24" si="4">ABS(BA3)</f>
        <v>1.8015828944523546</v>
      </c>
      <c r="BF3">
        <f t="shared" ref="BF3:BF24" si="5">BB3^2</f>
        <v>4.9565744677518078</v>
      </c>
      <c r="BG3">
        <f t="shared" ref="BG3:BG24" si="6">BC3^2</f>
        <v>3.245700925583324</v>
      </c>
      <c r="BT3">
        <v>0.34445263157894512</v>
      </c>
      <c r="BZ3" t="s">
        <v>43</v>
      </c>
    </row>
    <row r="4" spans="1:78" x14ac:dyDescent="0.35">
      <c r="H4">
        <v>1877</v>
      </c>
      <c r="I4">
        <f t="shared" si="0"/>
        <v>2</v>
      </c>
      <c r="J4">
        <v>10.97</v>
      </c>
      <c r="M4" s="6" t="s">
        <v>14</v>
      </c>
      <c r="N4" s="6"/>
      <c r="Y4">
        <v>75</v>
      </c>
      <c r="Z4">
        <v>8.1199999999999903</v>
      </c>
      <c r="AA4">
        <f>$N$18+$N$19*Y4</f>
        <v>7.5646054054054073</v>
      </c>
      <c r="AB4">
        <f>Z4-AA4</f>
        <v>0.55539459459458307</v>
      </c>
      <c r="AC4">
        <f>$AI$4*AB3+$AI$5*AB2</f>
        <v>-0.1308529610241832</v>
      </c>
      <c r="AD4">
        <f>AA4+AC4</f>
        <v>7.4337524443812244</v>
      </c>
      <c r="AH4" s="10" t="s">
        <v>47</v>
      </c>
      <c r="AI4" s="11">
        <v>0.96199999999999997</v>
      </c>
      <c r="AJ4" s="11">
        <v>0.112</v>
      </c>
      <c r="AK4" s="11">
        <v>8.58</v>
      </c>
      <c r="AL4" s="11">
        <v>0</v>
      </c>
      <c r="AV4">
        <v>77</v>
      </c>
      <c r="AW4">
        <v>10.85</v>
      </c>
      <c r="AX4">
        <v>7.4827214793741135</v>
      </c>
      <c r="AY4">
        <v>9.4478417667140864</v>
      </c>
      <c r="AZ4">
        <f t="shared" si="1"/>
        <v>3.3672785206258862</v>
      </c>
      <c r="BA4">
        <f t="shared" si="2"/>
        <v>1.4021582332859133</v>
      </c>
      <c r="BB4">
        <f t="shared" si="3"/>
        <v>3.3672785206258862</v>
      </c>
      <c r="BC4">
        <f t="shared" si="4"/>
        <v>1.4021582332859133</v>
      </c>
      <c r="BD4">
        <f>BD2/$AS$3</f>
        <v>0.18943033088088945</v>
      </c>
      <c r="BE4">
        <f>BE2/$AS$3</f>
        <v>9.3425935809277952E-2</v>
      </c>
      <c r="BF4">
        <f t="shared" si="5"/>
        <v>11.338564635468456</v>
      </c>
      <c r="BG4">
        <f t="shared" si="6"/>
        <v>1.9660477111714736</v>
      </c>
      <c r="BH4">
        <f>BH2/$AS$3</f>
        <v>0.22788489195048359</v>
      </c>
      <c r="BI4">
        <f>BI2/$AS$3</f>
        <v>0.11254797034680554</v>
      </c>
      <c r="BJ4">
        <f t="shared" ref="BJ4:BK4" si="7">BJ2/$AS$3</f>
        <v>0.17513934727345035</v>
      </c>
      <c r="BK4">
        <f t="shared" si="7"/>
        <v>6.9156094692368553E-2</v>
      </c>
      <c r="BR4" t="s">
        <v>73</v>
      </c>
      <c r="BT4">
        <v>0.55539459459458296</v>
      </c>
      <c r="BU4">
        <f>$BZ$4*BT3+$BZ$5*BT2</f>
        <v>-0.1308529610241832</v>
      </c>
      <c r="BZ4">
        <v>0.96199999999999997</v>
      </c>
    </row>
    <row r="5" spans="1:78" x14ac:dyDescent="0.35">
      <c r="A5">
        <v>1875</v>
      </c>
      <c r="B5">
        <v>10.38</v>
      </c>
      <c r="H5">
        <v>1878</v>
      </c>
      <c r="I5">
        <f t="shared" si="0"/>
        <v>3</v>
      </c>
      <c r="J5">
        <v>10.8</v>
      </c>
      <c r="M5" s="3" t="s">
        <v>15</v>
      </c>
      <c r="N5" s="3">
        <v>0.68110048893186204</v>
      </c>
      <c r="Y5">
        <v>76</v>
      </c>
      <c r="Z5">
        <v>9.75</v>
      </c>
      <c r="AA5">
        <f t="shared" ref="AA5:AA26" si="8">$N$18+$N$19*Y5</f>
        <v>7.5236634423897613</v>
      </c>
      <c r="AB5">
        <f t="shared" ref="AB5:AB26" si="9">Z5-AA5</f>
        <v>2.2263365576102387</v>
      </c>
      <c r="AC5">
        <f t="shared" ref="AC5:AC26" si="10">$AI$4*AB4+$AI$5*AB3</f>
        <v>0.42475366315788438</v>
      </c>
      <c r="AD5">
        <f t="shared" ref="AD5:AD26" si="11">AA5+AC5</f>
        <v>7.9484171055476454</v>
      </c>
      <c r="AH5" s="10" t="s">
        <v>48</v>
      </c>
      <c r="AI5" s="11">
        <v>-0.318</v>
      </c>
      <c r="AJ5" s="11">
        <v>0.114</v>
      </c>
      <c r="AK5" s="11">
        <v>-2.8</v>
      </c>
      <c r="AL5" s="11">
        <v>7.0000000000000001E-3</v>
      </c>
      <c r="AV5">
        <v>78</v>
      </c>
      <c r="AW5">
        <v>10.41</v>
      </c>
      <c r="AX5">
        <v>7.4417795163584657</v>
      </c>
      <c r="AY5">
        <v>9.9731264278805121</v>
      </c>
      <c r="AZ5">
        <f t="shared" si="1"/>
        <v>2.9682204836415345</v>
      </c>
      <c r="BA5">
        <f t="shared" si="2"/>
        <v>0.43687357211948807</v>
      </c>
      <c r="BB5">
        <f t="shared" si="3"/>
        <v>2.9682204836415345</v>
      </c>
      <c r="BC5">
        <f t="shared" si="4"/>
        <v>0.43687357211948807</v>
      </c>
      <c r="BF5">
        <f t="shared" si="5"/>
        <v>8.8103328395091847</v>
      </c>
      <c r="BG5">
        <f t="shared" si="6"/>
        <v>0.19085851801644155</v>
      </c>
      <c r="BT5">
        <v>2.2263365576102387</v>
      </c>
      <c r="BU5">
        <f>$BZ$4*BU4+$BZ$5*BT3</f>
        <v>-0.23541648534736878</v>
      </c>
      <c r="BZ5">
        <v>-0.318</v>
      </c>
    </row>
    <row r="6" spans="1:78" x14ac:dyDescent="0.35">
      <c r="A6">
        <f>A5+1</f>
        <v>1876</v>
      </c>
      <c r="B6">
        <v>11.86</v>
      </c>
      <c r="H6">
        <v>1879</v>
      </c>
      <c r="I6">
        <f t="shared" si="0"/>
        <v>4</v>
      </c>
      <c r="J6">
        <v>9.7899999999999903</v>
      </c>
      <c r="M6" s="3" t="s">
        <v>16</v>
      </c>
      <c r="N6" s="3">
        <v>0.46389787602322147</v>
      </c>
      <c r="Y6">
        <v>77</v>
      </c>
      <c r="Z6">
        <v>10.85</v>
      </c>
      <c r="AA6">
        <f t="shared" si="8"/>
        <v>7.4827214793741135</v>
      </c>
      <c r="AB6">
        <f t="shared" si="9"/>
        <v>3.3672785206258862</v>
      </c>
      <c r="AC6">
        <f t="shared" si="10"/>
        <v>1.9651202873399722</v>
      </c>
      <c r="AD6">
        <f t="shared" si="11"/>
        <v>9.4478417667140864</v>
      </c>
      <c r="AV6">
        <v>79</v>
      </c>
      <c r="AW6">
        <v>9.9600000000000009</v>
      </c>
      <c r="AX6">
        <v>7.4008375533428188</v>
      </c>
      <c r="AY6">
        <v>9.1854710890469438</v>
      </c>
      <c r="AZ6">
        <f t="shared" si="1"/>
        <v>2.5591624466571821</v>
      </c>
      <c r="BA6">
        <f t="shared" si="2"/>
        <v>0.77452891095305709</v>
      </c>
      <c r="BB6">
        <f t="shared" si="3"/>
        <v>2.5591624466571821</v>
      </c>
      <c r="BC6">
        <f t="shared" si="4"/>
        <v>0.77452891095305709</v>
      </c>
      <c r="BF6">
        <f t="shared" si="5"/>
        <v>6.5493124283803743</v>
      </c>
      <c r="BG6">
        <f t="shared" si="6"/>
        <v>0.59989503390212862</v>
      </c>
      <c r="BT6">
        <v>3.3672785206258862</v>
      </c>
      <c r="BU6">
        <f>$BZ$4*BU5+$BZ$5*BU4</f>
        <v>-0.18485941729847849</v>
      </c>
    </row>
    <row r="7" spans="1:78" x14ac:dyDescent="0.35">
      <c r="A7">
        <f t="shared" ref="A7:A70" si="12">A6+1</f>
        <v>1877</v>
      </c>
      <c r="B7">
        <v>10.97</v>
      </c>
      <c r="H7">
        <v>1880</v>
      </c>
      <c r="I7">
        <f t="shared" si="0"/>
        <v>5</v>
      </c>
      <c r="J7">
        <v>10.39</v>
      </c>
      <c r="M7" s="3" t="s">
        <v>17</v>
      </c>
      <c r="N7" s="3">
        <v>0.45655401131121082</v>
      </c>
      <c r="Y7">
        <v>78</v>
      </c>
      <c r="Z7">
        <v>10.41</v>
      </c>
      <c r="AA7">
        <f t="shared" si="8"/>
        <v>7.4417795163584657</v>
      </c>
      <c r="AB7">
        <f t="shared" si="9"/>
        <v>2.9682204836415345</v>
      </c>
      <c r="AC7">
        <f t="shared" si="10"/>
        <v>2.5313469115220464</v>
      </c>
      <c r="AD7">
        <f t="shared" si="11"/>
        <v>9.9731264278805121</v>
      </c>
      <c r="AV7">
        <v>80</v>
      </c>
      <c r="AW7">
        <v>9.6099999999999905</v>
      </c>
      <c r="AX7">
        <v>7.3598955903271719</v>
      </c>
      <c r="AY7">
        <v>8.8779157502133739</v>
      </c>
      <c r="AZ7">
        <f t="shared" si="1"/>
        <v>2.2501044096728187</v>
      </c>
      <c r="BA7">
        <f t="shared" si="2"/>
        <v>0.73208424978661668</v>
      </c>
      <c r="BB7">
        <f t="shared" si="3"/>
        <v>2.2501044096728187</v>
      </c>
      <c r="BC7">
        <f t="shared" si="4"/>
        <v>0.73208424978661668</v>
      </c>
      <c r="BF7">
        <f t="shared" si="5"/>
        <v>5.0629698544290633</v>
      </c>
      <c r="BG7">
        <f t="shared" si="6"/>
        <v>0.53594734878563333</v>
      </c>
      <c r="BT7">
        <v>2.9682204836415345</v>
      </c>
      <c r="BU7">
        <f t="shared" ref="BU7:BU19" si="13">$BZ$4*BU6+$BZ$5*BU5</f>
        <v>-0.10297231710067303</v>
      </c>
    </row>
    <row r="8" spans="1:78" x14ac:dyDescent="0.35">
      <c r="A8">
        <f t="shared" si="12"/>
        <v>1878</v>
      </c>
      <c r="B8">
        <v>10.8</v>
      </c>
      <c r="H8">
        <v>1881</v>
      </c>
      <c r="I8">
        <f t="shared" si="0"/>
        <v>6</v>
      </c>
      <c r="J8">
        <v>10.42</v>
      </c>
      <c r="M8" s="3" t="s">
        <v>18</v>
      </c>
      <c r="N8" s="3">
        <v>0.96578947480876787</v>
      </c>
      <c r="Y8">
        <v>79</v>
      </c>
      <c r="Z8">
        <v>9.9600000000000009</v>
      </c>
      <c r="AA8">
        <f t="shared" si="8"/>
        <v>7.4008375533428188</v>
      </c>
      <c r="AB8">
        <f t="shared" si="9"/>
        <v>2.5591624466571821</v>
      </c>
      <c r="AC8">
        <f t="shared" si="10"/>
        <v>1.7846335357041245</v>
      </c>
      <c r="AD8">
        <f t="shared" si="11"/>
        <v>9.1854710890469438</v>
      </c>
      <c r="AV8">
        <v>81</v>
      </c>
      <c r="AW8">
        <v>8.76</v>
      </c>
      <c r="AX8">
        <v>7.3189536273115241</v>
      </c>
      <c r="AY8">
        <v>8.6697404113797916</v>
      </c>
      <c r="AZ8">
        <f t="shared" si="1"/>
        <v>1.4410463726884757</v>
      </c>
      <c r="BA8">
        <f t="shared" si="2"/>
        <v>9.025958862020822E-2</v>
      </c>
      <c r="BB8">
        <f t="shared" si="3"/>
        <v>1.4410463726884757</v>
      </c>
      <c r="BC8">
        <f t="shared" si="4"/>
        <v>9.025958862020822E-2</v>
      </c>
      <c r="BF8">
        <f t="shared" si="5"/>
        <v>2.0766146482386132</v>
      </c>
      <c r="BG8">
        <f t="shared" si="6"/>
        <v>8.1467933378892212E-3</v>
      </c>
      <c r="BT8">
        <v>2.5591624466571821</v>
      </c>
      <c r="BU8">
        <f t="shared" si="13"/>
        <v>-4.0274074349931299E-2</v>
      </c>
    </row>
    <row r="9" spans="1:78" ht="15" thickBot="1" x14ac:dyDescent="0.4">
      <c r="A9">
        <f t="shared" si="12"/>
        <v>1879</v>
      </c>
      <c r="B9">
        <v>9.7899999999999903</v>
      </c>
      <c r="H9">
        <v>1882</v>
      </c>
      <c r="I9">
        <f t="shared" si="0"/>
        <v>7</v>
      </c>
      <c r="J9">
        <v>10.82</v>
      </c>
      <c r="M9" s="4" t="s">
        <v>19</v>
      </c>
      <c r="N9" s="4">
        <v>75</v>
      </c>
      <c r="Y9">
        <v>80</v>
      </c>
      <c r="Z9">
        <v>9.6099999999999905</v>
      </c>
      <c r="AA9">
        <f t="shared" si="8"/>
        <v>7.3598955903271719</v>
      </c>
      <c r="AB9">
        <f t="shared" si="9"/>
        <v>2.2501044096728187</v>
      </c>
      <c r="AC9">
        <f t="shared" si="10"/>
        <v>1.5180201598862013</v>
      </c>
      <c r="AD9">
        <f t="shared" si="11"/>
        <v>8.8779157502133739</v>
      </c>
      <c r="AV9">
        <v>82</v>
      </c>
      <c r="AW9">
        <v>8.18</v>
      </c>
      <c r="AX9">
        <v>7.2780116642958772</v>
      </c>
      <c r="AY9">
        <v>7.9487650725462347</v>
      </c>
      <c r="AZ9">
        <f t="shared" si="1"/>
        <v>0.90198833570412251</v>
      </c>
      <c r="BA9">
        <f t="shared" si="2"/>
        <v>0.23123492745376506</v>
      </c>
      <c r="BB9">
        <f t="shared" si="3"/>
        <v>0.90198833570412251</v>
      </c>
      <c r="BC9">
        <f t="shared" si="4"/>
        <v>0.23123492745376506</v>
      </c>
      <c r="BF9">
        <f t="shared" si="5"/>
        <v>0.81358295774629286</v>
      </c>
      <c r="BG9">
        <f t="shared" si="6"/>
        <v>5.3469591674547991E-2</v>
      </c>
      <c r="BT9">
        <v>2.2501044096728187</v>
      </c>
      <c r="BU9">
        <f t="shared" si="13"/>
        <v>-5.998462686619882E-3</v>
      </c>
    </row>
    <row r="10" spans="1:78" x14ac:dyDescent="0.35">
      <c r="A10">
        <f t="shared" si="12"/>
        <v>1880</v>
      </c>
      <c r="B10">
        <v>10.39</v>
      </c>
      <c r="H10">
        <v>1883</v>
      </c>
      <c r="I10">
        <f t="shared" si="0"/>
        <v>8</v>
      </c>
      <c r="J10">
        <v>11.4</v>
      </c>
      <c r="Y10">
        <v>81</v>
      </c>
      <c r="Z10">
        <v>8.76</v>
      </c>
      <c r="AA10">
        <f t="shared" si="8"/>
        <v>7.3189536273115241</v>
      </c>
      <c r="AB10">
        <f t="shared" si="9"/>
        <v>1.4410463726884757</v>
      </c>
      <c r="AC10">
        <f t="shared" si="10"/>
        <v>1.3507867840682677</v>
      </c>
      <c r="AD10">
        <f t="shared" si="11"/>
        <v>8.6697404113797916</v>
      </c>
      <c r="AV10">
        <v>83</v>
      </c>
      <c r="AW10">
        <v>7.21</v>
      </c>
      <c r="AX10">
        <v>7.2370697012802303</v>
      </c>
      <c r="AY10">
        <v>7.6465297337126605</v>
      </c>
      <c r="AZ10">
        <f t="shared" si="1"/>
        <v>-2.7069701280230341E-2</v>
      </c>
      <c r="BA10">
        <f t="shared" si="2"/>
        <v>-0.43652973371266057</v>
      </c>
      <c r="BB10">
        <f t="shared" si="3"/>
        <v>2.7069701280230341E-2</v>
      </c>
      <c r="BC10">
        <f t="shared" si="4"/>
        <v>0.43652973371266057</v>
      </c>
      <c r="BF10">
        <f t="shared" si="5"/>
        <v>7.3276872740090412E-4</v>
      </c>
      <c r="BG10">
        <f t="shared" si="6"/>
        <v>0.19055820841524634</v>
      </c>
      <c r="BT10">
        <v>1.4410463726884757</v>
      </c>
      <c r="BU10">
        <f t="shared" si="13"/>
        <v>7.0366345387498277E-3</v>
      </c>
    </row>
    <row r="11" spans="1:78" ht="15" thickBot="1" x14ac:dyDescent="0.4">
      <c r="A11">
        <f t="shared" si="12"/>
        <v>1881</v>
      </c>
      <c r="B11">
        <v>10.42</v>
      </c>
      <c r="H11">
        <v>1884</v>
      </c>
      <c r="I11">
        <f t="shared" si="0"/>
        <v>9</v>
      </c>
      <c r="J11">
        <v>11.32</v>
      </c>
      <c r="M11" t="s">
        <v>20</v>
      </c>
      <c r="Y11">
        <v>82</v>
      </c>
      <c r="Z11">
        <v>8.18</v>
      </c>
      <c r="AA11">
        <f t="shared" si="8"/>
        <v>7.2780116642958772</v>
      </c>
      <c r="AB11">
        <f t="shared" si="9"/>
        <v>0.90198833570412251</v>
      </c>
      <c r="AC11">
        <f t="shared" si="10"/>
        <v>0.67075340825035734</v>
      </c>
      <c r="AD11">
        <f t="shared" si="11"/>
        <v>7.9487650725462347</v>
      </c>
      <c r="AV11">
        <v>84</v>
      </c>
      <c r="AW11">
        <v>7.13</v>
      </c>
      <c r="AX11">
        <v>7.1961277382645825</v>
      </c>
      <c r="AY11">
        <v>6.8832543948790903</v>
      </c>
      <c r="AZ11">
        <f t="shared" si="1"/>
        <v>-6.6127738264582625E-2</v>
      </c>
      <c r="BA11">
        <f t="shared" si="2"/>
        <v>0.24674560512090959</v>
      </c>
      <c r="BB11">
        <f t="shared" si="3"/>
        <v>6.6127738264582625E-2</v>
      </c>
      <c r="BC11">
        <f t="shared" si="4"/>
        <v>0.24674560512090959</v>
      </c>
      <c r="BF11">
        <f t="shared" si="5"/>
        <v>4.3728777679891452E-3</v>
      </c>
      <c r="BG11">
        <f t="shared" si="6"/>
        <v>6.0883393646483847E-2</v>
      </c>
      <c r="BT11">
        <v>0.90198833570412251</v>
      </c>
      <c r="BU11">
        <f t="shared" si="13"/>
        <v>8.676753560622457E-3</v>
      </c>
    </row>
    <row r="12" spans="1:78" x14ac:dyDescent="0.35">
      <c r="A12">
        <f t="shared" si="12"/>
        <v>1882</v>
      </c>
      <c r="B12">
        <v>10.82</v>
      </c>
      <c r="H12">
        <v>1885</v>
      </c>
      <c r="I12">
        <f t="shared" si="0"/>
        <v>10</v>
      </c>
      <c r="J12">
        <v>11.44</v>
      </c>
      <c r="M12" s="5"/>
      <c r="N12" s="5" t="s">
        <v>25</v>
      </c>
      <c r="O12" s="5" t="s">
        <v>26</v>
      </c>
      <c r="P12" s="5" t="s">
        <v>27</v>
      </c>
      <c r="Q12" s="5" t="s">
        <v>28</v>
      </c>
      <c r="R12" s="5" t="s">
        <v>29</v>
      </c>
      <c r="Y12">
        <v>83</v>
      </c>
      <c r="Z12">
        <v>7.21</v>
      </c>
      <c r="AA12">
        <f t="shared" si="8"/>
        <v>7.2370697012802303</v>
      </c>
      <c r="AB12">
        <f t="shared" si="9"/>
        <v>-2.7069701280230341E-2</v>
      </c>
      <c r="AC12">
        <f t="shared" si="10"/>
        <v>0.40946003243243062</v>
      </c>
      <c r="AD12">
        <f t="shared" si="11"/>
        <v>7.6465297337126605</v>
      </c>
      <c r="AV12">
        <v>85</v>
      </c>
      <c r="AW12">
        <v>9.1</v>
      </c>
      <c r="AX12">
        <v>7.1551857752489356</v>
      </c>
      <c r="AY12">
        <v>7.10017905604552</v>
      </c>
      <c r="AZ12">
        <f t="shared" si="1"/>
        <v>1.944814224751064</v>
      </c>
      <c r="BA12">
        <f t="shared" si="2"/>
        <v>1.9998209439544796</v>
      </c>
      <c r="BB12">
        <f t="shared" si="3"/>
        <v>1.944814224751064</v>
      </c>
      <c r="BC12">
        <f t="shared" si="4"/>
        <v>1.9998209439544796</v>
      </c>
      <c r="BF12">
        <f t="shared" si="5"/>
        <v>3.782302368794082</v>
      </c>
      <c r="BG12">
        <f t="shared" si="6"/>
        <v>3.9992838078789861</v>
      </c>
      <c r="BT12">
        <v>-2.7069701280230341E-2</v>
      </c>
      <c r="BU12">
        <f t="shared" si="13"/>
        <v>6.1093871419963582E-3</v>
      </c>
    </row>
    <row r="13" spans="1:78" x14ac:dyDescent="0.35">
      <c r="A13">
        <f t="shared" si="12"/>
        <v>1883</v>
      </c>
      <c r="B13">
        <v>11.4</v>
      </c>
      <c r="H13">
        <v>1886</v>
      </c>
      <c r="I13">
        <f t="shared" si="0"/>
        <v>11</v>
      </c>
      <c r="J13">
        <v>11.68</v>
      </c>
      <c r="M13" s="3" t="s">
        <v>21</v>
      </c>
      <c r="N13" s="3">
        <v>1</v>
      </c>
      <c r="O13" s="3">
        <v>58.919988395448016</v>
      </c>
      <c r="P13" s="3">
        <v>58.919988395448016</v>
      </c>
      <c r="Q13" s="3">
        <v>63.168085771587094</v>
      </c>
      <c r="R13" s="3">
        <v>1.7646415579220086E-11</v>
      </c>
      <c r="Y13">
        <v>84</v>
      </c>
      <c r="Z13">
        <v>7.13</v>
      </c>
      <c r="AA13">
        <f t="shared" si="8"/>
        <v>7.1961277382645825</v>
      </c>
      <c r="AB13">
        <f t="shared" si="9"/>
        <v>-6.6127738264582625E-2</v>
      </c>
      <c r="AC13">
        <f t="shared" si="10"/>
        <v>-0.31287334338549255</v>
      </c>
      <c r="AD13">
        <f t="shared" si="11"/>
        <v>6.8832543948790903</v>
      </c>
      <c r="AV13">
        <v>86</v>
      </c>
      <c r="AW13">
        <v>8.25</v>
      </c>
      <c r="AX13">
        <v>7.1142438122332887</v>
      </c>
      <c r="AY13">
        <v>9.0061837172119503</v>
      </c>
      <c r="AZ13">
        <f t="shared" si="1"/>
        <v>1.1357561877667113</v>
      </c>
      <c r="BA13">
        <f t="shared" si="2"/>
        <v>-0.75618371721195032</v>
      </c>
      <c r="BB13">
        <f t="shared" si="3"/>
        <v>1.1357561877667113</v>
      </c>
      <c r="BC13">
        <f t="shared" si="4"/>
        <v>0.75618371721195032</v>
      </c>
      <c r="BF13">
        <f t="shared" si="5"/>
        <v>1.2899421180503732</v>
      </c>
      <c r="BG13">
        <f t="shared" si="6"/>
        <v>0.5718138141764828</v>
      </c>
      <c r="BT13">
        <v>-6.6127738264582625E-2</v>
      </c>
      <c r="BU13">
        <f t="shared" si="13"/>
        <v>3.1180227983225546E-3</v>
      </c>
    </row>
    <row r="14" spans="1:78" x14ac:dyDescent="0.35">
      <c r="A14">
        <f t="shared" si="12"/>
        <v>1884</v>
      </c>
      <c r="B14">
        <v>11.32</v>
      </c>
      <c r="H14">
        <v>1887</v>
      </c>
      <c r="I14">
        <f t="shared" si="0"/>
        <v>12</v>
      </c>
      <c r="J14">
        <v>11.17</v>
      </c>
      <c r="M14" s="3" t="s">
        <v>22</v>
      </c>
      <c r="N14" s="3">
        <v>73</v>
      </c>
      <c r="O14" s="3">
        <v>68.090699604551887</v>
      </c>
      <c r="P14" s="3">
        <v>0.93274930965139569</v>
      </c>
      <c r="Q14" s="3"/>
      <c r="R14" s="3"/>
      <c r="Y14">
        <v>85</v>
      </c>
      <c r="Z14">
        <v>9.1</v>
      </c>
      <c r="AA14">
        <f t="shared" si="8"/>
        <v>7.1551857752489356</v>
      </c>
      <c r="AB14">
        <f t="shared" si="9"/>
        <v>1.944814224751064</v>
      </c>
      <c r="AC14">
        <f t="shared" si="10"/>
        <v>-5.5006719203415232E-2</v>
      </c>
      <c r="AD14">
        <f t="shared" si="11"/>
        <v>7.10017905604552</v>
      </c>
      <c r="AV14">
        <v>87</v>
      </c>
      <c r="AW14">
        <v>7.91</v>
      </c>
      <c r="AX14">
        <v>7.0733018492176409</v>
      </c>
      <c r="AY14">
        <v>7.5474483783783786</v>
      </c>
      <c r="AZ14">
        <f t="shared" si="1"/>
        <v>0.83669815078235921</v>
      </c>
      <c r="BA14">
        <f t="shared" si="2"/>
        <v>0.36255162162162158</v>
      </c>
      <c r="BB14">
        <f t="shared" si="3"/>
        <v>0.83669815078235921</v>
      </c>
      <c r="BC14">
        <f t="shared" si="4"/>
        <v>0.36255162162162158</v>
      </c>
      <c r="BF14">
        <f t="shared" si="5"/>
        <v>0.70006379552261955</v>
      </c>
      <c r="BG14">
        <f t="shared" si="6"/>
        <v>0.13144367834046747</v>
      </c>
      <c r="BT14">
        <v>1.944814224751064</v>
      </c>
      <c r="BU14">
        <f t="shared" si="13"/>
        <v>1.0567528208314553E-3</v>
      </c>
    </row>
    <row r="15" spans="1:78" ht="15" thickBot="1" x14ac:dyDescent="0.4">
      <c r="A15">
        <f t="shared" si="12"/>
        <v>1885</v>
      </c>
      <c r="B15">
        <v>11.44</v>
      </c>
      <c r="H15">
        <v>1888</v>
      </c>
      <c r="I15">
        <f t="shared" si="0"/>
        <v>13</v>
      </c>
      <c r="J15">
        <v>10.53</v>
      </c>
      <c r="M15" s="4" t="s">
        <v>23</v>
      </c>
      <c r="N15" s="4">
        <v>74</v>
      </c>
      <c r="O15" s="4">
        <v>127.0106879999999</v>
      </c>
      <c r="P15" s="4"/>
      <c r="Q15" s="4"/>
      <c r="R15" s="4"/>
      <c r="Y15">
        <v>86</v>
      </c>
      <c r="Z15">
        <v>8.25</v>
      </c>
      <c r="AA15">
        <f t="shared" si="8"/>
        <v>7.1142438122332887</v>
      </c>
      <c r="AB15">
        <f t="shared" si="9"/>
        <v>1.1357561877667113</v>
      </c>
      <c r="AC15">
        <f t="shared" si="10"/>
        <v>1.8919399049786607</v>
      </c>
      <c r="AD15">
        <f t="shared" si="11"/>
        <v>9.0061837172119503</v>
      </c>
      <c r="AV15">
        <v>88</v>
      </c>
      <c r="AW15">
        <v>6.89</v>
      </c>
      <c r="AX15">
        <v>7.032359886201994</v>
      </c>
      <c r="AY15">
        <v>7.4760930395448097</v>
      </c>
      <c r="AZ15">
        <f t="shared" si="1"/>
        <v>-0.14235988620199436</v>
      </c>
      <c r="BA15">
        <f t="shared" si="2"/>
        <v>-0.58609303954481007</v>
      </c>
      <c r="BB15">
        <f t="shared" si="3"/>
        <v>0.14235988620199436</v>
      </c>
      <c r="BC15">
        <f t="shared" si="4"/>
        <v>0.58609303954481007</v>
      </c>
      <c r="BF15">
        <f t="shared" si="5"/>
        <v>2.0266337199444782E-2</v>
      </c>
      <c r="BG15">
        <f t="shared" si="6"/>
        <v>0.34350505100287432</v>
      </c>
      <c r="BT15">
        <v>1.1357561877667113</v>
      </c>
      <c r="BU15">
        <f t="shared" si="13"/>
        <v>2.5064963773287511E-5</v>
      </c>
    </row>
    <row r="16" spans="1:78" ht="15" thickBot="1" x14ac:dyDescent="0.4">
      <c r="A16">
        <f t="shared" si="12"/>
        <v>1886</v>
      </c>
      <c r="B16">
        <v>11.68</v>
      </c>
      <c r="H16">
        <v>1889</v>
      </c>
      <c r="I16">
        <f t="shared" si="0"/>
        <v>14</v>
      </c>
      <c r="J16">
        <v>10.01</v>
      </c>
      <c r="Y16">
        <v>87</v>
      </c>
      <c r="Z16">
        <v>7.91</v>
      </c>
      <c r="AA16">
        <f t="shared" si="8"/>
        <v>7.0733018492176409</v>
      </c>
      <c r="AB16">
        <f t="shared" si="9"/>
        <v>0.83669815078235921</v>
      </c>
      <c r="AC16">
        <f t="shared" si="10"/>
        <v>0.47414652916073785</v>
      </c>
      <c r="AD16">
        <f t="shared" si="11"/>
        <v>7.5474483783783786</v>
      </c>
      <c r="AV16">
        <v>89</v>
      </c>
      <c r="AW16">
        <v>5.96</v>
      </c>
      <c r="AX16">
        <v>6.9914179231863471</v>
      </c>
      <c r="AY16">
        <v>6.588397700711238</v>
      </c>
      <c r="AZ16">
        <f t="shared" si="1"/>
        <v>-1.0314179231863472</v>
      </c>
      <c r="BA16">
        <f t="shared" si="2"/>
        <v>-0.62839770071123802</v>
      </c>
      <c r="BB16">
        <f t="shared" si="3"/>
        <v>1.0314179231863472</v>
      </c>
      <c r="BC16">
        <f t="shared" si="4"/>
        <v>0.62839770071123802</v>
      </c>
      <c r="BF16">
        <f t="shared" si="5"/>
        <v>1.0638229322700377</v>
      </c>
      <c r="BG16">
        <f t="shared" si="6"/>
        <v>0.39488367025917065</v>
      </c>
      <c r="BT16">
        <v>0.83669815078235921</v>
      </c>
      <c r="BU16">
        <f t="shared" si="13"/>
        <v>-3.119349018745002E-4</v>
      </c>
    </row>
    <row r="17" spans="1:73" x14ac:dyDescent="0.35">
      <c r="A17">
        <f t="shared" si="12"/>
        <v>1887</v>
      </c>
      <c r="B17">
        <v>11.17</v>
      </c>
      <c r="H17">
        <v>1890</v>
      </c>
      <c r="I17">
        <f t="shared" si="0"/>
        <v>15</v>
      </c>
      <c r="J17">
        <v>9.91</v>
      </c>
      <c r="M17" s="5"/>
      <c r="N17" s="5" t="s">
        <v>30</v>
      </c>
      <c r="O17" s="5" t="s">
        <v>18</v>
      </c>
      <c r="P17" s="5" t="s">
        <v>31</v>
      </c>
      <c r="Q17" s="5" t="s">
        <v>32</v>
      </c>
      <c r="R17" s="5" t="s">
        <v>33</v>
      </c>
      <c r="S17" s="5" t="s">
        <v>34</v>
      </c>
      <c r="T17" s="5" t="s">
        <v>35</v>
      </c>
      <c r="U17" s="5" t="s">
        <v>36</v>
      </c>
      <c r="Y17">
        <v>88</v>
      </c>
      <c r="Z17">
        <v>6.89</v>
      </c>
      <c r="AA17">
        <f t="shared" si="8"/>
        <v>7.032359886201994</v>
      </c>
      <c r="AB17">
        <f t="shared" si="9"/>
        <v>-0.14235988620199436</v>
      </c>
      <c r="AC17">
        <f t="shared" si="10"/>
        <v>0.44373315334281538</v>
      </c>
      <c r="AD17">
        <f t="shared" si="11"/>
        <v>7.4760930395448097</v>
      </c>
      <c r="AV17">
        <v>90</v>
      </c>
      <c r="AW17">
        <v>6.8</v>
      </c>
      <c r="AX17">
        <v>6.9504759601706994</v>
      </c>
      <c r="AY17">
        <v>6.0035223618776676</v>
      </c>
      <c r="AZ17">
        <f t="shared" si="1"/>
        <v>-0.15047596017069953</v>
      </c>
      <c r="BA17">
        <f t="shared" si="2"/>
        <v>0.79647763812233219</v>
      </c>
      <c r="BB17">
        <f t="shared" si="3"/>
        <v>0.15047596017069953</v>
      </c>
      <c r="BC17">
        <f t="shared" si="4"/>
        <v>0.79647763812233219</v>
      </c>
      <c r="BF17">
        <f t="shared" si="5"/>
        <v>2.264301458929395E-2</v>
      </c>
      <c r="BG17">
        <f t="shared" si="6"/>
        <v>0.6343766280289288</v>
      </c>
      <c r="BT17">
        <v>-0.14235988620199436</v>
      </c>
      <c r="BU17">
        <f t="shared" si="13"/>
        <v>-3.0805203408317461E-4</v>
      </c>
    </row>
    <row r="18" spans="1:73" x14ac:dyDescent="0.35">
      <c r="A18">
        <f t="shared" si="12"/>
        <v>1888</v>
      </c>
      <c r="B18">
        <v>10.53</v>
      </c>
      <c r="H18">
        <v>1891</v>
      </c>
      <c r="I18">
        <f t="shared" si="0"/>
        <v>16</v>
      </c>
      <c r="J18">
        <v>9.14</v>
      </c>
      <c r="M18" s="3" t="s">
        <v>24</v>
      </c>
      <c r="N18" s="3">
        <v>10.635252631578949</v>
      </c>
      <c r="O18" s="3">
        <v>0.22082750840756687</v>
      </c>
      <c r="P18" s="3">
        <v>48.160904899357732</v>
      </c>
      <c r="Q18" s="3">
        <v>4.5572934755819291E-57</v>
      </c>
      <c r="R18" s="3">
        <v>10.19514404200525</v>
      </c>
      <c r="S18" s="3">
        <v>11.075361221152647</v>
      </c>
      <c r="T18" s="3">
        <v>10.19514404200525</v>
      </c>
      <c r="U18" s="3">
        <v>11.075361221152647</v>
      </c>
      <c r="Y18">
        <v>89</v>
      </c>
      <c r="Z18">
        <v>5.96</v>
      </c>
      <c r="AA18">
        <f t="shared" si="8"/>
        <v>6.9914179231863471</v>
      </c>
      <c r="AB18">
        <f t="shared" si="9"/>
        <v>-1.0314179231863472</v>
      </c>
      <c r="AC18">
        <f t="shared" si="10"/>
        <v>-0.40302022247510877</v>
      </c>
      <c r="AD18">
        <f t="shared" si="11"/>
        <v>6.588397700711238</v>
      </c>
      <c r="AV18">
        <v>91</v>
      </c>
      <c r="AW18">
        <v>7.68</v>
      </c>
      <c r="AX18">
        <v>6.9095339971550525</v>
      </c>
      <c r="AY18">
        <v>7.0927670230440976</v>
      </c>
      <c r="AZ18">
        <f t="shared" si="1"/>
        <v>0.77046600284494726</v>
      </c>
      <c r="BA18">
        <f t="shared" si="2"/>
        <v>0.58723297695590215</v>
      </c>
      <c r="BB18">
        <f t="shared" si="3"/>
        <v>0.77046600284494726</v>
      </c>
      <c r="BC18">
        <f t="shared" si="4"/>
        <v>0.58723297695590215</v>
      </c>
      <c r="BF18">
        <f t="shared" si="5"/>
        <v>0.59361786153987028</v>
      </c>
      <c r="BG18">
        <f t="shared" si="6"/>
        <v>0.34484256922449114</v>
      </c>
      <c r="BT18">
        <v>-1.0314179231863472</v>
      </c>
      <c r="BU18">
        <f>$BZ$4*BU17+$BZ$5*BU16</f>
        <v>-1.9715075799192291E-4</v>
      </c>
    </row>
    <row r="19" spans="1:73" ht="15" thickBot="1" x14ac:dyDescent="0.4">
      <c r="A19">
        <f t="shared" si="12"/>
        <v>1889</v>
      </c>
      <c r="B19">
        <v>10.01</v>
      </c>
      <c r="H19">
        <v>1892</v>
      </c>
      <c r="I19">
        <f t="shared" si="0"/>
        <v>17</v>
      </c>
      <c r="J19">
        <v>9.16</v>
      </c>
      <c r="M19" s="4" t="s">
        <v>37</v>
      </c>
      <c r="N19" s="4">
        <v>-4.0941963015647211E-2</v>
      </c>
      <c r="O19" s="4">
        <v>5.1513351157875947E-3</v>
      </c>
      <c r="P19" s="4">
        <v>-7.947835288403196</v>
      </c>
      <c r="Q19" s="4">
        <v>1.7646415579219963E-11</v>
      </c>
      <c r="R19" s="4">
        <v>-5.120855909590738E-2</v>
      </c>
      <c r="S19" s="4">
        <v>-3.0675366935387041E-2</v>
      </c>
      <c r="T19" s="4">
        <v>-5.120855909590738E-2</v>
      </c>
      <c r="U19" s="4">
        <v>-3.0675366935387041E-2</v>
      </c>
      <c r="Y19">
        <v>90</v>
      </c>
      <c r="Z19">
        <v>6.8</v>
      </c>
      <c r="AA19">
        <f t="shared" si="8"/>
        <v>6.9504759601706994</v>
      </c>
      <c r="AB19">
        <f t="shared" si="9"/>
        <v>-0.15047596017069953</v>
      </c>
      <c r="AC19">
        <f t="shared" si="10"/>
        <v>-0.94695359829303172</v>
      </c>
      <c r="AD19">
        <f t="shared" si="11"/>
        <v>6.0035223618776676</v>
      </c>
      <c r="AV19">
        <v>92</v>
      </c>
      <c r="AW19">
        <v>8.3800000000000008</v>
      </c>
      <c r="AX19">
        <v>6.8685920341394056</v>
      </c>
      <c r="AY19">
        <v>7.6576316842105268</v>
      </c>
      <c r="AZ19">
        <f t="shared" si="1"/>
        <v>1.5114079658605952</v>
      </c>
      <c r="BA19">
        <f t="shared" si="2"/>
        <v>0.72236831578947402</v>
      </c>
      <c r="BB19">
        <f t="shared" si="3"/>
        <v>1.5114079658605952</v>
      </c>
      <c r="BC19">
        <f t="shared" si="4"/>
        <v>0.72236831578947402</v>
      </c>
      <c r="BF19">
        <f t="shared" si="5"/>
        <v>2.2843540392668622</v>
      </c>
      <c r="BG19">
        <f t="shared" si="6"/>
        <v>0.52181598365652127</v>
      </c>
      <c r="BT19">
        <v>-0.15047596017069953</v>
      </c>
      <c r="BU19">
        <f t="shared" si="13"/>
        <v>-9.1698482349780304E-5</v>
      </c>
    </row>
    <row r="20" spans="1:73" x14ac:dyDescent="0.35">
      <c r="A20">
        <f t="shared" si="12"/>
        <v>1890</v>
      </c>
      <c r="B20">
        <v>9.91</v>
      </c>
      <c r="H20">
        <v>1893</v>
      </c>
      <c r="I20">
        <f t="shared" si="0"/>
        <v>18</v>
      </c>
      <c r="J20">
        <v>9.5500000000000007</v>
      </c>
      <c r="Y20">
        <v>91</v>
      </c>
      <c r="Z20">
        <v>7.68</v>
      </c>
      <c r="AA20">
        <f t="shared" si="8"/>
        <v>6.9095339971550525</v>
      </c>
      <c r="AB20">
        <f t="shared" si="9"/>
        <v>0.77046600284494726</v>
      </c>
      <c r="AC20">
        <f t="shared" si="10"/>
        <v>0.18323302588904544</v>
      </c>
      <c r="AD20">
        <f t="shared" si="11"/>
        <v>7.0927670230440976</v>
      </c>
      <c r="AV20">
        <v>93</v>
      </c>
      <c r="AW20">
        <v>8.52</v>
      </c>
      <c r="AX20">
        <v>6.8276500711237578</v>
      </c>
      <c r="AY20">
        <v>8.0366163453769577</v>
      </c>
      <c r="AZ20">
        <f t="shared" si="1"/>
        <v>1.6923499288762418</v>
      </c>
      <c r="BA20">
        <f t="shared" si="2"/>
        <v>0.48338365462304189</v>
      </c>
      <c r="BB20">
        <f t="shared" si="3"/>
        <v>1.6923499288762418</v>
      </c>
      <c r="BC20">
        <f t="shared" si="4"/>
        <v>0.48338365462304189</v>
      </c>
      <c r="BF20">
        <f t="shared" si="5"/>
        <v>2.8640482817674209</v>
      </c>
      <c r="BG20">
        <f t="shared" si="6"/>
        <v>0.23365975755672824</v>
      </c>
      <c r="BT20">
        <v>0.77046600284494726</v>
      </c>
    </row>
    <row r="21" spans="1:73" x14ac:dyDescent="0.35">
      <c r="A21">
        <f t="shared" si="12"/>
        <v>1891</v>
      </c>
      <c r="B21">
        <v>9.14</v>
      </c>
      <c r="H21">
        <v>1894</v>
      </c>
      <c r="I21">
        <f t="shared" si="0"/>
        <v>19</v>
      </c>
      <c r="J21">
        <v>9.67</v>
      </c>
      <c r="Y21">
        <v>92</v>
      </c>
      <c r="Z21">
        <v>8.3800000000000008</v>
      </c>
      <c r="AA21">
        <f t="shared" si="8"/>
        <v>6.8685920341394056</v>
      </c>
      <c r="AB21">
        <f t="shared" si="9"/>
        <v>1.5114079658605952</v>
      </c>
      <c r="AC21">
        <f t="shared" si="10"/>
        <v>0.78903965007112165</v>
      </c>
      <c r="AD21">
        <f t="shared" si="11"/>
        <v>7.6576316842105268</v>
      </c>
      <c r="AV21">
        <v>94</v>
      </c>
      <c r="AW21">
        <v>9.74</v>
      </c>
      <c r="AX21">
        <v>6.7867081081081109</v>
      </c>
      <c r="AY21">
        <v>7.9341210065433865</v>
      </c>
      <c r="AZ21">
        <f t="shared" si="1"/>
        <v>2.9532918918918893</v>
      </c>
      <c r="BA21">
        <f t="shared" si="2"/>
        <v>1.8058789934566137</v>
      </c>
      <c r="BB21">
        <f t="shared" si="3"/>
        <v>2.9532918918918893</v>
      </c>
      <c r="BC21">
        <f t="shared" si="4"/>
        <v>1.8058789934566137</v>
      </c>
      <c r="BF21">
        <f t="shared" si="5"/>
        <v>8.7219329987143759</v>
      </c>
      <c r="BG21">
        <f t="shared" si="6"/>
        <v>3.2611989390078722</v>
      </c>
      <c r="BT21">
        <v>1.5114079658605952</v>
      </c>
    </row>
    <row r="22" spans="1:73" x14ac:dyDescent="0.35">
      <c r="A22">
        <f t="shared" si="12"/>
        <v>1892</v>
      </c>
      <c r="B22">
        <v>9.16</v>
      </c>
      <c r="H22">
        <v>1895</v>
      </c>
      <c r="I22">
        <f t="shared" si="0"/>
        <v>20</v>
      </c>
      <c r="J22">
        <v>8.44</v>
      </c>
      <c r="Y22">
        <v>93</v>
      </c>
      <c r="Z22">
        <v>8.52</v>
      </c>
      <c r="AA22">
        <f t="shared" si="8"/>
        <v>6.8276500711237578</v>
      </c>
      <c r="AB22">
        <f t="shared" si="9"/>
        <v>1.6923499288762418</v>
      </c>
      <c r="AC22">
        <f t="shared" si="10"/>
        <v>1.2089662742531995</v>
      </c>
      <c r="AD22">
        <f t="shared" si="11"/>
        <v>8.0366163453769577</v>
      </c>
      <c r="AV22">
        <v>95</v>
      </c>
      <c r="AW22">
        <v>9.31</v>
      </c>
      <c r="AX22">
        <v>6.745766145092464</v>
      </c>
      <c r="AY22">
        <v>9.0486656677098161</v>
      </c>
      <c r="AZ22">
        <f t="shared" si="1"/>
        <v>2.5642338549075365</v>
      </c>
      <c r="BA22">
        <f t="shared" si="2"/>
        <v>0.26133433229018443</v>
      </c>
      <c r="BB22">
        <f t="shared" si="3"/>
        <v>2.5642338549075365</v>
      </c>
      <c r="BC22">
        <f t="shared" si="4"/>
        <v>0.26133433229018443</v>
      </c>
      <c r="BF22">
        <f t="shared" si="5"/>
        <v>6.5752952626539649</v>
      </c>
      <c r="BG22">
        <f t="shared" si="6"/>
        <v>6.829563323355653E-2</v>
      </c>
      <c r="BT22">
        <v>1.6923499288762418</v>
      </c>
    </row>
    <row r="23" spans="1:73" x14ac:dyDescent="0.35">
      <c r="A23">
        <f t="shared" si="12"/>
        <v>1893</v>
      </c>
      <c r="B23">
        <v>9.5500000000000007</v>
      </c>
      <c r="H23">
        <v>1896</v>
      </c>
      <c r="I23">
        <f t="shared" si="0"/>
        <v>21</v>
      </c>
      <c r="J23">
        <v>8.24</v>
      </c>
      <c r="M23" t="s">
        <v>38</v>
      </c>
      <c r="Y23">
        <v>94</v>
      </c>
      <c r="Z23">
        <v>9.74</v>
      </c>
      <c r="AA23">
        <f t="shared" si="8"/>
        <v>6.7867081081081109</v>
      </c>
      <c r="AB23">
        <f t="shared" si="9"/>
        <v>2.9532918918918893</v>
      </c>
      <c r="AC23">
        <f t="shared" si="10"/>
        <v>1.1474128984352754</v>
      </c>
      <c r="AD23">
        <f t="shared" si="11"/>
        <v>7.9341210065433865</v>
      </c>
      <c r="AV23">
        <v>96</v>
      </c>
      <c r="AW23">
        <v>9.89</v>
      </c>
      <c r="AX23">
        <v>6.7048241820768162</v>
      </c>
      <c r="AY23">
        <v>8.2324703288762446</v>
      </c>
      <c r="AZ23">
        <f t="shared" si="1"/>
        <v>3.1851758179231844</v>
      </c>
      <c r="BA23">
        <f t="shared" si="2"/>
        <v>1.6575296711237559</v>
      </c>
      <c r="BB23">
        <f t="shared" si="3"/>
        <v>3.1851758179231844</v>
      </c>
      <c r="BC23">
        <f t="shared" si="4"/>
        <v>1.6575296711237559</v>
      </c>
      <c r="BF23">
        <f t="shared" si="5"/>
        <v>10.145344991082627</v>
      </c>
      <c r="BG23">
        <f t="shared" si="6"/>
        <v>2.7474046106556265</v>
      </c>
      <c r="BT23">
        <v>2.9532918918918893</v>
      </c>
    </row>
    <row r="24" spans="1:73" ht="15" thickBot="1" x14ac:dyDescent="0.4">
      <c r="A24">
        <f t="shared" si="12"/>
        <v>1894</v>
      </c>
      <c r="B24">
        <v>9.67</v>
      </c>
      <c r="H24">
        <v>1897</v>
      </c>
      <c r="I24">
        <f t="shared" si="0"/>
        <v>22</v>
      </c>
      <c r="J24">
        <v>9.1</v>
      </c>
      <c r="Y24">
        <v>95</v>
      </c>
      <c r="Z24">
        <v>9.31</v>
      </c>
      <c r="AA24">
        <f t="shared" si="8"/>
        <v>6.745766145092464</v>
      </c>
      <c r="AB24">
        <f t="shared" si="9"/>
        <v>2.5642338549075365</v>
      </c>
      <c r="AC24">
        <f t="shared" si="10"/>
        <v>2.3028995226173525</v>
      </c>
      <c r="AD24">
        <f t="shared" si="11"/>
        <v>9.0486656677098161</v>
      </c>
      <c r="AV24">
        <v>97</v>
      </c>
      <c r="AW24">
        <v>9.9600000000000009</v>
      </c>
      <c r="AX24">
        <v>6.6638822190611693</v>
      </c>
      <c r="AY24">
        <v>8.9125949900426757</v>
      </c>
      <c r="AZ24">
        <f t="shared" si="1"/>
        <v>3.2961177809388316</v>
      </c>
      <c r="BA24">
        <f t="shared" si="2"/>
        <v>1.0474050099573251</v>
      </c>
      <c r="BB24">
        <f t="shared" si="3"/>
        <v>3.2961177809388316</v>
      </c>
      <c r="BC24">
        <f t="shared" si="4"/>
        <v>1.0474050099573251</v>
      </c>
      <c r="BF24">
        <f t="shared" si="5"/>
        <v>10.864392425821126</v>
      </c>
      <c r="BG24">
        <f t="shared" si="6"/>
        <v>1.0970572548837043</v>
      </c>
      <c r="BT24">
        <v>2.5642338549075365</v>
      </c>
    </row>
    <row r="25" spans="1:73" x14ac:dyDescent="0.35">
      <c r="A25">
        <f t="shared" si="12"/>
        <v>1895</v>
      </c>
      <c r="B25">
        <v>8.44</v>
      </c>
      <c r="H25">
        <v>1898</v>
      </c>
      <c r="I25">
        <f t="shared" si="0"/>
        <v>23</v>
      </c>
      <c r="J25">
        <v>9.09</v>
      </c>
      <c r="M25" s="5" t="s">
        <v>39</v>
      </c>
      <c r="N25" s="5" t="s">
        <v>40</v>
      </c>
      <c r="O25" s="5" t="s">
        <v>9</v>
      </c>
      <c r="Y25">
        <v>96</v>
      </c>
      <c r="Z25">
        <v>9.89</v>
      </c>
      <c r="AA25">
        <f t="shared" si="8"/>
        <v>6.7048241820768162</v>
      </c>
      <c r="AB25">
        <f t="shared" si="9"/>
        <v>3.1851758179231844</v>
      </c>
      <c r="AC25">
        <f t="shared" si="10"/>
        <v>1.5276461467994291</v>
      </c>
      <c r="AD25">
        <f t="shared" si="11"/>
        <v>8.2324703288762446</v>
      </c>
      <c r="BT25">
        <v>3.1851758179231844</v>
      </c>
    </row>
    <row r="26" spans="1:73" x14ac:dyDescent="0.35">
      <c r="A26">
        <f t="shared" si="12"/>
        <v>1896</v>
      </c>
      <c r="B26">
        <v>8.24</v>
      </c>
      <c r="H26">
        <v>1899</v>
      </c>
      <c r="I26">
        <f t="shared" si="0"/>
        <v>24</v>
      </c>
      <c r="J26">
        <v>9.35</v>
      </c>
      <c r="M26" s="3">
        <v>1</v>
      </c>
      <c r="N26" s="3">
        <v>10.635252631578949</v>
      </c>
      <c r="O26" s="3">
        <v>-0.25525263157894784</v>
      </c>
      <c r="Y26">
        <v>97</v>
      </c>
      <c r="Z26">
        <v>9.9600000000000009</v>
      </c>
      <c r="AA26">
        <f t="shared" si="8"/>
        <v>6.6638822190611693</v>
      </c>
      <c r="AB26">
        <f t="shared" si="9"/>
        <v>3.2961177809388316</v>
      </c>
      <c r="AC26">
        <f t="shared" si="10"/>
        <v>2.2487127709815069</v>
      </c>
      <c r="AD26">
        <f t="shared" si="11"/>
        <v>8.9125949900426757</v>
      </c>
      <c r="BT26">
        <v>3.2961177809388316</v>
      </c>
    </row>
    <row r="27" spans="1:73" x14ac:dyDescent="0.35">
      <c r="A27">
        <f t="shared" si="12"/>
        <v>1897</v>
      </c>
      <c r="B27">
        <v>9.1</v>
      </c>
      <c r="H27">
        <v>1900</v>
      </c>
      <c r="I27">
        <f t="shared" si="0"/>
        <v>25</v>
      </c>
      <c r="J27">
        <v>8.82</v>
      </c>
      <c r="M27" s="3">
        <v>2</v>
      </c>
      <c r="N27" s="3">
        <v>10.594310668563301</v>
      </c>
      <c r="O27" s="3">
        <v>1.2656893314366986</v>
      </c>
    </row>
    <row r="28" spans="1:73" x14ac:dyDescent="0.35">
      <c r="A28">
        <f t="shared" si="12"/>
        <v>1898</v>
      </c>
      <c r="B28">
        <v>9.09</v>
      </c>
      <c r="H28">
        <v>1901</v>
      </c>
      <c r="I28">
        <f t="shared" si="0"/>
        <v>26</v>
      </c>
      <c r="J28">
        <v>9.32</v>
      </c>
      <c r="M28" s="3">
        <v>3</v>
      </c>
      <c r="N28" s="3">
        <v>10.553368705547655</v>
      </c>
      <c r="O28" s="3">
        <v>0.41663129445234581</v>
      </c>
    </row>
    <row r="29" spans="1:73" x14ac:dyDescent="0.35">
      <c r="A29">
        <f t="shared" si="12"/>
        <v>1899</v>
      </c>
      <c r="B29">
        <v>9.35</v>
      </c>
      <c r="H29">
        <v>1902</v>
      </c>
      <c r="I29">
        <f t="shared" si="0"/>
        <v>27</v>
      </c>
      <c r="J29">
        <v>9.01</v>
      </c>
      <c r="M29" s="3">
        <v>4</v>
      </c>
      <c r="N29" s="3">
        <v>10.512426742532007</v>
      </c>
      <c r="O29" s="3">
        <v>0.28757325746799367</v>
      </c>
    </row>
    <row r="30" spans="1:73" x14ac:dyDescent="0.35">
      <c r="A30">
        <f t="shared" si="12"/>
        <v>1900</v>
      </c>
      <c r="B30">
        <v>8.82</v>
      </c>
      <c r="H30">
        <v>1903</v>
      </c>
      <c r="I30">
        <f t="shared" si="0"/>
        <v>28</v>
      </c>
      <c r="J30">
        <v>9</v>
      </c>
      <c r="M30" s="3">
        <v>5</v>
      </c>
      <c r="N30" s="3">
        <v>10.471484779516359</v>
      </c>
      <c r="O30" s="3">
        <v>-0.68148477951636899</v>
      </c>
    </row>
    <row r="31" spans="1:73" x14ac:dyDescent="0.35">
      <c r="A31">
        <f t="shared" si="12"/>
        <v>1901</v>
      </c>
      <c r="B31">
        <v>9.32</v>
      </c>
      <c r="H31">
        <v>1904</v>
      </c>
      <c r="I31">
        <f t="shared" si="0"/>
        <v>29</v>
      </c>
      <c r="J31">
        <v>9.8000000000000007</v>
      </c>
      <c r="M31" s="3">
        <v>6</v>
      </c>
      <c r="N31" s="3">
        <v>10.430542816500713</v>
      </c>
      <c r="O31" s="3">
        <v>-4.0542816500712675E-2</v>
      </c>
    </row>
    <row r="32" spans="1:73" x14ac:dyDescent="0.35">
      <c r="A32">
        <f t="shared" si="12"/>
        <v>1902</v>
      </c>
      <c r="B32">
        <v>9.01</v>
      </c>
      <c r="H32">
        <v>1905</v>
      </c>
      <c r="I32">
        <f t="shared" si="0"/>
        <v>30</v>
      </c>
      <c r="J32">
        <v>9.83</v>
      </c>
      <c r="M32" s="3">
        <v>7</v>
      </c>
      <c r="N32" s="3">
        <v>10.389600853485065</v>
      </c>
      <c r="O32" s="3">
        <v>3.0399146514934472E-2</v>
      </c>
    </row>
    <row r="33" spans="1:15" x14ac:dyDescent="0.35">
      <c r="A33">
        <f t="shared" si="12"/>
        <v>1903</v>
      </c>
      <c r="B33">
        <v>9</v>
      </c>
      <c r="H33">
        <v>1906</v>
      </c>
      <c r="I33">
        <f t="shared" si="0"/>
        <v>31</v>
      </c>
      <c r="J33">
        <v>9.7200000000000006</v>
      </c>
      <c r="M33" s="3">
        <v>8</v>
      </c>
      <c r="N33" s="3">
        <v>10.348658890469418</v>
      </c>
      <c r="O33" s="3">
        <v>0.47134110953058261</v>
      </c>
    </row>
    <row r="34" spans="1:15" x14ac:dyDescent="0.35">
      <c r="A34">
        <f t="shared" si="12"/>
        <v>1904</v>
      </c>
      <c r="B34">
        <v>9.8000000000000007</v>
      </c>
      <c r="H34">
        <v>1907</v>
      </c>
      <c r="I34">
        <f t="shared" si="0"/>
        <v>32</v>
      </c>
      <c r="J34">
        <v>9.89</v>
      </c>
      <c r="M34" s="3">
        <v>9</v>
      </c>
      <c r="N34" s="3">
        <v>10.307716927453772</v>
      </c>
      <c r="O34" s="3">
        <v>1.0922830725462287</v>
      </c>
    </row>
    <row r="35" spans="1:15" x14ac:dyDescent="0.35">
      <c r="A35">
        <f t="shared" si="12"/>
        <v>1905</v>
      </c>
      <c r="B35">
        <v>9.83</v>
      </c>
      <c r="H35">
        <v>1908</v>
      </c>
      <c r="I35">
        <f t="shared" si="0"/>
        <v>33</v>
      </c>
      <c r="J35">
        <v>10.01</v>
      </c>
      <c r="M35" s="3">
        <v>10</v>
      </c>
      <c r="N35" s="3">
        <v>10.266774964438124</v>
      </c>
      <c r="O35" s="3">
        <v>1.0532250355618764</v>
      </c>
    </row>
    <row r="36" spans="1:15" x14ac:dyDescent="0.35">
      <c r="A36">
        <f t="shared" si="12"/>
        <v>1906</v>
      </c>
      <c r="B36">
        <v>9.7200000000000006</v>
      </c>
      <c r="H36">
        <v>1909</v>
      </c>
      <c r="I36">
        <f t="shared" si="0"/>
        <v>34</v>
      </c>
      <c r="J36">
        <v>9.3699999999999903</v>
      </c>
      <c r="M36" s="3">
        <v>11</v>
      </c>
      <c r="N36" s="3">
        <v>10.225833001422476</v>
      </c>
      <c r="O36" s="3">
        <v>1.2141669985775234</v>
      </c>
    </row>
    <row r="37" spans="1:15" x14ac:dyDescent="0.35">
      <c r="A37">
        <f t="shared" si="12"/>
        <v>1907</v>
      </c>
      <c r="B37">
        <v>9.89</v>
      </c>
      <c r="H37">
        <v>1910</v>
      </c>
      <c r="I37">
        <f t="shared" si="0"/>
        <v>35</v>
      </c>
      <c r="J37">
        <v>8.69</v>
      </c>
      <c r="M37" s="3">
        <v>12</v>
      </c>
      <c r="N37" s="3">
        <v>10.18489103840683</v>
      </c>
      <c r="O37" s="3">
        <v>1.4951089615931696</v>
      </c>
    </row>
    <row r="38" spans="1:15" x14ac:dyDescent="0.35">
      <c r="A38">
        <f t="shared" si="12"/>
        <v>1908</v>
      </c>
      <c r="B38">
        <v>10.01</v>
      </c>
      <c r="H38">
        <v>1911</v>
      </c>
      <c r="I38">
        <f t="shared" si="0"/>
        <v>36</v>
      </c>
      <c r="J38">
        <v>8.19</v>
      </c>
      <c r="M38" s="3">
        <v>13</v>
      </c>
      <c r="N38" s="3">
        <v>10.143949075391182</v>
      </c>
      <c r="O38" s="3">
        <v>1.0260509246088176</v>
      </c>
    </row>
    <row r="39" spans="1:15" x14ac:dyDescent="0.35">
      <c r="A39">
        <f t="shared" si="12"/>
        <v>1909</v>
      </c>
      <c r="B39">
        <v>9.3699999999999903</v>
      </c>
      <c r="H39">
        <v>1912</v>
      </c>
      <c r="I39">
        <f t="shared" si="0"/>
        <v>37</v>
      </c>
      <c r="J39">
        <v>8.67</v>
      </c>
      <c r="M39" s="3">
        <v>14</v>
      </c>
      <c r="N39" s="3">
        <v>10.103007112375535</v>
      </c>
      <c r="O39" s="3">
        <v>0.42699288762446486</v>
      </c>
    </row>
    <row r="40" spans="1:15" x14ac:dyDescent="0.35">
      <c r="A40">
        <f t="shared" si="12"/>
        <v>1910</v>
      </c>
      <c r="B40">
        <v>8.69</v>
      </c>
      <c r="H40">
        <v>1913</v>
      </c>
      <c r="I40">
        <f t="shared" si="0"/>
        <v>38</v>
      </c>
      <c r="J40">
        <v>9.5500000000000007</v>
      </c>
      <c r="M40" s="3">
        <v>15</v>
      </c>
      <c r="N40" s="3">
        <v>10.062065149359888</v>
      </c>
      <c r="O40" s="3">
        <v>-5.2065149359888707E-2</v>
      </c>
    </row>
    <row r="41" spans="1:15" x14ac:dyDescent="0.35">
      <c r="A41">
        <f t="shared" si="12"/>
        <v>1911</v>
      </c>
      <c r="B41">
        <v>8.19</v>
      </c>
      <c r="H41">
        <v>1914</v>
      </c>
      <c r="I41">
        <f t="shared" si="0"/>
        <v>39</v>
      </c>
      <c r="J41">
        <v>8.92</v>
      </c>
      <c r="M41" s="3">
        <v>16</v>
      </c>
      <c r="N41" s="3">
        <v>10.021123186344241</v>
      </c>
      <c r="O41" s="3">
        <v>-0.11112318634424057</v>
      </c>
    </row>
    <row r="42" spans="1:15" x14ac:dyDescent="0.35">
      <c r="A42">
        <f t="shared" si="12"/>
        <v>1912</v>
      </c>
      <c r="B42">
        <v>8.67</v>
      </c>
      <c r="H42">
        <v>1915</v>
      </c>
      <c r="I42">
        <f t="shared" si="0"/>
        <v>40</v>
      </c>
      <c r="J42">
        <v>8.09</v>
      </c>
      <c r="M42" s="3">
        <v>17</v>
      </c>
      <c r="N42" s="3">
        <v>9.9801812233285929</v>
      </c>
      <c r="O42" s="3">
        <v>-0.84018122332859235</v>
      </c>
    </row>
    <row r="43" spans="1:15" x14ac:dyDescent="0.35">
      <c r="A43">
        <f t="shared" si="12"/>
        <v>1913</v>
      </c>
      <c r="B43">
        <v>9.5500000000000007</v>
      </c>
      <c r="H43">
        <v>1916</v>
      </c>
      <c r="I43">
        <f t="shared" si="0"/>
        <v>41</v>
      </c>
      <c r="J43">
        <v>9.3699999999999903</v>
      </c>
      <c r="M43" s="3">
        <v>18</v>
      </c>
      <c r="N43" s="3">
        <v>9.9392392603129451</v>
      </c>
      <c r="O43" s="3">
        <v>-0.77923926031294499</v>
      </c>
    </row>
    <row r="44" spans="1:15" x14ac:dyDescent="0.35">
      <c r="A44">
        <f t="shared" si="12"/>
        <v>1914</v>
      </c>
      <c r="B44">
        <v>8.92</v>
      </c>
      <c r="H44">
        <v>1917</v>
      </c>
      <c r="I44">
        <f t="shared" si="0"/>
        <v>42</v>
      </c>
      <c r="J44">
        <v>10.130000000000001</v>
      </c>
      <c r="M44" s="3">
        <v>19</v>
      </c>
      <c r="N44" s="3">
        <v>9.8982972972972991</v>
      </c>
      <c r="O44" s="3">
        <v>-0.34829729729729841</v>
      </c>
    </row>
    <row r="45" spans="1:15" x14ac:dyDescent="0.35">
      <c r="A45">
        <f t="shared" si="12"/>
        <v>1915</v>
      </c>
      <c r="B45">
        <v>8.09</v>
      </c>
      <c r="H45">
        <v>1918</v>
      </c>
      <c r="I45">
        <f t="shared" si="0"/>
        <v>43</v>
      </c>
      <c r="J45">
        <v>10.14</v>
      </c>
      <c r="M45" s="3">
        <v>20</v>
      </c>
      <c r="N45" s="3">
        <v>9.8573553342816513</v>
      </c>
      <c r="O45" s="3">
        <v>-0.18735533428165141</v>
      </c>
    </row>
    <row r="46" spans="1:15" x14ac:dyDescent="0.35">
      <c r="A46">
        <f t="shared" si="12"/>
        <v>1916</v>
      </c>
      <c r="B46">
        <v>9.3699999999999903</v>
      </c>
      <c r="H46">
        <v>1919</v>
      </c>
      <c r="I46">
        <f t="shared" si="0"/>
        <v>44</v>
      </c>
      <c r="J46">
        <v>9.51</v>
      </c>
      <c r="M46" s="3">
        <v>21</v>
      </c>
      <c r="N46" s="3">
        <v>9.8164133712660053</v>
      </c>
      <c r="O46" s="3">
        <v>-1.3764133712660058</v>
      </c>
    </row>
    <row r="47" spans="1:15" x14ac:dyDescent="0.35">
      <c r="A47">
        <f t="shared" si="12"/>
        <v>1917</v>
      </c>
      <c r="B47">
        <v>10.130000000000001</v>
      </c>
      <c r="H47">
        <v>1920</v>
      </c>
      <c r="I47">
        <f t="shared" si="0"/>
        <v>45</v>
      </c>
      <c r="J47">
        <v>9.24</v>
      </c>
      <c r="M47" s="3">
        <v>22</v>
      </c>
      <c r="N47" s="3">
        <v>9.7754714082503575</v>
      </c>
      <c r="O47" s="3">
        <v>-1.5354714082503573</v>
      </c>
    </row>
    <row r="48" spans="1:15" x14ac:dyDescent="0.35">
      <c r="A48">
        <f t="shared" si="12"/>
        <v>1918</v>
      </c>
      <c r="B48">
        <v>10.14</v>
      </c>
      <c r="H48">
        <v>1921</v>
      </c>
      <c r="I48">
        <f t="shared" si="0"/>
        <v>46</v>
      </c>
      <c r="J48">
        <v>8.66</v>
      </c>
      <c r="M48" s="3">
        <v>23</v>
      </c>
      <c r="N48" s="3">
        <v>9.7345294452347098</v>
      </c>
      <c r="O48" s="3">
        <v>-0.63452944523471011</v>
      </c>
    </row>
    <row r="49" spans="1:15" x14ac:dyDescent="0.35">
      <c r="A49">
        <f t="shared" si="12"/>
        <v>1919</v>
      </c>
      <c r="B49">
        <v>9.51</v>
      </c>
      <c r="H49">
        <v>1922</v>
      </c>
      <c r="I49">
        <f t="shared" si="0"/>
        <v>47</v>
      </c>
      <c r="J49">
        <v>8.8599999999999905</v>
      </c>
      <c r="M49" s="3">
        <v>24</v>
      </c>
      <c r="N49" s="3">
        <v>9.693587482219062</v>
      </c>
      <c r="O49" s="3">
        <v>-0.60358748221906211</v>
      </c>
    </row>
    <row r="50" spans="1:15" x14ac:dyDescent="0.35">
      <c r="A50">
        <f t="shared" si="12"/>
        <v>1920</v>
      </c>
      <c r="B50">
        <v>9.24</v>
      </c>
      <c r="H50">
        <v>1923</v>
      </c>
      <c r="I50">
        <f t="shared" si="0"/>
        <v>48</v>
      </c>
      <c r="J50">
        <v>8.0500000000000007</v>
      </c>
      <c r="M50" s="3">
        <v>25</v>
      </c>
      <c r="N50" s="3">
        <v>9.652645519203416</v>
      </c>
      <c r="O50" s="3">
        <v>-0.30264551920341631</v>
      </c>
    </row>
    <row r="51" spans="1:15" x14ac:dyDescent="0.35">
      <c r="A51">
        <f t="shared" si="12"/>
        <v>1921</v>
      </c>
      <c r="B51">
        <v>8.66</v>
      </c>
      <c r="H51">
        <v>1924</v>
      </c>
      <c r="I51">
        <f t="shared" si="0"/>
        <v>49</v>
      </c>
      <c r="J51">
        <v>7.79</v>
      </c>
      <c r="M51" s="3">
        <v>26</v>
      </c>
      <c r="N51" s="3">
        <v>9.6117035561877682</v>
      </c>
      <c r="O51" s="3">
        <v>-0.79170355618776789</v>
      </c>
    </row>
    <row r="52" spans="1:15" x14ac:dyDescent="0.35">
      <c r="A52">
        <f t="shared" si="12"/>
        <v>1922</v>
      </c>
      <c r="B52">
        <v>8.8599999999999905</v>
      </c>
      <c r="H52">
        <v>1925</v>
      </c>
      <c r="I52">
        <f t="shared" si="0"/>
        <v>50</v>
      </c>
      <c r="J52">
        <v>6.75</v>
      </c>
      <c r="M52" s="3">
        <v>27</v>
      </c>
      <c r="N52" s="3">
        <v>9.5707615931721204</v>
      </c>
      <c r="O52" s="3">
        <v>-0.2507615931721201</v>
      </c>
    </row>
    <row r="53" spans="1:15" x14ac:dyDescent="0.35">
      <c r="A53">
        <f t="shared" si="12"/>
        <v>1923</v>
      </c>
      <c r="B53">
        <v>8.0500000000000007</v>
      </c>
      <c r="H53">
        <v>1926</v>
      </c>
      <c r="I53">
        <f t="shared" si="0"/>
        <v>51</v>
      </c>
      <c r="J53">
        <v>6.75</v>
      </c>
      <c r="M53" s="3">
        <v>28</v>
      </c>
      <c r="N53" s="3">
        <v>9.5298196301564744</v>
      </c>
      <c r="O53" s="3">
        <v>-0.51981963015647459</v>
      </c>
    </row>
    <row r="54" spans="1:15" x14ac:dyDescent="0.35">
      <c r="A54">
        <f t="shared" si="12"/>
        <v>1924</v>
      </c>
      <c r="B54">
        <v>7.79</v>
      </c>
      <c r="H54">
        <v>1927</v>
      </c>
      <c r="I54">
        <f t="shared" si="0"/>
        <v>52</v>
      </c>
      <c r="J54">
        <v>7.82</v>
      </c>
      <c r="M54" s="3">
        <v>29</v>
      </c>
      <c r="N54" s="3">
        <v>9.4888776671408266</v>
      </c>
      <c r="O54" s="3">
        <v>-0.48887766714082659</v>
      </c>
    </row>
    <row r="55" spans="1:15" x14ac:dyDescent="0.35">
      <c r="A55">
        <f t="shared" si="12"/>
        <v>1925</v>
      </c>
      <c r="B55">
        <v>6.75</v>
      </c>
      <c r="H55">
        <v>1928</v>
      </c>
      <c r="I55">
        <f t="shared" si="0"/>
        <v>53</v>
      </c>
      <c r="J55">
        <v>8.64</v>
      </c>
      <c r="M55" s="3">
        <v>30</v>
      </c>
      <c r="N55" s="3">
        <v>9.4479357041251788</v>
      </c>
      <c r="O55" s="3">
        <v>0.35206429587482191</v>
      </c>
    </row>
    <row r="56" spans="1:15" x14ac:dyDescent="0.35">
      <c r="A56">
        <f t="shared" si="12"/>
        <v>1926</v>
      </c>
      <c r="B56">
        <v>6.75</v>
      </c>
      <c r="H56">
        <v>1929</v>
      </c>
      <c r="I56">
        <f t="shared" si="0"/>
        <v>54</v>
      </c>
      <c r="J56">
        <v>10.58</v>
      </c>
      <c r="M56" s="3">
        <v>31</v>
      </c>
      <c r="N56" s="3">
        <v>9.4069937411095328</v>
      </c>
      <c r="O56" s="3">
        <v>0.42300625889046728</v>
      </c>
    </row>
    <row r="57" spans="1:15" x14ac:dyDescent="0.35">
      <c r="A57">
        <f t="shared" si="12"/>
        <v>1927</v>
      </c>
      <c r="B57">
        <v>7.82</v>
      </c>
      <c r="H57">
        <v>1930</v>
      </c>
      <c r="I57">
        <f t="shared" si="0"/>
        <v>55</v>
      </c>
      <c r="J57">
        <v>9.48</v>
      </c>
      <c r="M57" s="3">
        <v>32</v>
      </c>
      <c r="N57" s="3">
        <v>9.366051778093885</v>
      </c>
      <c r="O57" s="3">
        <v>0.35394822190611563</v>
      </c>
    </row>
    <row r="58" spans="1:15" x14ac:dyDescent="0.35">
      <c r="A58">
        <f t="shared" si="12"/>
        <v>1928</v>
      </c>
      <c r="B58">
        <v>8.64</v>
      </c>
      <c r="H58">
        <v>1931</v>
      </c>
      <c r="I58">
        <f t="shared" si="0"/>
        <v>56</v>
      </c>
      <c r="J58">
        <v>7.38</v>
      </c>
      <c r="M58" s="3">
        <v>33</v>
      </c>
      <c r="N58" s="3">
        <v>9.3251098150782372</v>
      </c>
      <c r="O58" s="3">
        <v>0.56489018492176335</v>
      </c>
    </row>
    <row r="59" spans="1:15" x14ac:dyDescent="0.35">
      <c r="A59">
        <f t="shared" si="12"/>
        <v>1929</v>
      </c>
      <c r="B59">
        <v>10.58</v>
      </c>
      <c r="H59">
        <v>1932</v>
      </c>
      <c r="I59">
        <f t="shared" si="0"/>
        <v>57</v>
      </c>
      <c r="J59">
        <v>6.9</v>
      </c>
      <c r="M59" s="3">
        <v>34</v>
      </c>
      <c r="N59" s="3">
        <v>9.2841678520625912</v>
      </c>
      <c r="O59" s="3">
        <v>0.72583214793740858</v>
      </c>
    </row>
    <row r="60" spans="1:15" x14ac:dyDescent="0.35">
      <c r="A60">
        <f t="shared" si="12"/>
        <v>1930</v>
      </c>
      <c r="B60">
        <v>9.48</v>
      </c>
      <c r="H60">
        <v>1933</v>
      </c>
      <c r="I60">
        <f t="shared" si="0"/>
        <v>58</v>
      </c>
      <c r="J60">
        <v>6.94</v>
      </c>
      <c r="M60" s="3">
        <v>35</v>
      </c>
      <c r="N60" s="3">
        <v>9.2432258890469434</v>
      </c>
      <c r="O60" s="3">
        <v>0.12677411095304691</v>
      </c>
    </row>
    <row r="61" spans="1:15" x14ac:dyDescent="0.35">
      <c r="A61">
        <f t="shared" si="12"/>
        <v>1931</v>
      </c>
      <c r="B61">
        <v>7.38</v>
      </c>
      <c r="H61">
        <v>1934</v>
      </c>
      <c r="I61">
        <f t="shared" si="0"/>
        <v>59</v>
      </c>
      <c r="J61">
        <v>6.24</v>
      </c>
      <c r="M61" s="3">
        <v>36</v>
      </c>
      <c r="N61" s="3">
        <v>9.2022839260312956</v>
      </c>
      <c r="O61" s="3">
        <v>-0.51228392603129613</v>
      </c>
    </row>
    <row r="62" spans="1:15" x14ac:dyDescent="0.35">
      <c r="A62">
        <f t="shared" si="12"/>
        <v>1932</v>
      </c>
      <c r="B62">
        <v>6.9</v>
      </c>
      <c r="H62">
        <v>1935</v>
      </c>
      <c r="I62">
        <f t="shared" si="0"/>
        <v>60</v>
      </c>
      <c r="J62">
        <v>6.84</v>
      </c>
      <c r="M62" s="3">
        <v>37</v>
      </c>
      <c r="N62" s="3">
        <v>9.1613419630156496</v>
      </c>
      <c r="O62" s="3">
        <v>-0.97134196301565012</v>
      </c>
    </row>
    <row r="63" spans="1:15" x14ac:dyDescent="0.35">
      <c r="A63">
        <f t="shared" si="12"/>
        <v>1933</v>
      </c>
      <c r="B63">
        <v>6.94</v>
      </c>
      <c r="H63">
        <v>1936</v>
      </c>
      <c r="I63">
        <f t="shared" si="0"/>
        <v>61</v>
      </c>
      <c r="J63">
        <v>6.85</v>
      </c>
      <c r="M63" s="3">
        <v>38</v>
      </c>
      <c r="N63" s="3">
        <v>9.1204000000000018</v>
      </c>
      <c r="O63" s="3">
        <v>-0.45040000000000191</v>
      </c>
    </row>
    <row r="64" spans="1:15" x14ac:dyDescent="0.35">
      <c r="A64">
        <f t="shared" si="12"/>
        <v>1934</v>
      </c>
      <c r="B64">
        <v>6.24</v>
      </c>
      <c r="H64">
        <v>1937</v>
      </c>
      <c r="I64">
        <f t="shared" si="0"/>
        <v>62</v>
      </c>
      <c r="J64">
        <v>6.9</v>
      </c>
      <c r="M64" s="3">
        <v>39</v>
      </c>
      <c r="N64" s="3">
        <v>9.0794580369843541</v>
      </c>
      <c r="O64" s="3">
        <v>0.47054196301564666</v>
      </c>
    </row>
    <row r="65" spans="1:15" x14ac:dyDescent="0.35">
      <c r="A65">
        <f t="shared" si="12"/>
        <v>1935</v>
      </c>
      <c r="B65">
        <v>6.84</v>
      </c>
      <c r="H65">
        <v>1938</v>
      </c>
      <c r="I65">
        <f t="shared" si="0"/>
        <v>63</v>
      </c>
      <c r="J65">
        <v>7.79</v>
      </c>
      <c r="M65" s="3">
        <v>40</v>
      </c>
      <c r="N65" s="3">
        <v>9.038516073968708</v>
      </c>
      <c r="O65" s="3">
        <v>-0.11851607396870811</v>
      </c>
    </row>
    <row r="66" spans="1:15" x14ac:dyDescent="0.35">
      <c r="A66">
        <f t="shared" si="12"/>
        <v>1936</v>
      </c>
      <c r="B66">
        <v>6.85</v>
      </c>
      <c r="H66">
        <v>1939</v>
      </c>
      <c r="I66">
        <f t="shared" si="0"/>
        <v>64</v>
      </c>
      <c r="J66">
        <v>8.18</v>
      </c>
      <c r="M66" s="3">
        <v>41</v>
      </c>
      <c r="N66" s="3">
        <v>8.9975741109530603</v>
      </c>
      <c r="O66" s="3">
        <v>-0.9075741109530604</v>
      </c>
    </row>
    <row r="67" spans="1:15" x14ac:dyDescent="0.35">
      <c r="A67">
        <f t="shared" si="12"/>
        <v>1937</v>
      </c>
      <c r="B67">
        <v>6.9</v>
      </c>
      <c r="H67">
        <v>1940</v>
      </c>
      <c r="I67">
        <f t="shared" ref="I67:I99" si="14">H67-1875</f>
        <v>65</v>
      </c>
      <c r="J67">
        <v>7.51</v>
      </c>
      <c r="M67" s="3">
        <v>42</v>
      </c>
      <c r="N67" s="3">
        <v>8.9566321479374125</v>
      </c>
      <c r="O67" s="3">
        <v>0.41336785206257787</v>
      </c>
    </row>
    <row r="68" spans="1:15" x14ac:dyDescent="0.35">
      <c r="A68">
        <f t="shared" si="12"/>
        <v>1938</v>
      </c>
      <c r="B68">
        <v>7.79</v>
      </c>
      <c r="H68">
        <v>1941</v>
      </c>
      <c r="I68">
        <f t="shared" si="14"/>
        <v>66</v>
      </c>
      <c r="J68">
        <v>7.23</v>
      </c>
      <c r="M68" s="3">
        <v>43</v>
      </c>
      <c r="N68" s="3">
        <v>8.9156901849217665</v>
      </c>
      <c r="O68" s="3">
        <v>1.2143098150782343</v>
      </c>
    </row>
    <row r="69" spans="1:15" x14ac:dyDescent="0.35">
      <c r="A69">
        <f t="shared" si="12"/>
        <v>1939</v>
      </c>
      <c r="B69">
        <v>8.18</v>
      </c>
      <c r="H69">
        <v>1942</v>
      </c>
      <c r="I69">
        <f t="shared" si="14"/>
        <v>67</v>
      </c>
      <c r="J69">
        <v>8.42</v>
      </c>
      <c r="M69" s="3">
        <v>44</v>
      </c>
      <c r="N69" s="3">
        <v>8.8747482219061187</v>
      </c>
      <c r="O69" s="3">
        <v>1.2652517780938819</v>
      </c>
    </row>
    <row r="70" spans="1:15" x14ac:dyDescent="0.35">
      <c r="A70">
        <f t="shared" si="12"/>
        <v>1940</v>
      </c>
      <c r="B70">
        <v>7.51</v>
      </c>
      <c r="H70">
        <v>1943</v>
      </c>
      <c r="I70">
        <f t="shared" si="14"/>
        <v>68</v>
      </c>
      <c r="J70">
        <v>9.6099999999999905</v>
      </c>
      <c r="M70" s="3">
        <v>45</v>
      </c>
      <c r="N70" s="3">
        <v>8.8338062588904709</v>
      </c>
      <c r="O70" s="3">
        <v>0.6761937411095289</v>
      </c>
    </row>
    <row r="71" spans="1:15" x14ac:dyDescent="0.35">
      <c r="A71">
        <f t="shared" ref="A71:A102" si="15">A70+1</f>
        <v>1941</v>
      </c>
      <c r="B71">
        <v>7.23</v>
      </c>
      <c r="H71">
        <v>1944</v>
      </c>
      <c r="I71">
        <f t="shared" si="14"/>
        <v>69</v>
      </c>
      <c r="J71">
        <v>9.0500000000000007</v>
      </c>
      <c r="M71" s="3">
        <v>46</v>
      </c>
      <c r="N71" s="3">
        <v>8.7928642958748249</v>
      </c>
      <c r="O71" s="3">
        <v>0.44713570412517534</v>
      </c>
    </row>
    <row r="72" spans="1:15" x14ac:dyDescent="0.35">
      <c r="A72">
        <f t="shared" si="15"/>
        <v>1942</v>
      </c>
      <c r="B72">
        <v>8.42</v>
      </c>
      <c r="H72">
        <v>1945</v>
      </c>
      <c r="I72">
        <f t="shared" si="14"/>
        <v>70</v>
      </c>
      <c r="J72">
        <v>9.26</v>
      </c>
      <c r="M72" s="3">
        <v>47</v>
      </c>
      <c r="N72" s="3">
        <v>8.7519223328591771</v>
      </c>
      <c r="O72" s="3">
        <v>-9.1922332859176947E-2</v>
      </c>
    </row>
    <row r="73" spans="1:15" x14ac:dyDescent="0.35">
      <c r="A73">
        <f t="shared" si="15"/>
        <v>1943</v>
      </c>
      <c r="B73">
        <v>9.6099999999999905</v>
      </c>
      <c r="H73">
        <v>1946</v>
      </c>
      <c r="I73">
        <f t="shared" si="14"/>
        <v>71</v>
      </c>
      <c r="J73">
        <v>9.2200000000000006</v>
      </c>
      <c r="M73" s="3">
        <v>48</v>
      </c>
      <c r="N73" s="3">
        <v>8.7109803698435293</v>
      </c>
      <c r="O73" s="3">
        <v>0.14901963015646125</v>
      </c>
    </row>
    <row r="74" spans="1:15" x14ac:dyDescent="0.35">
      <c r="A74">
        <f t="shared" si="15"/>
        <v>1944</v>
      </c>
      <c r="B74">
        <v>9.0500000000000007</v>
      </c>
      <c r="H74">
        <v>1947</v>
      </c>
      <c r="I74">
        <f t="shared" si="14"/>
        <v>72</v>
      </c>
      <c r="J74">
        <v>9.3800000000000008</v>
      </c>
      <c r="M74" s="3">
        <v>49</v>
      </c>
      <c r="N74" s="3">
        <v>8.6700384068278815</v>
      </c>
      <c r="O74" s="3">
        <v>-0.62003840682788081</v>
      </c>
    </row>
    <row r="75" spans="1:15" x14ac:dyDescent="0.35">
      <c r="A75">
        <f t="shared" si="15"/>
        <v>1945</v>
      </c>
      <c r="B75">
        <v>9.26</v>
      </c>
      <c r="H75">
        <v>1948</v>
      </c>
      <c r="I75">
        <f t="shared" si="14"/>
        <v>73</v>
      </c>
      <c r="J75">
        <v>9.1</v>
      </c>
      <c r="M75" s="3">
        <v>50</v>
      </c>
      <c r="N75" s="3">
        <v>8.6290964438122355</v>
      </c>
      <c r="O75" s="3">
        <v>-0.83909644381223547</v>
      </c>
    </row>
    <row r="76" spans="1:15" x14ac:dyDescent="0.35">
      <c r="A76">
        <f t="shared" si="15"/>
        <v>1946</v>
      </c>
      <c r="B76">
        <v>9.2200000000000006</v>
      </c>
      <c r="H76">
        <v>1949</v>
      </c>
      <c r="I76">
        <f t="shared" si="14"/>
        <v>74</v>
      </c>
      <c r="J76">
        <v>7.95</v>
      </c>
      <c r="M76" s="3">
        <v>51</v>
      </c>
      <c r="N76" s="3">
        <v>8.5881544807965877</v>
      </c>
      <c r="O76" s="3">
        <v>-1.8381544807965877</v>
      </c>
    </row>
    <row r="77" spans="1:15" x14ac:dyDescent="0.35">
      <c r="A77">
        <f t="shared" si="15"/>
        <v>1947</v>
      </c>
      <c r="B77">
        <v>9.3800000000000008</v>
      </c>
      <c r="H77">
        <v>1950</v>
      </c>
      <c r="I77">
        <f t="shared" si="14"/>
        <v>75</v>
      </c>
      <c r="J77">
        <v>8.1199999999999903</v>
      </c>
      <c r="M77" s="3">
        <v>52</v>
      </c>
      <c r="N77" s="3">
        <v>8.5472125177809417</v>
      </c>
      <c r="O77" s="3">
        <v>-1.7972125177809417</v>
      </c>
    </row>
    <row r="78" spans="1:15" x14ac:dyDescent="0.35">
      <c r="A78">
        <f t="shared" si="15"/>
        <v>1948</v>
      </c>
      <c r="B78">
        <v>9.1</v>
      </c>
      <c r="H78">
        <v>1951</v>
      </c>
      <c r="I78">
        <f t="shared" si="14"/>
        <v>76</v>
      </c>
      <c r="J78">
        <v>9.75</v>
      </c>
      <c r="M78" s="3">
        <v>53</v>
      </c>
      <c r="N78" s="3">
        <v>8.5062705547652939</v>
      </c>
      <c r="O78" s="3">
        <v>-0.68627055476529364</v>
      </c>
    </row>
    <row r="79" spans="1:15" x14ac:dyDescent="0.35">
      <c r="A79">
        <f t="shared" si="15"/>
        <v>1949</v>
      </c>
      <c r="B79">
        <v>7.95</v>
      </c>
      <c r="H79">
        <v>1952</v>
      </c>
      <c r="I79">
        <f t="shared" si="14"/>
        <v>77</v>
      </c>
      <c r="J79">
        <v>10.85</v>
      </c>
      <c r="M79" s="3">
        <v>54</v>
      </c>
      <c r="N79" s="3">
        <v>8.4653285917496461</v>
      </c>
      <c r="O79" s="3">
        <v>0.17467140825035443</v>
      </c>
    </row>
    <row r="80" spans="1:15" x14ac:dyDescent="0.35">
      <c r="A80">
        <f t="shared" si="15"/>
        <v>1950</v>
      </c>
      <c r="B80">
        <v>8.1199999999999903</v>
      </c>
      <c r="H80">
        <v>1953</v>
      </c>
      <c r="I80">
        <f t="shared" si="14"/>
        <v>78</v>
      </c>
      <c r="J80">
        <v>10.41</v>
      </c>
      <c r="M80" s="3">
        <v>55</v>
      </c>
      <c r="N80" s="3">
        <v>8.4243866287339984</v>
      </c>
      <c r="O80" s="3">
        <v>2.1556133712660017</v>
      </c>
    </row>
    <row r="81" spans="1:15" x14ac:dyDescent="0.35">
      <c r="A81">
        <f t="shared" si="15"/>
        <v>1951</v>
      </c>
      <c r="B81">
        <v>9.75</v>
      </c>
      <c r="H81">
        <v>1954</v>
      </c>
      <c r="I81">
        <f t="shared" si="14"/>
        <v>79</v>
      </c>
      <c r="J81">
        <v>9.9600000000000009</v>
      </c>
      <c r="M81" s="3">
        <v>56</v>
      </c>
      <c r="N81" s="3">
        <v>8.3834446657183523</v>
      </c>
      <c r="O81" s="3">
        <v>1.0965553342816481</v>
      </c>
    </row>
    <row r="82" spans="1:15" x14ac:dyDescent="0.35">
      <c r="A82">
        <f t="shared" si="15"/>
        <v>1952</v>
      </c>
      <c r="B82">
        <v>10.85</v>
      </c>
      <c r="H82">
        <v>1955</v>
      </c>
      <c r="I82">
        <f t="shared" si="14"/>
        <v>80</v>
      </c>
      <c r="J82">
        <v>9.6099999999999905</v>
      </c>
      <c r="M82" s="3">
        <v>57</v>
      </c>
      <c r="N82" s="3">
        <v>8.3425027027027046</v>
      </c>
      <c r="O82" s="3">
        <v>-0.96250270270270466</v>
      </c>
    </row>
    <row r="83" spans="1:15" x14ac:dyDescent="0.35">
      <c r="A83">
        <f t="shared" si="15"/>
        <v>1953</v>
      </c>
      <c r="B83">
        <v>10.41</v>
      </c>
      <c r="H83">
        <v>1956</v>
      </c>
      <c r="I83">
        <f t="shared" si="14"/>
        <v>81</v>
      </c>
      <c r="J83">
        <v>8.76</v>
      </c>
      <c r="M83" s="3">
        <v>58</v>
      </c>
      <c r="N83" s="3">
        <v>8.3015607396870585</v>
      </c>
      <c r="O83" s="3">
        <v>-1.4015607396870582</v>
      </c>
    </row>
    <row r="84" spans="1:15" x14ac:dyDescent="0.35">
      <c r="A84">
        <f t="shared" si="15"/>
        <v>1954</v>
      </c>
      <c r="B84">
        <v>9.9600000000000009</v>
      </c>
      <c r="H84">
        <v>1957</v>
      </c>
      <c r="I84">
        <f t="shared" si="14"/>
        <v>82</v>
      </c>
      <c r="J84">
        <v>8.18</v>
      </c>
      <c r="M84" s="3">
        <v>59</v>
      </c>
      <c r="N84" s="3">
        <v>8.2606187766714108</v>
      </c>
      <c r="O84" s="3">
        <v>-1.3206187766714104</v>
      </c>
    </row>
    <row r="85" spans="1:15" x14ac:dyDescent="0.35">
      <c r="A85">
        <f t="shared" si="15"/>
        <v>1955</v>
      </c>
      <c r="B85">
        <v>9.6099999999999905</v>
      </c>
      <c r="H85">
        <v>1958</v>
      </c>
      <c r="I85">
        <f t="shared" si="14"/>
        <v>83</v>
      </c>
      <c r="J85">
        <v>7.21</v>
      </c>
      <c r="M85" s="3">
        <v>60</v>
      </c>
      <c r="N85" s="3">
        <v>8.219676813655763</v>
      </c>
      <c r="O85" s="3">
        <v>-1.9796768136557628</v>
      </c>
    </row>
    <row r="86" spans="1:15" x14ac:dyDescent="0.35">
      <c r="A86">
        <f t="shared" si="15"/>
        <v>1956</v>
      </c>
      <c r="B86">
        <v>8.76</v>
      </c>
      <c r="H86">
        <v>1959</v>
      </c>
      <c r="I86">
        <f t="shared" si="14"/>
        <v>84</v>
      </c>
      <c r="J86">
        <v>7.13</v>
      </c>
      <c r="M86" s="3">
        <v>61</v>
      </c>
      <c r="N86" s="3">
        <v>8.1787348506401152</v>
      </c>
      <c r="O86" s="3">
        <v>-1.3387348506401153</v>
      </c>
    </row>
    <row r="87" spans="1:15" x14ac:dyDescent="0.35">
      <c r="A87">
        <f t="shared" si="15"/>
        <v>1957</v>
      </c>
      <c r="B87">
        <v>8.18</v>
      </c>
      <c r="H87">
        <v>1960</v>
      </c>
      <c r="I87">
        <f t="shared" si="14"/>
        <v>85</v>
      </c>
      <c r="J87">
        <v>9.1</v>
      </c>
      <c r="M87" s="3">
        <v>62</v>
      </c>
      <c r="N87" s="3">
        <v>8.1377928876244692</v>
      </c>
      <c r="O87" s="3">
        <v>-1.2877928876244695</v>
      </c>
    </row>
    <row r="88" spans="1:15" x14ac:dyDescent="0.35">
      <c r="A88">
        <f t="shared" si="15"/>
        <v>1958</v>
      </c>
      <c r="B88">
        <v>7.21</v>
      </c>
      <c r="H88">
        <v>1961</v>
      </c>
      <c r="I88">
        <f t="shared" si="14"/>
        <v>86</v>
      </c>
      <c r="J88">
        <v>8.25</v>
      </c>
      <c r="M88" s="3">
        <v>63</v>
      </c>
      <c r="N88" s="3">
        <v>8.0968509246088214</v>
      </c>
      <c r="O88" s="3">
        <v>-1.196850924608821</v>
      </c>
    </row>
    <row r="89" spans="1:15" x14ac:dyDescent="0.35">
      <c r="A89">
        <f t="shared" si="15"/>
        <v>1959</v>
      </c>
      <c r="B89">
        <v>7.13</v>
      </c>
      <c r="H89">
        <v>1962</v>
      </c>
      <c r="I89">
        <f t="shared" si="14"/>
        <v>87</v>
      </c>
      <c r="J89">
        <v>7.91</v>
      </c>
      <c r="M89" s="3">
        <v>64</v>
      </c>
      <c r="N89" s="3">
        <v>8.0559089615931754</v>
      </c>
      <c r="O89" s="3">
        <v>-0.26590896159317534</v>
      </c>
    </row>
    <row r="90" spans="1:15" x14ac:dyDescent="0.35">
      <c r="A90">
        <f t="shared" si="15"/>
        <v>1960</v>
      </c>
      <c r="B90">
        <v>9.1</v>
      </c>
      <c r="H90">
        <v>1963</v>
      </c>
      <c r="I90">
        <f t="shared" si="14"/>
        <v>88</v>
      </c>
      <c r="J90">
        <v>6.89</v>
      </c>
      <c r="M90" s="3">
        <v>65</v>
      </c>
      <c r="N90" s="3">
        <v>8.0149669985775276</v>
      </c>
      <c r="O90" s="3">
        <v>0.16503300142247213</v>
      </c>
    </row>
    <row r="91" spans="1:15" x14ac:dyDescent="0.35">
      <c r="A91">
        <f t="shared" si="15"/>
        <v>1961</v>
      </c>
      <c r="B91">
        <v>8.25</v>
      </c>
      <c r="H91">
        <v>1964</v>
      </c>
      <c r="I91">
        <f t="shared" si="14"/>
        <v>89</v>
      </c>
      <c r="J91">
        <v>5.96</v>
      </c>
      <c r="M91" s="3">
        <v>66</v>
      </c>
      <c r="N91" s="3">
        <v>7.9740250355618798</v>
      </c>
      <c r="O91" s="3">
        <v>-0.46402503556188002</v>
      </c>
    </row>
    <row r="92" spans="1:15" x14ac:dyDescent="0.35">
      <c r="A92">
        <f t="shared" si="15"/>
        <v>1962</v>
      </c>
      <c r="B92">
        <v>7.91</v>
      </c>
      <c r="H92">
        <v>1965</v>
      </c>
      <c r="I92">
        <f t="shared" si="14"/>
        <v>90</v>
      </c>
      <c r="J92">
        <v>6.8</v>
      </c>
      <c r="M92" s="3">
        <v>67</v>
      </c>
      <c r="N92" s="3">
        <v>7.9330830725462329</v>
      </c>
      <c r="O92" s="3">
        <v>-0.70308307254623248</v>
      </c>
    </row>
    <row r="93" spans="1:15" x14ac:dyDescent="0.35">
      <c r="A93">
        <f t="shared" si="15"/>
        <v>1963</v>
      </c>
      <c r="B93">
        <v>6.89</v>
      </c>
      <c r="H93">
        <v>1966</v>
      </c>
      <c r="I93">
        <f t="shared" si="14"/>
        <v>91</v>
      </c>
      <c r="J93">
        <v>7.68</v>
      </c>
      <c r="M93" s="3">
        <v>68</v>
      </c>
      <c r="N93" s="3">
        <v>7.892141109530586</v>
      </c>
      <c r="O93" s="3">
        <v>0.52785889046941392</v>
      </c>
    </row>
    <row r="94" spans="1:15" x14ac:dyDescent="0.35">
      <c r="A94">
        <f t="shared" si="15"/>
        <v>1964</v>
      </c>
      <c r="B94">
        <v>5.96</v>
      </c>
      <c r="H94">
        <v>1967</v>
      </c>
      <c r="I94">
        <f t="shared" si="14"/>
        <v>92</v>
      </c>
      <c r="J94">
        <v>8.3800000000000008</v>
      </c>
      <c r="M94" s="3">
        <v>69</v>
      </c>
      <c r="N94" s="3">
        <v>7.8511991465149382</v>
      </c>
      <c r="O94" s="3">
        <v>1.7588008534850523</v>
      </c>
    </row>
    <row r="95" spans="1:15" x14ac:dyDescent="0.35">
      <c r="A95">
        <f t="shared" si="15"/>
        <v>1965</v>
      </c>
      <c r="B95">
        <v>6.8</v>
      </c>
      <c r="H95">
        <v>1968</v>
      </c>
      <c r="I95">
        <f t="shared" si="14"/>
        <v>93</v>
      </c>
      <c r="J95">
        <v>8.52</v>
      </c>
      <c r="M95" s="3">
        <v>70</v>
      </c>
      <c r="N95" s="3">
        <v>7.8102571834992904</v>
      </c>
      <c r="O95" s="3">
        <v>1.2397428165007103</v>
      </c>
    </row>
    <row r="96" spans="1:15" x14ac:dyDescent="0.35">
      <c r="A96">
        <f t="shared" si="15"/>
        <v>1966</v>
      </c>
      <c r="B96">
        <v>7.68</v>
      </c>
      <c r="H96">
        <v>1969</v>
      </c>
      <c r="I96">
        <f t="shared" si="14"/>
        <v>94</v>
      </c>
      <c r="J96">
        <v>9.74</v>
      </c>
      <c r="M96" s="3">
        <v>71</v>
      </c>
      <c r="N96" s="3">
        <v>7.7693152204836444</v>
      </c>
      <c r="O96" s="3">
        <v>1.4906847795163554</v>
      </c>
    </row>
    <row r="97" spans="1:15" x14ac:dyDescent="0.35">
      <c r="A97">
        <f t="shared" si="15"/>
        <v>1967</v>
      </c>
      <c r="B97">
        <v>8.3800000000000008</v>
      </c>
      <c r="H97">
        <v>1970</v>
      </c>
      <c r="I97">
        <f t="shared" si="14"/>
        <v>95</v>
      </c>
      <c r="J97">
        <v>9.31</v>
      </c>
      <c r="M97" s="3">
        <v>72</v>
      </c>
      <c r="N97" s="3">
        <v>7.7283732574679966</v>
      </c>
      <c r="O97" s="3">
        <v>1.491626742532004</v>
      </c>
    </row>
    <row r="98" spans="1:15" x14ac:dyDescent="0.35">
      <c r="A98">
        <f t="shared" si="15"/>
        <v>1968</v>
      </c>
      <c r="B98">
        <v>8.52</v>
      </c>
      <c r="H98">
        <v>1971</v>
      </c>
      <c r="I98">
        <f t="shared" si="14"/>
        <v>96</v>
      </c>
      <c r="J98">
        <v>9.89</v>
      </c>
      <c r="M98" s="3">
        <v>73</v>
      </c>
      <c r="N98" s="3">
        <v>7.6874312944523489</v>
      </c>
      <c r="O98" s="3">
        <v>1.6925687055476519</v>
      </c>
    </row>
    <row r="99" spans="1:15" x14ac:dyDescent="0.35">
      <c r="A99">
        <f t="shared" si="15"/>
        <v>1969</v>
      </c>
      <c r="B99">
        <v>9.74</v>
      </c>
      <c r="H99">
        <v>1972</v>
      </c>
      <c r="I99">
        <f t="shared" si="14"/>
        <v>97</v>
      </c>
      <c r="J99">
        <v>9.9600000000000009</v>
      </c>
      <c r="M99" s="3">
        <v>74</v>
      </c>
      <c r="N99" s="3">
        <v>7.6464893314367028</v>
      </c>
      <c r="O99" s="3">
        <v>1.4535106685632968</v>
      </c>
    </row>
    <row r="100" spans="1:15" ht="15" thickBot="1" x14ac:dyDescent="0.4">
      <c r="A100">
        <f t="shared" si="15"/>
        <v>1970</v>
      </c>
      <c r="B100">
        <v>9.31</v>
      </c>
      <c r="M100" s="4">
        <v>75</v>
      </c>
      <c r="N100" s="4">
        <v>7.6055473684210551</v>
      </c>
      <c r="O100" s="4">
        <v>0.34445263157894512</v>
      </c>
    </row>
    <row r="101" spans="1:15" x14ac:dyDescent="0.35">
      <c r="A101">
        <f t="shared" si="15"/>
        <v>1971</v>
      </c>
      <c r="B101">
        <v>9.89</v>
      </c>
    </row>
    <row r="102" spans="1:15" x14ac:dyDescent="0.35">
      <c r="A102">
        <f t="shared" si="15"/>
        <v>1972</v>
      </c>
      <c r="B102">
        <v>9.9600000000000009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35C2-DAB8-427C-8341-22160E00CF95}">
  <dimension ref="A1:BL135"/>
  <sheetViews>
    <sheetView workbookViewId="0">
      <selection activeCell="BM12" sqref="BM12"/>
    </sheetView>
  </sheetViews>
  <sheetFormatPr defaultRowHeight="14.5" x14ac:dyDescent="0.35"/>
  <cols>
    <col min="33" max="33" width="12.453125" bestFit="1" customWidth="1"/>
  </cols>
  <sheetData>
    <row r="1" spans="1:64" x14ac:dyDescent="0.35">
      <c r="B1" t="s">
        <v>10</v>
      </c>
      <c r="AC1">
        <f>2*PI()/12</f>
        <v>0.52359877559829882</v>
      </c>
      <c r="AD1">
        <f>4*PI()/12</f>
        <v>1.0471975511965976</v>
      </c>
      <c r="AE1">
        <f>6*PI()/12</f>
        <v>1.5707963267948966</v>
      </c>
      <c r="AG1" t="s">
        <v>52</v>
      </c>
      <c r="AR1" t="s">
        <v>9</v>
      </c>
      <c r="AS1" t="s">
        <v>55</v>
      </c>
      <c r="AT1" t="s">
        <v>51</v>
      </c>
      <c r="AV1" s="7" t="s">
        <v>41</v>
      </c>
      <c r="BD1" t="s">
        <v>56</v>
      </c>
      <c r="BE1" t="s">
        <v>57</v>
      </c>
      <c r="BF1" t="s">
        <v>51</v>
      </c>
      <c r="BG1" t="s">
        <v>59</v>
      </c>
      <c r="BH1" t="s">
        <v>60</v>
      </c>
      <c r="BI1" t="s">
        <v>61</v>
      </c>
      <c r="BK1" t="s">
        <v>62</v>
      </c>
      <c r="BL1" t="s">
        <v>63</v>
      </c>
    </row>
    <row r="2" spans="1:64" ht="15" thickBot="1" x14ac:dyDescent="0.4">
      <c r="B2" t="s">
        <v>11</v>
      </c>
      <c r="Z2" t="s">
        <v>53</v>
      </c>
      <c r="AB2" t="s">
        <v>4</v>
      </c>
      <c r="AC2">
        <v>-750.7925761687552</v>
      </c>
      <c r="AD2">
        <v>396.20019203223524</v>
      </c>
      <c r="AE2">
        <v>114.16658382041879</v>
      </c>
      <c r="AG2">
        <f>SUM(AG5:AG64)</f>
        <v>17687122.924262609</v>
      </c>
      <c r="AK2">
        <v>58</v>
      </c>
      <c r="AL2">
        <v>8850</v>
      </c>
      <c r="AM2">
        <v>197.92439231964204</v>
      </c>
      <c r="AN2">
        <v>-298.85021993297147</v>
      </c>
      <c r="AO2">
        <v>-114.16658382041879</v>
      </c>
      <c r="AP2">
        <v>8572.6436996773627</v>
      </c>
      <c r="AQ2">
        <v>76926.51732866095</v>
      </c>
      <c r="AR2">
        <v>277.35630032263725</v>
      </c>
      <c r="AV2" s="8" t="s">
        <v>42</v>
      </c>
      <c r="AW2" s="9" t="s">
        <v>43</v>
      </c>
      <c r="AX2" s="9" t="s">
        <v>44</v>
      </c>
      <c r="AY2" s="9" t="s">
        <v>45</v>
      </c>
      <c r="AZ2" s="9" t="s">
        <v>46</v>
      </c>
      <c r="BD2">
        <v>7836</v>
      </c>
      <c r="BE2">
        <v>7910.9410531933127</v>
      </c>
      <c r="BF2">
        <v>7764.6690673109242</v>
      </c>
      <c r="BG2">
        <f>BD2-BE2</f>
        <v>-74.941053193312655</v>
      </c>
      <c r="BH2">
        <f>BD2-BF2</f>
        <v>71.33093268907578</v>
      </c>
      <c r="BI2">
        <f>ABS(BG2)</f>
        <v>74.941053193312655</v>
      </c>
      <c r="BJ2">
        <f>ABS(BH2)</f>
        <v>71.33093268907578</v>
      </c>
      <c r="BK2">
        <f>AVERAGE(BI2:BI13)</f>
        <v>297.91550501610556</v>
      </c>
      <c r="BL2">
        <f>AVERAGE(BJ2:BJ13)</f>
        <v>290.25184633893815</v>
      </c>
    </row>
    <row r="3" spans="1:64" x14ac:dyDescent="0.35">
      <c r="A3" t="s">
        <v>5</v>
      </c>
      <c r="B3" t="s">
        <v>12</v>
      </c>
      <c r="Z3">
        <f>VAR(AB4:AB76)</f>
        <v>905656.0275848707</v>
      </c>
      <c r="AA3" t="s">
        <v>5</v>
      </c>
      <c r="AB3" t="s">
        <v>6</v>
      </c>
      <c r="AC3">
        <v>-662.01369832647629</v>
      </c>
      <c r="AD3">
        <v>116.33622232856516</v>
      </c>
      <c r="AE3">
        <v>-194.43298475262677</v>
      </c>
      <c r="AK3">
        <v>59</v>
      </c>
      <c r="AL3">
        <v>8265</v>
      </c>
      <c r="AM3">
        <v>-319.19859477166307</v>
      </c>
      <c r="AN3">
        <v>97.349972099262402</v>
      </c>
      <c r="AO3">
        <v>194.43298475262614</v>
      </c>
      <c r="AP3">
        <v>8760.3204731913374</v>
      </c>
      <c r="AQ3">
        <v>245342.37116249042</v>
      </c>
      <c r="AR3">
        <v>-495.32047319133744</v>
      </c>
      <c r="AV3" s="10" t="s">
        <v>47</v>
      </c>
      <c r="AW3" s="11">
        <v>0.09</v>
      </c>
      <c r="AX3" s="11">
        <v>0.127</v>
      </c>
      <c r="AY3" s="11">
        <v>0.71</v>
      </c>
      <c r="AZ3" s="11">
        <v>0.48099999999999998</v>
      </c>
      <c r="BD3">
        <v>6892</v>
      </c>
      <c r="BE3">
        <v>7627.5025867030326</v>
      </c>
      <c r="BF3">
        <v>7592.5625609221634</v>
      </c>
      <c r="BG3">
        <f t="shared" ref="BG3:BG13" si="0">BD3-BE3</f>
        <v>-735.50258670303265</v>
      </c>
      <c r="BH3">
        <f t="shared" ref="BH3:BH13" si="1">BD3-BF3</f>
        <v>-700.56256092216336</v>
      </c>
      <c r="BI3">
        <f t="shared" ref="BI3:BI13" si="2">ABS(BG3)</f>
        <v>735.50258670303265</v>
      </c>
      <c r="BJ3">
        <f t="shared" ref="BJ3:BJ13" si="3">ABS(BH3)</f>
        <v>700.56256092216336</v>
      </c>
    </row>
    <row r="4" spans="1:64" x14ac:dyDescent="0.35">
      <c r="A4">
        <v>1</v>
      </c>
      <c r="B4">
        <v>464</v>
      </c>
      <c r="AB4">
        <f>AVERAGE(AB5:AB76)</f>
        <v>8787.7361111111113</v>
      </c>
      <c r="AC4">
        <f>(AC2^2+AC3^2)/2</f>
        <v>500975.81460100738</v>
      </c>
      <c r="AD4">
        <f t="shared" ref="AD4:AE4" si="4">(AD2^2+AD3^2)/2</f>
        <v>85254.354396030714</v>
      </c>
      <c r="AE4">
        <f t="shared" si="4"/>
        <v>25419.097210519951</v>
      </c>
      <c r="AF4" s="1" t="s">
        <v>7</v>
      </c>
      <c r="AG4" s="1" t="s">
        <v>8</v>
      </c>
      <c r="AH4" s="2" t="s">
        <v>9</v>
      </c>
      <c r="AK4">
        <v>60</v>
      </c>
      <c r="AL4">
        <v>8796</v>
      </c>
      <c r="AM4">
        <v>-750.79257616875202</v>
      </c>
      <c r="AN4">
        <v>396.2001920322341</v>
      </c>
      <c r="AO4">
        <v>114.1665838204209</v>
      </c>
      <c r="AP4">
        <v>8547.3103107950137</v>
      </c>
      <c r="AQ4">
        <v>61846.561516872673</v>
      </c>
      <c r="AR4">
        <v>248.68968920498628</v>
      </c>
      <c r="AV4" s="10" t="s">
        <v>48</v>
      </c>
      <c r="AW4" s="11">
        <v>0.51800000000000002</v>
      </c>
      <c r="AX4" s="11">
        <v>0.111</v>
      </c>
      <c r="AY4" s="11">
        <v>4.67</v>
      </c>
      <c r="AZ4" s="11">
        <v>0</v>
      </c>
      <c r="BD4">
        <v>7791</v>
      </c>
      <c r="BE4">
        <v>7923.9552055050235</v>
      </c>
      <c r="BF4">
        <v>7897.775138625595</v>
      </c>
      <c r="BG4">
        <f t="shared" si="0"/>
        <v>-132.95520550502351</v>
      </c>
      <c r="BH4">
        <f t="shared" si="1"/>
        <v>-106.77513862559499</v>
      </c>
      <c r="BI4">
        <f t="shared" si="2"/>
        <v>132.95520550502351</v>
      </c>
      <c r="BJ4">
        <f t="shared" si="3"/>
        <v>106.77513862559499</v>
      </c>
      <c r="BK4">
        <f>BK2/BD16</f>
        <v>3.3866542190707428E-2</v>
      </c>
      <c r="BL4">
        <f>BL2/BD16</f>
        <v>3.2995350139419462E-2</v>
      </c>
    </row>
    <row r="5" spans="1:64" x14ac:dyDescent="0.35">
      <c r="A5">
        <f>A4+1</f>
        <v>2</v>
      </c>
      <c r="B5">
        <v>675</v>
      </c>
      <c r="AA5">
        <v>1</v>
      </c>
      <c r="AB5">
        <v>9007</v>
      </c>
      <c r="AC5">
        <f>AC$2*COS(AC$1*$AA5)+AC$3*SIN(AC$1*$AA5)</f>
        <v>-981.21229309814316</v>
      </c>
      <c r="AD5">
        <f t="shared" ref="AD5:AE20" si="5">AD$2*COS(AD$1*$AA5)+AD$3*SIN(AD$1*$AA5)</f>
        <v>298.85021993296954</v>
      </c>
      <c r="AE5">
        <f t="shared" si="5"/>
        <v>-194.43298475262677</v>
      </c>
      <c r="AF5">
        <f>SUM(AC5:AE5)+$Z$6</f>
        <v>7910.9410531933108</v>
      </c>
      <c r="AG5">
        <f>(AB5-AF5)^2</f>
        <v>1201345.2148749887</v>
      </c>
      <c r="AH5" s="2">
        <f>AB5-AF5</f>
        <v>1096.0589468066892</v>
      </c>
      <c r="AK5">
        <v>61</v>
      </c>
      <c r="AL5">
        <v>7836</v>
      </c>
      <c r="AM5">
        <v>-981.21229309814294</v>
      </c>
      <c r="AN5">
        <v>298.85021993297056</v>
      </c>
      <c r="AO5">
        <v>-194.43298475262654</v>
      </c>
      <c r="AP5">
        <v>7910.9410531933127</v>
      </c>
      <c r="AQ5">
        <v>5616.161453722917</v>
      </c>
      <c r="AR5">
        <v>-74.941053193312655</v>
      </c>
      <c r="AS5">
        <f>$AW$3*AR4+$AW$4*AR3+$AW$5*AR2</f>
        <v>-146.27198588238801</v>
      </c>
      <c r="AT5">
        <f>AP5+AS5</f>
        <v>7764.6690673109242</v>
      </c>
      <c r="AV5" s="10" t="s">
        <v>54</v>
      </c>
      <c r="AW5" s="11">
        <v>0.317</v>
      </c>
      <c r="AX5" s="11">
        <v>0.128</v>
      </c>
      <c r="AY5" s="11">
        <v>2.48</v>
      </c>
      <c r="AZ5" s="11">
        <v>1.6E-2</v>
      </c>
      <c r="BD5">
        <v>8129</v>
      </c>
      <c r="BE5">
        <v>8405.1280826789171</v>
      </c>
      <c r="BF5">
        <v>7988.4154604090136</v>
      </c>
      <c r="BG5">
        <f t="shared" si="0"/>
        <v>-276.12808267891705</v>
      </c>
      <c r="BH5">
        <f t="shared" si="1"/>
        <v>140.58453959098642</v>
      </c>
      <c r="BI5">
        <f t="shared" si="2"/>
        <v>276.12808267891705</v>
      </c>
      <c r="BJ5">
        <f t="shared" si="3"/>
        <v>140.58453959098642</v>
      </c>
    </row>
    <row r="6" spans="1:64" x14ac:dyDescent="0.35">
      <c r="A6">
        <f t="shared" ref="A6:A69" si="6">A5+1</f>
        <v>3</v>
      </c>
      <c r="B6">
        <v>703</v>
      </c>
      <c r="Z6">
        <f>AVERAGE(AB5:AB76)</f>
        <v>8787.7361111111113</v>
      </c>
      <c r="AA6">
        <f>AA5+1</f>
        <v>2</v>
      </c>
      <c r="AB6">
        <v>8106</v>
      </c>
      <c r="AC6">
        <f t="shared" ref="AC6:AE37" si="7">AC$2*COS(AC$1*$AA6)+AC$3*SIN(AC$1*$AA6)</f>
        <v>-948.71696848839383</v>
      </c>
      <c r="AD6">
        <f t="shared" si="5"/>
        <v>-97.349972099265656</v>
      </c>
      <c r="AE6">
        <f t="shared" si="5"/>
        <v>-114.16658382041882</v>
      </c>
      <c r="AF6">
        <f t="shared" ref="AF6:AF69" si="8">SUM(AC6:AE6)+$Z$6</f>
        <v>7627.5025867030326</v>
      </c>
      <c r="AG6">
        <f t="shared" ref="AG6:AG69" si="9">(AB6-AF6)^2</f>
        <v>228959.77453188878</v>
      </c>
      <c r="AH6" s="2">
        <f t="shared" ref="AH6:AH69" si="10">AB6-AF6</f>
        <v>478.49741329696735</v>
      </c>
      <c r="AK6">
        <v>62</v>
      </c>
      <c r="AL6">
        <v>6892</v>
      </c>
      <c r="AM6">
        <v>-948.71696848839451</v>
      </c>
      <c r="AN6">
        <v>-97.34997209926378</v>
      </c>
      <c r="AO6">
        <v>-114.16658382042023</v>
      </c>
      <c r="AP6">
        <v>7627.5025867030326</v>
      </c>
      <c r="AQ6">
        <v>540964.0550468521</v>
      </c>
      <c r="AR6">
        <v>-735.50258670303265</v>
      </c>
      <c r="AS6">
        <f t="shared" ref="AS6:AS16" si="11">$AW$3*AR5+$AW$4*AR4+$AW$5*AR3</f>
        <v>-34.940025780869234</v>
      </c>
      <c r="AT6">
        <f t="shared" ref="AT6:AT16" si="12">AP6+AS6</f>
        <v>7592.5625609221634</v>
      </c>
      <c r="BD6">
        <v>9115</v>
      </c>
      <c r="BE6">
        <v>9009.8516932294169</v>
      </c>
      <c r="BF6">
        <v>8682.9750493518513</v>
      </c>
      <c r="BG6">
        <f t="shared" si="0"/>
        <v>105.14830677058308</v>
      </c>
      <c r="BH6">
        <f t="shared" si="1"/>
        <v>432.02495064814866</v>
      </c>
      <c r="BI6">
        <f t="shared" si="2"/>
        <v>105.14830677058308</v>
      </c>
      <c r="BJ6">
        <f t="shared" si="3"/>
        <v>432.02495064814866</v>
      </c>
    </row>
    <row r="7" spans="1:64" x14ac:dyDescent="0.35">
      <c r="A7">
        <f t="shared" si="6"/>
        <v>4</v>
      </c>
      <c r="B7">
        <v>887</v>
      </c>
      <c r="AA7">
        <f t="shared" ref="AA7:AA70" si="13">AA6+1</f>
        <v>3</v>
      </c>
      <c r="AB7">
        <v>8928</v>
      </c>
      <c r="AC7">
        <f t="shared" si="7"/>
        <v>-662.01369832647629</v>
      </c>
      <c r="AD7">
        <f t="shared" si="5"/>
        <v>-396.20019203223524</v>
      </c>
      <c r="AE7">
        <f t="shared" si="5"/>
        <v>194.43298475262674</v>
      </c>
      <c r="AF7">
        <f t="shared" si="8"/>
        <v>7923.9552055050262</v>
      </c>
      <c r="AG7">
        <f t="shared" si="9"/>
        <v>1008105.949352454</v>
      </c>
      <c r="AH7" s="2">
        <f t="shared" si="10"/>
        <v>1004.0447944949738</v>
      </c>
      <c r="AK7">
        <v>63</v>
      </c>
      <c r="AL7">
        <v>7791</v>
      </c>
      <c r="AM7">
        <v>-662.01369832648129</v>
      </c>
      <c r="AN7">
        <v>-396.2001920322337</v>
      </c>
      <c r="AO7">
        <v>194.43298475262694</v>
      </c>
      <c r="AP7">
        <v>7923.9552055050235</v>
      </c>
      <c r="AQ7">
        <v>17677.086670883036</v>
      </c>
      <c r="AR7">
        <v>-132.95520550502351</v>
      </c>
      <c r="AS7">
        <f t="shared" si="11"/>
        <v>-26.180066879428239</v>
      </c>
      <c r="AT7">
        <f t="shared" si="12"/>
        <v>7897.775138625595</v>
      </c>
      <c r="BD7">
        <v>9434</v>
      </c>
      <c r="BE7">
        <v>9820.562295491678</v>
      </c>
      <c r="BF7">
        <v>9644.8444961282585</v>
      </c>
      <c r="BG7">
        <f t="shared" si="0"/>
        <v>-386.56229549167801</v>
      </c>
      <c r="BH7">
        <f t="shared" si="1"/>
        <v>-210.84449612825847</v>
      </c>
      <c r="BI7">
        <f t="shared" si="2"/>
        <v>386.56229549167801</v>
      </c>
      <c r="BJ7">
        <f t="shared" si="3"/>
        <v>210.84449612825847</v>
      </c>
    </row>
    <row r="8" spans="1:64" x14ac:dyDescent="0.35">
      <c r="A8">
        <f t="shared" si="6"/>
        <v>5</v>
      </c>
      <c r="B8">
        <v>1139</v>
      </c>
      <c r="AA8">
        <f t="shared" si="13"/>
        <v>4</v>
      </c>
      <c r="AB8">
        <v>9137</v>
      </c>
      <c r="AC8">
        <f t="shared" si="7"/>
        <v>-197.9243923196388</v>
      </c>
      <c r="AD8">
        <f t="shared" si="5"/>
        <v>-298.85021993296959</v>
      </c>
      <c r="AE8">
        <f t="shared" si="5"/>
        <v>114.16658382041884</v>
      </c>
      <c r="AF8">
        <f t="shared" si="8"/>
        <v>8405.1280826789225</v>
      </c>
      <c r="AG8">
        <f t="shared" si="9"/>
        <v>535636.50336323003</v>
      </c>
      <c r="AH8" s="2">
        <f t="shared" si="10"/>
        <v>731.87191732107749</v>
      </c>
      <c r="AK8">
        <v>64</v>
      </c>
      <c r="AL8">
        <v>8129</v>
      </c>
      <c r="AM8">
        <v>-197.92439231964215</v>
      </c>
      <c r="AN8">
        <v>-298.85021993297153</v>
      </c>
      <c r="AO8">
        <v>114.16658382041956</v>
      </c>
      <c r="AP8">
        <v>8405.1280826789171</v>
      </c>
      <c r="AQ8">
        <v>76246.718043934845</v>
      </c>
      <c r="AR8">
        <v>-276.12808267891705</v>
      </c>
      <c r="AS8">
        <f t="shared" si="11"/>
        <v>-416.71262226990314</v>
      </c>
      <c r="AT8">
        <f t="shared" si="12"/>
        <v>7988.4154604090136</v>
      </c>
      <c r="BD8">
        <v>10484</v>
      </c>
      <c r="BE8">
        <v>10262.23160889485</v>
      </c>
      <c r="BF8">
        <v>10194.375222998544</v>
      </c>
      <c r="BG8">
        <f t="shared" si="0"/>
        <v>221.76839110514993</v>
      </c>
      <c r="BH8">
        <f t="shared" si="1"/>
        <v>289.6247770014561</v>
      </c>
      <c r="BI8">
        <f t="shared" si="2"/>
        <v>221.76839110514993</v>
      </c>
      <c r="BJ8">
        <f t="shared" si="3"/>
        <v>289.6247770014561</v>
      </c>
    </row>
    <row r="9" spans="1:64" x14ac:dyDescent="0.35">
      <c r="A9">
        <f t="shared" si="6"/>
        <v>6</v>
      </c>
      <c r="B9">
        <v>1077</v>
      </c>
      <c r="AA9">
        <f t="shared" si="13"/>
        <v>5</v>
      </c>
      <c r="AB9">
        <v>10017</v>
      </c>
      <c r="AC9">
        <f t="shared" si="7"/>
        <v>319.19859477166665</v>
      </c>
      <c r="AD9">
        <f t="shared" si="5"/>
        <v>97.349972099265443</v>
      </c>
      <c r="AE9">
        <f t="shared" si="5"/>
        <v>-194.43298475262674</v>
      </c>
      <c r="AF9">
        <f t="shared" si="8"/>
        <v>9009.8516932294169</v>
      </c>
      <c r="AG9">
        <f t="shared" si="9"/>
        <v>1014347.7118308526</v>
      </c>
      <c r="AH9" s="2">
        <f t="shared" si="10"/>
        <v>1007.1483067705831</v>
      </c>
      <c r="AK9">
        <v>65</v>
      </c>
      <c r="AL9">
        <v>9115</v>
      </c>
      <c r="AM9">
        <v>319.19859477166619</v>
      </c>
      <c r="AN9">
        <v>97.349972099265159</v>
      </c>
      <c r="AO9">
        <v>-194.43298475262571</v>
      </c>
      <c r="AP9">
        <v>9009.8516932294169</v>
      </c>
      <c r="AQ9">
        <v>11056.166416720647</v>
      </c>
      <c r="AR9">
        <v>105.14830677058308</v>
      </c>
      <c r="AS9">
        <f t="shared" si="11"/>
        <v>-326.8766438775661</v>
      </c>
      <c r="AT9">
        <f t="shared" si="12"/>
        <v>8682.9750493518513</v>
      </c>
      <c r="BD9">
        <v>9827</v>
      </c>
      <c r="BE9">
        <v>9753.2696913206637</v>
      </c>
      <c r="BF9">
        <v>9606.3215907017129</v>
      </c>
      <c r="BG9">
        <f t="shared" si="0"/>
        <v>73.730308679336304</v>
      </c>
      <c r="BH9">
        <f t="shared" si="1"/>
        <v>220.67840929828708</v>
      </c>
      <c r="BI9">
        <f t="shared" si="2"/>
        <v>73.730308679336304</v>
      </c>
      <c r="BJ9">
        <f t="shared" si="3"/>
        <v>220.67840929828708</v>
      </c>
    </row>
    <row r="10" spans="1:64" x14ac:dyDescent="0.35">
      <c r="A10">
        <f t="shared" si="6"/>
        <v>7</v>
      </c>
      <c r="B10">
        <v>1318</v>
      </c>
      <c r="AA10">
        <f t="shared" si="13"/>
        <v>6</v>
      </c>
      <c r="AB10">
        <v>10826</v>
      </c>
      <c r="AC10">
        <f t="shared" si="7"/>
        <v>750.79257616875509</v>
      </c>
      <c r="AD10">
        <f t="shared" si="5"/>
        <v>396.20019203223518</v>
      </c>
      <c r="AE10">
        <f t="shared" si="5"/>
        <v>-114.16658382041886</v>
      </c>
      <c r="AF10">
        <f t="shared" si="8"/>
        <v>9820.5622954916835</v>
      </c>
      <c r="AG10">
        <f t="shared" si="9"/>
        <v>1010904.9776469528</v>
      </c>
      <c r="AH10" s="2">
        <f t="shared" si="10"/>
        <v>1005.4377045083165</v>
      </c>
      <c r="AK10">
        <v>66</v>
      </c>
      <c r="AL10">
        <v>9434</v>
      </c>
      <c r="AM10">
        <v>750.79257616875191</v>
      </c>
      <c r="AN10">
        <v>396.2001920322341</v>
      </c>
      <c r="AO10">
        <v>-114.16658382041889</v>
      </c>
      <c r="AP10">
        <v>9820.562295491678</v>
      </c>
      <c r="AQ10">
        <v>149430.40829579538</v>
      </c>
      <c r="AR10">
        <v>-386.56229549167801</v>
      </c>
      <c r="AS10">
        <f t="shared" si="11"/>
        <v>-175.71779936341903</v>
      </c>
      <c r="AT10">
        <f t="shared" si="12"/>
        <v>9644.8444961282585</v>
      </c>
      <c r="BD10">
        <v>9110</v>
      </c>
      <c r="BE10">
        <v>8859.1166326527291</v>
      </c>
      <c r="BF10">
        <v>8858.0881393554755</v>
      </c>
      <c r="BG10">
        <f t="shared" si="0"/>
        <v>250.88336734727091</v>
      </c>
      <c r="BH10">
        <f t="shared" si="1"/>
        <v>251.9118606445245</v>
      </c>
      <c r="BI10">
        <f t="shared" si="2"/>
        <v>250.88336734727091</v>
      </c>
      <c r="BJ10">
        <f t="shared" si="3"/>
        <v>251.9118606445245</v>
      </c>
    </row>
    <row r="11" spans="1:64" x14ac:dyDescent="0.35">
      <c r="A11">
        <f t="shared" si="6"/>
        <v>8</v>
      </c>
      <c r="B11">
        <v>1260</v>
      </c>
      <c r="AA11">
        <f t="shared" si="13"/>
        <v>7</v>
      </c>
      <c r="AB11">
        <v>11317</v>
      </c>
      <c r="AC11">
        <f t="shared" si="7"/>
        <v>981.21229309814316</v>
      </c>
      <c r="AD11">
        <f t="shared" si="5"/>
        <v>298.85021993296971</v>
      </c>
      <c r="AE11">
        <f t="shared" si="5"/>
        <v>194.43298475262671</v>
      </c>
      <c r="AF11">
        <f t="shared" si="8"/>
        <v>10262.23160889485</v>
      </c>
      <c r="AG11">
        <f t="shared" si="9"/>
        <v>1112536.3588745466</v>
      </c>
      <c r="AH11" s="2">
        <f t="shared" si="10"/>
        <v>1054.7683911051499</v>
      </c>
      <c r="AK11">
        <v>67</v>
      </c>
      <c r="AL11">
        <v>10484</v>
      </c>
      <c r="AM11">
        <v>981.21229309814282</v>
      </c>
      <c r="AN11">
        <v>298.85021993297062</v>
      </c>
      <c r="AO11">
        <v>194.43298475262608</v>
      </c>
      <c r="AP11">
        <v>10262.23160889485</v>
      </c>
      <c r="AQ11">
        <v>49181.219293366747</v>
      </c>
      <c r="AR11">
        <v>221.76839110514993</v>
      </c>
      <c r="AS11">
        <f t="shared" si="11"/>
        <v>-67.856385896305682</v>
      </c>
      <c r="AT11">
        <f t="shared" si="12"/>
        <v>10194.375222998544</v>
      </c>
      <c r="BD11">
        <v>9070</v>
      </c>
      <c r="BE11">
        <v>8572.6436996773627</v>
      </c>
      <c r="BF11">
        <v>8703.7160826148465</v>
      </c>
      <c r="BG11">
        <f t="shared" si="0"/>
        <v>497.35630032263725</v>
      </c>
      <c r="BH11">
        <f t="shared" si="1"/>
        <v>366.28391738515347</v>
      </c>
      <c r="BI11">
        <f t="shared" si="2"/>
        <v>497.35630032263725</v>
      </c>
      <c r="BJ11">
        <f t="shared" si="3"/>
        <v>366.28391738515347</v>
      </c>
    </row>
    <row r="12" spans="1:64" x14ac:dyDescent="0.35">
      <c r="A12">
        <f t="shared" si="6"/>
        <v>9</v>
      </c>
      <c r="B12">
        <v>1120</v>
      </c>
      <c r="AA12">
        <f t="shared" si="13"/>
        <v>8</v>
      </c>
      <c r="AB12">
        <v>10744</v>
      </c>
      <c r="AC12">
        <f t="shared" si="7"/>
        <v>948.71696848839395</v>
      </c>
      <c r="AD12">
        <f t="shared" si="5"/>
        <v>-97.349972099265386</v>
      </c>
      <c r="AE12">
        <f t="shared" si="5"/>
        <v>114.16658382041889</v>
      </c>
      <c r="AF12">
        <f t="shared" si="8"/>
        <v>9753.2696913206582</v>
      </c>
      <c r="AG12">
        <f t="shared" si="9"/>
        <v>981546.5445358638</v>
      </c>
      <c r="AH12" s="2">
        <f t="shared" si="10"/>
        <v>990.73030867934176</v>
      </c>
      <c r="AK12">
        <v>68</v>
      </c>
      <c r="AL12">
        <v>9827</v>
      </c>
      <c r="AM12">
        <v>948.71696848839576</v>
      </c>
      <c r="AN12">
        <v>-97.349972099260825</v>
      </c>
      <c r="AO12">
        <v>114.16658382041823</v>
      </c>
      <c r="AP12">
        <v>9753.2696913206637</v>
      </c>
      <c r="AQ12">
        <v>5436.1584179502142</v>
      </c>
      <c r="AR12">
        <v>73.730308679336304</v>
      </c>
      <c r="AS12">
        <f t="shared" si="11"/>
        <v>-146.94810061895089</v>
      </c>
      <c r="AT12">
        <f t="shared" si="12"/>
        <v>9606.3215907017129</v>
      </c>
      <c r="BD12">
        <v>8633</v>
      </c>
      <c r="BE12">
        <v>8760.3204731913374</v>
      </c>
      <c r="BF12">
        <v>8958.4126323576111</v>
      </c>
      <c r="BG12">
        <f t="shared" si="0"/>
        <v>-127.32047319133744</v>
      </c>
      <c r="BH12">
        <f t="shared" si="1"/>
        <v>-325.41263235761107</v>
      </c>
      <c r="BI12">
        <f t="shared" si="2"/>
        <v>127.32047319133744</v>
      </c>
      <c r="BJ12">
        <f t="shared" si="3"/>
        <v>325.41263235761107</v>
      </c>
    </row>
    <row r="13" spans="1:64" x14ac:dyDescent="0.35">
      <c r="A13">
        <f t="shared" si="6"/>
        <v>10</v>
      </c>
      <c r="B13">
        <v>963</v>
      </c>
      <c r="AA13">
        <f t="shared" si="13"/>
        <v>9</v>
      </c>
      <c r="AB13">
        <v>9713</v>
      </c>
      <c r="AC13">
        <f t="shared" si="7"/>
        <v>662.0136983264764</v>
      </c>
      <c r="AD13">
        <f t="shared" si="5"/>
        <v>-396.20019203223518</v>
      </c>
      <c r="AE13">
        <f t="shared" si="5"/>
        <v>-194.43298475262671</v>
      </c>
      <c r="AF13">
        <f t="shared" si="8"/>
        <v>8859.1166326527255</v>
      </c>
      <c r="AG13">
        <f t="shared" si="9"/>
        <v>729116.80503232055</v>
      </c>
      <c r="AH13" s="2">
        <f t="shared" si="10"/>
        <v>853.88336734727454</v>
      </c>
      <c r="AK13">
        <v>69</v>
      </c>
      <c r="AL13">
        <v>9110</v>
      </c>
      <c r="AM13">
        <v>662.01369832647867</v>
      </c>
      <c r="AN13">
        <v>-396.2001920322345</v>
      </c>
      <c r="AO13">
        <v>-194.43298475262648</v>
      </c>
      <c r="AP13">
        <v>8859.1166326527291</v>
      </c>
      <c r="AQ13">
        <v>62942.464011505675</v>
      </c>
      <c r="AR13">
        <v>250.88336734727091</v>
      </c>
      <c r="AS13">
        <f t="shared" si="11"/>
        <v>-1.028493297254002</v>
      </c>
      <c r="AT13">
        <f t="shared" si="12"/>
        <v>8858.0881393554755</v>
      </c>
      <c r="BD13">
        <v>9240</v>
      </c>
      <c r="BE13">
        <v>8547.3103107950119</v>
      </c>
      <c r="BF13">
        <v>8873.0120592240019</v>
      </c>
      <c r="BG13">
        <f t="shared" si="0"/>
        <v>692.6896892049881</v>
      </c>
      <c r="BH13">
        <f t="shared" si="1"/>
        <v>366.98794077599814</v>
      </c>
      <c r="BI13">
        <f t="shared" si="2"/>
        <v>692.6896892049881</v>
      </c>
      <c r="BJ13">
        <f t="shared" si="3"/>
        <v>366.98794077599814</v>
      </c>
    </row>
    <row r="14" spans="1:64" x14ac:dyDescent="0.35">
      <c r="A14">
        <f t="shared" si="6"/>
        <v>11</v>
      </c>
      <c r="B14">
        <v>996</v>
      </c>
      <c r="AA14">
        <f t="shared" si="13"/>
        <v>10</v>
      </c>
      <c r="AB14">
        <v>9938</v>
      </c>
      <c r="AC14">
        <f t="shared" si="7"/>
        <v>197.92439231963937</v>
      </c>
      <c r="AD14">
        <f t="shared" si="5"/>
        <v>-298.85021993296994</v>
      </c>
      <c r="AE14">
        <f t="shared" si="5"/>
        <v>-114.16658382041891</v>
      </c>
      <c r="AF14">
        <f t="shared" si="8"/>
        <v>8572.6436996773627</v>
      </c>
      <c r="AG14">
        <f t="shared" si="9"/>
        <v>1864197.8268307196</v>
      </c>
      <c r="AH14" s="2">
        <f t="shared" si="10"/>
        <v>1365.3563003226373</v>
      </c>
      <c r="AK14">
        <v>70</v>
      </c>
      <c r="AL14">
        <v>9070</v>
      </c>
      <c r="AM14">
        <v>197.92439231964579</v>
      </c>
      <c r="AN14">
        <v>-298.85021993297369</v>
      </c>
      <c r="AO14">
        <v>-114.16658382042031</v>
      </c>
      <c r="AP14">
        <v>8572.6436996773627</v>
      </c>
      <c r="AQ14">
        <v>247363.28947062133</v>
      </c>
      <c r="AR14">
        <v>497.35630032263725</v>
      </c>
      <c r="AS14">
        <f t="shared" si="11"/>
        <v>131.0723829374831</v>
      </c>
      <c r="AT14">
        <f t="shared" si="12"/>
        <v>8703.7160826148465</v>
      </c>
    </row>
    <row r="15" spans="1:64" x14ac:dyDescent="0.35">
      <c r="A15">
        <f t="shared" si="6"/>
        <v>12</v>
      </c>
      <c r="B15">
        <v>960</v>
      </c>
      <c r="AA15">
        <f t="shared" si="13"/>
        <v>11</v>
      </c>
      <c r="AB15">
        <v>9161</v>
      </c>
      <c r="AC15">
        <f t="shared" si="7"/>
        <v>-319.19859477166648</v>
      </c>
      <c r="AD15">
        <f t="shared" si="5"/>
        <v>97.349972099265358</v>
      </c>
      <c r="AE15">
        <f t="shared" si="5"/>
        <v>194.43298475262648</v>
      </c>
      <c r="AF15">
        <f t="shared" si="8"/>
        <v>8760.3204731913374</v>
      </c>
      <c r="AG15">
        <f t="shared" si="9"/>
        <v>160544.08320361373</v>
      </c>
      <c r="AH15" s="2">
        <f t="shared" si="10"/>
        <v>400.67952680866256</v>
      </c>
      <c r="AK15">
        <v>71</v>
      </c>
      <c r="AL15">
        <v>8633</v>
      </c>
      <c r="AM15">
        <v>-319.1985947716629</v>
      </c>
      <c r="AN15">
        <v>97.349972099262203</v>
      </c>
      <c r="AO15">
        <v>194.43298475262688</v>
      </c>
      <c r="AP15">
        <v>8760.3204731913374</v>
      </c>
      <c r="AQ15">
        <v>16210.502893666076</v>
      </c>
      <c r="AR15">
        <v>-127.32047319133744</v>
      </c>
      <c r="AS15">
        <f t="shared" si="11"/>
        <v>198.09215916627329</v>
      </c>
      <c r="AT15">
        <f t="shared" si="12"/>
        <v>8958.4126323576111</v>
      </c>
      <c r="BD15" t="s">
        <v>58</v>
      </c>
    </row>
    <row r="16" spans="1:64" x14ac:dyDescent="0.35">
      <c r="A16">
        <f t="shared" si="6"/>
        <v>13</v>
      </c>
      <c r="B16">
        <v>530</v>
      </c>
      <c r="AA16">
        <f t="shared" si="13"/>
        <v>12</v>
      </c>
      <c r="AB16">
        <v>8927</v>
      </c>
      <c r="AC16">
        <f t="shared" si="7"/>
        <v>-750.79257616875509</v>
      </c>
      <c r="AD16">
        <f t="shared" si="5"/>
        <v>396.20019203223518</v>
      </c>
      <c r="AE16">
        <f t="shared" si="5"/>
        <v>114.16658382041894</v>
      </c>
      <c r="AF16">
        <f t="shared" si="8"/>
        <v>8547.3103107950101</v>
      </c>
      <c r="AG16">
        <f t="shared" si="9"/>
        <v>144164.26008858182</v>
      </c>
      <c r="AH16" s="2">
        <f t="shared" si="10"/>
        <v>379.68968920498992</v>
      </c>
      <c r="AK16">
        <v>72</v>
      </c>
      <c r="AL16">
        <v>9240</v>
      </c>
      <c r="AM16">
        <v>-750.79257616875418</v>
      </c>
      <c r="AN16">
        <v>396.2001920322349</v>
      </c>
      <c r="AO16">
        <v>114.16658382041965</v>
      </c>
      <c r="AP16">
        <v>8547.3103107950119</v>
      </c>
      <c r="AQ16">
        <v>479819.005530903</v>
      </c>
      <c r="AR16">
        <v>692.6896892049881</v>
      </c>
      <c r="AS16">
        <f t="shared" si="11"/>
        <v>325.70174842899064</v>
      </c>
      <c r="AT16">
        <f t="shared" si="12"/>
        <v>8873.0120592240019</v>
      </c>
      <c r="BD16">
        <f>AVERAGE(BD2:BD13)</f>
        <v>8796.75</v>
      </c>
    </row>
    <row r="17" spans="1:34" x14ac:dyDescent="0.35">
      <c r="A17">
        <f t="shared" si="6"/>
        <v>14</v>
      </c>
      <c r="B17">
        <v>883</v>
      </c>
      <c r="AA17">
        <f t="shared" si="13"/>
        <v>13</v>
      </c>
      <c r="AB17">
        <v>7750</v>
      </c>
      <c r="AC17">
        <f t="shared" si="7"/>
        <v>-981.21229309814316</v>
      </c>
      <c r="AD17">
        <f t="shared" si="5"/>
        <v>298.85021993296994</v>
      </c>
      <c r="AE17">
        <f t="shared" si="5"/>
        <v>-194.43298475262688</v>
      </c>
      <c r="AF17">
        <f t="shared" si="8"/>
        <v>7910.9410531933108</v>
      </c>
      <c r="AG17">
        <f t="shared" si="9"/>
        <v>25902.022602972109</v>
      </c>
      <c r="AH17" s="2">
        <f t="shared" si="10"/>
        <v>-160.94105319331084</v>
      </c>
    </row>
    <row r="18" spans="1:34" x14ac:dyDescent="0.35">
      <c r="A18">
        <f t="shared" si="6"/>
        <v>15</v>
      </c>
      <c r="B18">
        <v>894</v>
      </c>
      <c r="AA18">
        <f t="shared" si="13"/>
        <v>14</v>
      </c>
      <c r="AB18">
        <v>6981</v>
      </c>
      <c r="AC18">
        <f t="shared" si="7"/>
        <v>-948.71696848839406</v>
      </c>
      <c r="AD18">
        <f t="shared" si="5"/>
        <v>-97.349972099265287</v>
      </c>
      <c r="AE18">
        <f t="shared" si="5"/>
        <v>-114.16658382041896</v>
      </c>
      <c r="AF18">
        <f t="shared" si="8"/>
        <v>7627.5025867030326</v>
      </c>
      <c r="AG18">
        <f t="shared" si="9"/>
        <v>417965.59461371222</v>
      </c>
      <c r="AH18" s="2">
        <f t="shared" si="10"/>
        <v>-646.50258670303265</v>
      </c>
    </row>
    <row r="19" spans="1:34" x14ac:dyDescent="0.35">
      <c r="A19">
        <f t="shared" si="6"/>
        <v>16</v>
      </c>
      <c r="B19">
        <v>1045</v>
      </c>
      <c r="AA19">
        <f t="shared" si="13"/>
        <v>15</v>
      </c>
      <c r="AB19">
        <v>8038</v>
      </c>
      <c r="AC19">
        <f t="shared" si="7"/>
        <v>-662.0136983264772</v>
      </c>
      <c r="AD19">
        <f t="shared" si="5"/>
        <v>-396.20019203223495</v>
      </c>
      <c r="AE19">
        <f t="shared" si="5"/>
        <v>194.43298475262645</v>
      </c>
      <c r="AF19">
        <f t="shared" si="8"/>
        <v>7923.9552055050253</v>
      </c>
      <c r="AG19">
        <f t="shared" si="9"/>
        <v>13006.215151401004</v>
      </c>
      <c r="AH19" s="2">
        <f t="shared" si="10"/>
        <v>114.04479449497467</v>
      </c>
    </row>
    <row r="20" spans="1:34" x14ac:dyDescent="0.35">
      <c r="A20">
        <f t="shared" si="6"/>
        <v>17</v>
      </c>
      <c r="B20">
        <v>1199</v>
      </c>
      <c r="AA20">
        <f t="shared" si="13"/>
        <v>16</v>
      </c>
      <c r="AB20">
        <v>8422</v>
      </c>
      <c r="AC20">
        <f t="shared" si="7"/>
        <v>-197.92439231963954</v>
      </c>
      <c r="AD20">
        <f t="shared" si="5"/>
        <v>-298.85021993296999</v>
      </c>
      <c r="AE20">
        <f t="shared" si="5"/>
        <v>114.16658382041898</v>
      </c>
      <c r="AF20">
        <f t="shared" si="8"/>
        <v>8405.1280826789207</v>
      </c>
      <c r="AG20">
        <f t="shared" si="9"/>
        <v>284.66159408933601</v>
      </c>
      <c r="AH20" s="2">
        <f t="shared" si="10"/>
        <v>16.871917321079309</v>
      </c>
    </row>
    <row r="21" spans="1:34" x14ac:dyDescent="0.35">
      <c r="A21">
        <f t="shared" si="6"/>
        <v>18</v>
      </c>
      <c r="B21">
        <v>1287</v>
      </c>
      <c r="AA21">
        <f t="shared" si="13"/>
        <v>17</v>
      </c>
      <c r="AB21">
        <v>8714</v>
      </c>
      <c r="AC21">
        <f t="shared" si="7"/>
        <v>319.19859477166551</v>
      </c>
      <c r="AD21">
        <f t="shared" si="7"/>
        <v>97.349972099264519</v>
      </c>
      <c r="AE21">
        <f t="shared" si="7"/>
        <v>-194.43298475262685</v>
      </c>
      <c r="AF21">
        <f t="shared" si="8"/>
        <v>9009.8516932294151</v>
      </c>
      <c r="AG21">
        <f t="shared" si="9"/>
        <v>87528.22438671194</v>
      </c>
      <c r="AH21" s="2">
        <f t="shared" si="10"/>
        <v>-295.8516932294151</v>
      </c>
    </row>
    <row r="22" spans="1:34" x14ac:dyDescent="0.35">
      <c r="A22">
        <f t="shared" si="6"/>
        <v>19</v>
      </c>
      <c r="B22">
        <v>1565</v>
      </c>
      <c r="AA22">
        <f t="shared" si="13"/>
        <v>18</v>
      </c>
      <c r="AB22">
        <v>9512</v>
      </c>
      <c r="AC22">
        <f t="shared" si="7"/>
        <v>750.79257616875498</v>
      </c>
      <c r="AD22">
        <f t="shared" si="7"/>
        <v>396.20019203223512</v>
      </c>
      <c r="AE22">
        <f t="shared" si="7"/>
        <v>-114.16658382041901</v>
      </c>
      <c r="AF22">
        <f t="shared" si="8"/>
        <v>9820.5622954916835</v>
      </c>
      <c r="AG22">
        <f t="shared" si="9"/>
        <v>95210.690199096993</v>
      </c>
      <c r="AH22" s="2">
        <f t="shared" si="10"/>
        <v>-308.56229549168347</v>
      </c>
    </row>
    <row r="23" spans="1:34" x14ac:dyDescent="0.35">
      <c r="A23">
        <f t="shared" si="6"/>
        <v>20</v>
      </c>
      <c r="B23">
        <v>1577</v>
      </c>
      <c r="AA23">
        <f t="shared" si="13"/>
        <v>19</v>
      </c>
      <c r="AB23">
        <v>10120</v>
      </c>
      <c r="AC23">
        <f t="shared" si="7"/>
        <v>981.21229309814305</v>
      </c>
      <c r="AD23">
        <f t="shared" si="7"/>
        <v>298.85021993297005</v>
      </c>
      <c r="AE23">
        <f t="shared" si="7"/>
        <v>194.43298475262642</v>
      </c>
      <c r="AF23">
        <f t="shared" si="8"/>
        <v>10262.23160889485</v>
      </c>
      <c r="AG23">
        <f t="shared" si="9"/>
        <v>20229.830568817593</v>
      </c>
      <c r="AH23" s="2">
        <f t="shared" si="10"/>
        <v>-142.23160889485007</v>
      </c>
    </row>
    <row r="24" spans="1:34" x14ac:dyDescent="0.35">
      <c r="A24">
        <f t="shared" si="6"/>
        <v>21</v>
      </c>
      <c r="B24">
        <v>1076</v>
      </c>
      <c r="AA24">
        <f t="shared" si="13"/>
        <v>20</v>
      </c>
      <c r="AB24">
        <v>9823</v>
      </c>
      <c r="AC24">
        <f t="shared" si="7"/>
        <v>948.71696848839429</v>
      </c>
      <c r="AD24">
        <f t="shared" si="7"/>
        <v>-97.349972099264448</v>
      </c>
      <c r="AE24">
        <f t="shared" si="7"/>
        <v>114.16658382041904</v>
      </c>
      <c r="AF24">
        <f t="shared" si="8"/>
        <v>9753.2696913206601</v>
      </c>
      <c r="AG24">
        <f t="shared" si="9"/>
        <v>4862.3159485160313</v>
      </c>
      <c r="AH24" s="2">
        <f t="shared" si="10"/>
        <v>69.730308679339942</v>
      </c>
    </row>
    <row r="25" spans="1:34" x14ac:dyDescent="0.35">
      <c r="A25">
        <f t="shared" si="6"/>
        <v>22</v>
      </c>
      <c r="B25">
        <v>918</v>
      </c>
      <c r="AA25">
        <f t="shared" si="13"/>
        <v>21</v>
      </c>
      <c r="AB25">
        <v>8743</v>
      </c>
      <c r="AC25">
        <f t="shared" si="7"/>
        <v>662.01369832647663</v>
      </c>
      <c r="AD25">
        <f t="shared" si="7"/>
        <v>-396.20019203223512</v>
      </c>
      <c r="AE25">
        <f t="shared" si="7"/>
        <v>-194.43298475262682</v>
      </c>
      <c r="AF25">
        <f t="shared" si="8"/>
        <v>8859.1166326527255</v>
      </c>
      <c r="AG25">
        <f t="shared" si="9"/>
        <v>13483.072378607987</v>
      </c>
      <c r="AH25" s="2">
        <f t="shared" si="10"/>
        <v>-116.11663265272546</v>
      </c>
    </row>
    <row r="26" spans="1:34" x14ac:dyDescent="0.35">
      <c r="A26">
        <f t="shared" si="6"/>
        <v>23</v>
      </c>
      <c r="B26">
        <v>1008</v>
      </c>
      <c r="AA26">
        <f t="shared" si="13"/>
        <v>22</v>
      </c>
      <c r="AB26">
        <v>9129</v>
      </c>
      <c r="AC26">
        <f t="shared" si="7"/>
        <v>197.92439231963965</v>
      </c>
      <c r="AD26">
        <f t="shared" si="7"/>
        <v>-298.85021993297005</v>
      </c>
      <c r="AE26">
        <f t="shared" si="7"/>
        <v>-114.16658382041975</v>
      </c>
      <c r="AF26">
        <f t="shared" si="8"/>
        <v>8572.6436996773609</v>
      </c>
      <c r="AG26">
        <f t="shared" si="9"/>
        <v>309532.33290869457</v>
      </c>
      <c r="AH26" s="2">
        <f t="shared" si="10"/>
        <v>556.35630032263907</v>
      </c>
    </row>
    <row r="27" spans="1:34" x14ac:dyDescent="0.35">
      <c r="A27">
        <f t="shared" si="6"/>
        <v>24</v>
      </c>
      <c r="B27">
        <v>1063</v>
      </c>
      <c r="AA27">
        <f t="shared" si="13"/>
        <v>23</v>
      </c>
      <c r="AB27">
        <v>8710</v>
      </c>
      <c r="AC27">
        <f t="shared" si="7"/>
        <v>-319.19859477166546</v>
      </c>
      <c r="AD27">
        <f t="shared" si="7"/>
        <v>97.34997209926442</v>
      </c>
      <c r="AE27">
        <f t="shared" si="7"/>
        <v>194.4329847526264</v>
      </c>
      <c r="AF27">
        <f t="shared" si="8"/>
        <v>8760.3204731913374</v>
      </c>
      <c r="AG27">
        <f t="shared" si="9"/>
        <v>2532.15002220011</v>
      </c>
      <c r="AH27" s="2">
        <f t="shared" si="10"/>
        <v>-50.320473191337442</v>
      </c>
    </row>
    <row r="28" spans="1:34" x14ac:dyDescent="0.35">
      <c r="A28">
        <f t="shared" si="6"/>
        <v>25</v>
      </c>
      <c r="B28">
        <v>544</v>
      </c>
      <c r="AA28">
        <f t="shared" si="13"/>
        <v>24</v>
      </c>
      <c r="AB28">
        <v>8680</v>
      </c>
      <c r="AC28">
        <f t="shared" si="7"/>
        <v>-750.79257616875486</v>
      </c>
      <c r="AD28">
        <f t="shared" si="7"/>
        <v>396.20019203223512</v>
      </c>
      <c r="AE28">
        <f t="shared" si="7"/>
        <v>114.16658382041908</v>
      </c>
      <c r="AF28">
        <f t="shared" si="8"/>
        <v>8547.3103107950101</v>
      </c>
      <c r="AG28">
        <f t="shared" si="9"/>
        <v>17606.55362131682</v>
      </c>
      <c r="AH28" s="2">
        <f t="shared" si="10"/>
        <v>132.68968920498992</v>
      </c>
    </row>
    <row r="29" spans="1:34" x14ac:dyDescent="0.35">
      <c r="A29">
        <f t="shared" si="6"/>
        <v>26</v>
      </c>
      <c r="B29">
        <v>635</v>
      </c>
      <c r="AA29">
        <f t="shared" si="13"/>
        <v>25</v>
      </c>
      <c r="AB29">
        <v>8162</v>
      </c>
      <c r="AC29">
        <f t="shared" si="7"/>
        <v>-981.21229309814294</v>
      </c>
      <c r="AD29">
        <f t="shared" si="7"/>
        <v>298.85021993297011</v>
      </c>
      <c r="AE29">
        <f t="shared" si="7"/>
        <v>-194.43298475262679</v>
      </c>
      <c r="AF29">
        <f t="shared" si="8"/>
        <v>7910.9410531933117</v>
      </c>
      <c r="AG29">
        <f t="shared" si="9"/>
        <v>63030.594771683522</v>
      </c>
      <c r="AH29" s="2">
        <f t="shared" si="10"/>
        <v>251.05894680668825</v>
      </c>
    </row>
    <row r="30" spans="1:34" x14ac:dyDescent="0.35">
      <c r="A30">
        <f t="shared" si="6"/>
        <v>27</v>
      </c>
      <c r="B30">
        <v>804</v>
      </c>
      <c r="AA30">
        <f t="shared" si="13"/>
        <v>26</v>
      </c>
      <c r="AB30">
        <v>7306</v>
      </c>
      <c r="AC30">
        <f t="shared" si="7"/>
        <v>-948.71696848839429</v>
      </c>
      <c r="AD30">
        <f t="shared" si="7"/>
        <v>-97.349972099264363</v>
      </c>
      <c r="AE30">
        <f t="shared" si="7"/>
        <v>-114.16658382041841</v>
      </c>
      <c r="AF30">
        <f t="shared" si="8"/>
        <v>7627.5025867030345</v>
      </c>
      <c r="AG30">
        <f t="shared" si="9"/>
        <v>103363.91325674219</v>
      </c>
      <c r="AH30" s="2">
        <f t="shared" si="10"/>
        <v>-321.50258670303447</v>
      </c>
    </row>
    <row r="31" spans="1:34" x14ac:dyDescent="0.35">
      <c r="A31">
        <f t="shared" si="6"/>
        <v>28</v>
      </c>
      <c r="B31">
        <v>980</v>
      </c>
      <c r="AA31">
        <f t="shared" si="13"/>
        <v>27</v>
      </c>
      <c r="AB31">
        <v>8124</v>
      </c>
      <c r="AC31">
        <f t="shared" si="7"/>
        <v>-662.01369832647799</v>
      </c>
      <c r="AD31">
        <f t="shared" si="7"/>
        <v>-396.20019203223467</v>
      </c>
      <c r="AE31">
        <f t="shared" si="7"/>
        <v>194.43298475262637</v>
      </c>
      <c r="AF31">
        <f t="shared" si="8"/>
        <v>7923.9552055050253</v>
      </c>
      <c r="AG31">
        <f t="shared" si="9"/>
        <v>40017.91980453665</v>
      </c>
      <c r="AH31" s="2">
        <f t="shared" si="10"/>
        <v>200.04479449497467</v>
      </c>
    </row>
    <row r="32" spans="1:34" x14ac:dyDescent="0.35">
      <c r="A32">
        <f t="shared" si="6"/>
        <v>29</v>
      </c>
      <c r="B32">
        <v>1018</v>
      </c>
      <c r="AA32">
        <f t="shared" si="13"/>
        <v>28</v>
      </c>
      <c r="AB32">
        <v>7870</v>
      </c>
      <c r="AC32">
        <f t="shared" si="7"/>
        <v>-197.92439231963971</v>
      </c>
      <c r="AD32">
        <f t="shared" si="7"/>
        <v>-298.85021993297016</v>
      </c>
      <c r="AE32">
        <f t="shared" si="7"/>
        <v>114.16658382041912</v>
      </c>
      <c r="AF32">
        <f t="shared" si="8"/>
        <v>8405.1280826789207</v>
      </c>
      <c r="AG32">
        <f t="shared" si="9"/>
        <v>286362.06487161777</v>
      </c>
      <c r="AH32" s="2">
        <f t="shared" si="10"/>
        <v>-535.12808267892069</v>
      </c>
    </row>
    <row r="33" spans="1:34" x14ac:dyDescent="0.35">
      <c r="A33">
        <f t="shared" si="6"/>
        <v>30</v>
      </c>
      <c r="B33">
        <v>1064</v>
      </c>
      <c r="AA33">
        <f t="shared" si="13"/>
        <v>29</v>
      </c>
      <c r="AB33">
        <v>9387</v>
      </c>
      <c r="AC33">
        <f t="shared" si="7"/>
        <v>319.19859477166528</v>
      </c>
      <c r="AD33">
        <f t="shared" si="7"/>
        <v>97.349972099264335</v>
      </c>
      <c r="AE33">
        <f t="shared" si="7"/>
        <v>-194.43298475262677</v>
      </c>
      <c r="AF33">
        <f t="shared" si="8"/>
        <v>9009.8516932294133</v>
      </c>
      <c r="AG33">
        <f t="shared" si="9"/>
        <v>142240.84529992059</v>
      </c>
      <c r="AH33" s="2">
        <f t="shared" si="10"/>
        <v>377.14830677058671</v>
      </c>
    </row>
    <row r="34" spans="1:34" x14ac:dyDescent="0.35">
      <c r="A34">
        <f t="shared" si="6"/>
        <v>31</v>
      </c>
      <c r="B34">
        <v>1404</v>
      </c>
      <c r="AA34">
        <f t="shared" si="13"/>
        <v>30</v>
      </c>
      <c r="AB34">
        <v>9556</v>
      </c>
      <c r="AC34">
        <f t="shared" si="7"/>
        <v>750.79257616875361</v>
      </c>
      <c r="AD34">
        <f t="shared" si="7"/>
        <v>396.20019203223467</v>
      </c>
      <c r="AE34">
        <f t="shared" si="7"/>
        <v>-114.16658382041985</v>
      </c>
      <c r="AF34">
        <f t="shared" si="8"/>
        <v>9820.5622954916798</v>
      </c>
      <c r="AG34">
        <f t="shared" si="9"/>
        <v>69993.208195826912</v>
      </c>
      <c r="AH34" s="2">
        <f t="shared" si="10"/>
        <v>-264.56229549167983</v>
      </c>
    </row>
    <row r="35" spans="1:34" x14ac:dyDescent="0.35">
      <c r="A35">
        <f t="shared" si="6"/>
        <v>32</v>
      </c>
      <c r="B35">
        <v>1286</v>
      </c>
      <c r="AA35">
        <f t="shared" si="13"/>
        <v>31</v>
      </c>
      <c r="AB35">
        <v>10093</v>
      </c>
      <c r="AC35">
        <f t="shared" si="7"/>
        <v>981.21229309814305</v>
      </c>
      <c r="AD35">
        <f t="shared" si="7"/>
        <v>298.85021993297016</v>
      </c>
      <c r="AE35">
        <f t="shared" si="7"/>
        <v>194.43298475262634</v>
      </c>
      <c r="AF35">
        <f t="shared" si="8"/>
        <v>10262.23160889485</v>
      </c>
      <c r="AG35">
        <f t="shared" si="9"/>
        <v>28639.337449139497</v>
      </c>
      <c r="AH35" s="2">
        <f t="shared" si="10"/>
        <v>-169.23160889485007</v>
      </c>
    </row>
    <row r="36" spans="1:34" x14ac:dyDescent="0.35">
      <c r="A36">
        <f t="shared" si="6"/>
        <v>33</v>
      </c>
      <c r="B36">
        <v>1104</v>
      </c>
      <c r="AA36">
        <f t="shared" si="13"/>
        <v>32</v>
      </c>
      <c r="AB36">
        <v>9620</v>
      </c>
      <c r="AC36">
        <f t="shared" si="7"/>
        <v>948.71696848839429</v>
      </c>
      <c r="AD36">
        <f t="shared" si="7"/>
        <v>-97.349972099264292</v>
      </c>
      <c r="AE36">
        <f t="shared" si="7"/>
        <v>114.16658382041918</v>
      </c>
      <c r="AF36">
        <f t="shared" si="8"/>
        <v>9753.2696913206601</v>
      </c>
      <c r="AG36">
        <f t="shared" si="9"/>
        <v>17760.810624704016</v>
      </c>
      <c r="AH36" s="2">
        <f t="shared" si="10"/>
        <v>-133.26969132066006</v>
      </c>
    </row>
    <row r="37" spans="1:34" x14ac:dyDescent="0.35">
      <c r="A37">
        <f t="shared" si="6"/>
        <v>34</v>
      </c>
      <c r="B37">
        <v>999</v>
      </c>
      <c r="AA37">
        <f t="shared" si="13"/>
        <v>33</v>
      </c>
      <c r="AB37">
        <v>8285</v>
      </c>
      <c r="AC37">
        <f t="shared" si="7"/>
        <v>662.01369832647811</v>
      </c>
      <c r="AD37">
        <f t="shared" si="7"/>
        <v>-396.20019203223467</v>
      </c>
      <c r="AE37">
        <f t="shared" si="7"/>
        <v>-194.43298475262674</v>
      </c>
      <c r="AF37">
        <f t="shared" si="8"/>
        <v>8859.1166326527273</v>
      </c>
      <c r="AG37">
        <f t="shared" si="9"/>
        <v>329609.9078885066</v>
      </c>
      <c r="AH37" s="2">
        <f t="shared" si="10"/>
        <v>-574.11663265272728</v>
      </c>
    </row>
    <row r="38" spans="1:34" x14ac:dyDescent="0.35">
      <c r="A38">
        <f t="shared" si="6"/>
        <v>35</v>
      </c>
      <c r="B38">
        <v>996</v>
      </c>
      <c r="AA38">
        <f t="shared" si="13"/>
        <v>34</v>
      </c>
      <c r="AB38">
        <v>8433</v>
      </c>
      <c r="AC38">
        <f t="shared" ref="AC38:AE76" si="14">AC$2*COS(AC$1*$AA38)+AC$3*SIN(AC$1*$AA38)</f>
        <v>197.92439231964153</v>
      </c>
      <c r="AD38">
        <f t="shared" si="14"/>
        <v>-298.85021993297124</v>
      </c>
      <c r="AE38">
        <f t="shared" si="14"/>
        <v>-114.16658382041851</v>
      </c>
      <c r="AF38">
        <f t="shared" si="8"/>
        <v>8572.6436996773627</v>
      </c>
      <c r="AG38">
        <f t="shared" si="9"/>
        <v>19500.362859581481</v>
      </c>
      <c r="AH38" s="2">
        <f t="shared" si="10"/>
        <v>-139.64369967736275</v>
      </c>
    </row>
    <row r="39" spans="1:34" x14ac:dyDescent="0.35">
      <c r="A39">
        <f t="shared" si="6"/>
        <v>36</v>
      </c>
      <c r="B39">
        <v>1015</v>
      </c>
      <c r="AA39">
        <f t="shared" si="13"/>
        <v>35</v>
      </c>
      <c r="AB39">
        <v>8160</v>
      </c>
      <c r="AC39">
        <f t="shared" si="14"/>
        <v>-319.19859477166352</v>
      </c>
      <c r="AD39">
        <f t="shared" si="14"/>
        <v>97.349972099262786</v>
      </c>
      <c r="AE39">
        <f t="shared" si="14"/>
        <v>194.43298475262631</v>
      </c>
      <c r="AF39">
        <f t="shared" si="8"/>
        <v>8760.3204731913374</v>
      </c>
      <c r="AG39">
        <f t="shared" si="9"/>
        <v>360384.67053267127</v>
      </c>
      <c r="AH39" s="2">
        <f t="shared" si="10"/>
        <v>-600.32047319133744</v>
      </c>
    </row>
    <row r="40" spans="1:34" x14ac:dyDescent="0.35">
      <c r="A40">
        <f t="shared" si="6"/>
        <v>37</v>
      </c>
      <c r="B40">
        <v>615</v>
      </c>
      <c r="AA40">
        <f t="shared" si="13"/>
        <v>36</v>
      </c>
      <c r="AB40">
        <v>8034</v>
      </c>
      <c r="AC40">
        <f t="shared" si="14"/>
        <v>-750.79257616875475</v>
      </c>
      <c r="AD40">
        <f t="shared" si="14"/>
        <v>396.20019203223507</v>
      </c>
      <c r="AE40">
        <f t="shared" si="14"/>
        <v>114.16658382041922</v>
      </c>
      <c r="AF40">
        <f t="shared" si="8"/>
        <v>8547.3103107950101</v>
      </c>
      <c r="AG40">
        <f t="shared" si="9"/>
        <v>263487.47516846983</v>
      </c>
      <c r="AH40" s="2">
        <f t="shared" si="10"/>
        <v>-513.31031079501008</v>
      </c>
    </row>
    <row r="41" spans="1:34" x14ac:dyDescent="0.35">
      <c r="A41">
        <f t="shared" si="6"/>
        <v>38</v>
      </c>
      <c r="B41">
        <v>722</v>
      </c>
      <c r="AA41">
        <f t="shared" si="13"/>
        <v>37</v>
      </c>
      <c r="AB41">
        <v>7717</v>
      </c>
      <c r="AC41">
        <f t="shared" si="14"/>
        <v>-981.21229309814305</v>
      </c>
      <c r="AD41">
        <f t="shared" si="14"/>
        <v>298.85021993297028</v>
      </c>
      <c r="AE41">
        <f t="shared" si="14"/>
        <v>-194.43298475262671</v>
      </c>
      <c r="AF41">
        <f t="shared" si="8"/>
        <v>7910.9410531933117</v>
      </c>
      <c r="AG41">
        <f t="shared" si="9"/>
        <v>37613.132113730979</v>
      </c>
      <c r="AH41" s="2">
        <f t="shared" si="10"/>
        <v>-193.94105319331175</v>
      </c>
    </row>
    <row r="42" spans="1:34" x14ac:dyDescent="0.35">
      <c r="A42">
        <f t="shared" si="6"/>
        <v>39</v>
      </c>
      <c r="B42">
        <v>832</v>
      </c>
      <c r="AA42">
        <f t="shared" si="13"/>
        <v>38</v>
      </c>
      <c r="AB42">
        <v>7461</v>
      </c>
      <c r="AC42">
        <f t="shared" si="14"/>
        <v>-948.7169684883944</v>
      </c>
      <c r="AD42">
        <f t="shared" si="14"/>
        <v>-97.349972099264193</v>
      </c>
      <c r="AE42">
        <f t="shared" si="14"/>
        <v>-114.16658382041993</v>
      </c>
      <c r="AF42">
        <f t="shared" si="8"/>
        <v>7627.5025867030326</v>
      </c>
      <c r="AG42">
        <f t="shared" si="9"/>
        <v>27723.111378800906</v>
      </c>
      <c r="AH42" s="2">
        <f t="shared" si="10"/>
        <v>-166.50258670303265</v>
      </c>
    </row>
    <row r="43" spans="1:34" x14ac:dyDescent="0.35">
      <c r="A43">
        <f t="shared" si="6"/>
        <v>40</v>
      </c>
      <c r="B43">
        <v>977</v>
      </c>
      <c r="AA43">
        <f t="shared" si="13"/>
        <v>39</v>
      </c>
      <c r="AB43">
        <v>7776</v>
      </c>
      <c r="AC43">
        <f t="shared" si="14"/>
        <v>-662.01369832647822</v>
      </c>
      <c r="AD43">
        <f t="shared" si="14"/>
        <v>-396.20019203223461</v>
      </c>
      <c r="AE43">
        <f t="shared" si="14"/>
        <v>194.43298475262628</v>
      </c>
      <c r="AF43">
        <f t="shared" si="8"/>
        <v>7923.9552055050244</v>
      </c>
      <c r="AG43">
        <f t="shared" si="9"/>
        <v>21890.742836034009</v>
      </c>
      <c r="AH43" s="2">
        <f t="shared" si="10"/>
        <v>-147.95520550502442</v>
      </c>
    </row>
    <row r="44" spans="1:34" x14ac:dyDescent="0.35">
      <c r="A44">
        <f t="shared" si="6"/>
        <v>41</v>
      </c>
      <c r="B44">
        <v>1270</v>
      </c>
      <c r="AA44">
        <f t="shared" si="13"/>
        <v>40</v>
      </c>
      <c r="AB44">
        <v>7925</v>
      </c>
      <c r="AC44">
        <f t="shared" si="14"/>
        <v>-197.92439231964175</v>
      </c>
      <c r="AD44">
        <f t="shared" si="14"/>
        <v>-298.8502199329713</v>
      </c>
      <c r="AE44">
        <f t="shared" si="14"/>
        <v>114.16658382041928</v>
      </c>
      <c r="AF44">
        <f t="shared" si="8"/>
        <v>8405.1280826789171</v>
      </c>
      <c r="AG44">
        <f t="shared" si="9"/>
        <v>230522.97577693302</v>
      </c>
      <c r="AH44" s="2">
        <f t="shared" si="10"/>
        <v>-480.12808267891705</v>
      </c>
    </row>
    <row r="45" spans="1:34" x14ac:dyDescent="0.35">
      <c r="A45">
        <f t="shared" si="6"/>
        <v>42</v>
      </c>
      <c r="B45">
        <v>1437</v>
      </c>
      <c r="AA45">
        <f t="shared" si="13"/>
        <v>41</v>
      </c>
      <c r="AB45">
        <v>8634</v>
      </c>
      <c r="AC45">
        <f t="shared" si="14"/>
        <v>319.19859477166329</v>
      </c>
      <c r="AD45">
        <f t="shared" si="14"/>
        <v>97.349972099262715</v>
      </c>
      <c r="AE45">
        <f t="shared" si="14"/>
        <v>-194.43298475262588</v>
      </c>
      <c r="AF45">
        <f t="shared" si="8"/>
        <v>9009.8516932294115</v>
      </c>
      <c r="AG45">
        <f t="shared" si="9"/>
        <v>141264.49530341564</v>
      </c>
      <c r="AH45" s="2">
        <f t="shared" si="10"/>
        <v>-375.85169322941147</v>
      </c>
    </row>
    <row r="46" spans="1:34" x14ac:dyDescent="0.35">
      <c r="A46">
        <f t="shared" si="6"/>
        <v>43</v>
      </c>
      <c r="B46">
        <v>1520</v>
      </c>
      <c r="AA46">
        <f t="shared" si="13"/>
        <v>42</v>
      </c>
      <c r="AB46">
        <v>8945</v>
      </c>
      <c r="AC46">
        <f t="shared" si="14"/>
        <v>750.79257616875464</v>
      </c>
      <c r="AD46">
        <f t="shared" si="14"/>
        <v>396.20019203223501</v>
      </c>
      <c r="AE46">
        <f t="shared" si="14"/>
        <v>-114.16658382041861</v>
      </c>
      <c r="AF46">
        <f t="shared" si="8"/>
        <v>9820.5622954916835</v>
      </c>
      <c r="AG46">
        <f t="shared" si="9"/>
        <v>766609.33328666608</v>
      </c>
      <c r="AH46" s="2">
        <f t="shared" si="10"/>
        <v>-875.56229549168347</v>
      </c>
    </row>
    <row r="47" spans="1:34" x14ac:dyDescent="0.35">
      <c r="A47">
        <f t="shared" si="6"/>
        <v>44</v>
      </c>
      <c r="B47">
        <v>1708</v>
      </c>
      <c r="AA47">
        <f t="shared" si="13"/>
        <v>43</v>
      </c>
      <c r="AB47">
        <v>10078</v>
      </c>
      <c r="AC47">
        <f t="shared" si="14"/>
        <v>981.21229309814294</v>
      </c>
      <c r="AD47">
        <f t="shared" si="14"/>
        <v>298.85021993297033</v>
      </c>
      <c r="AE47">
        <f t="shared" si="14"/>
        <v>194.43298475262625</v>
      </c>
      <c r="AF47">
        <f t="shared" si="8"/>
        <v>10262.23160889485</v>
      </c>
      <c r="AG47">
        <f t="shared" si="9"/>
        <v>33941.285715985003</v>
      </c>
      <c r="AH47" s="2">
        <f t="shared" si="10"/>
        <v>-184.23160889485007</v>
      </c>
    </row>
    <row r="48" spans="1:34" x14ac:dyDescent="0.35">
      <c r="A48">
        <f t="shared" si="6"/>
        <v>45</v>
      </c>
      <c r="B48">
        <v>1151</v>
      </c>
      <c r="AA48">
        <f t="shared" si="13"/>
        <v>44</v>
      </c>
      <c r="AB48">
        <v>9179</v>
      </c>
      <c r="AC48">
        <f t="shared" si="14"/>
        <v>948.71696848839429</v>
      </c>
      <c r="AD48">
        <f t="shared" si="14"/>
        <v>-97.349972099264093</v>
      </c>
      <c r="AE48">
        <f t="shared" si="14"/>
        <v>114.1665838204207</v>
      </c>
      <c r="AF48">
        <f t="shared" si="8"/>
        <v>9753.2696913206619</v>
      </c>
      <c r="AG48">
        <f t="shared" si="9"/>
        <v>329785.67836952826</v>
      </c>
      <c r="AH48" s="2">
        <f t="shared" si="10"/>
        <v>-574.26969132066188</v>
      </c>
    </row>
    <row r="49" spans="1:34" x14ac:dyDescent="0.35">
      <c r="A49">
        <f t="shared" si="6"/>
        <v>46</v>
      </c>
      <c r="B49">
        <v>934</v>
      </c>
      <c r="AA49">
        <f t="shared" si="13"/>
        <v>45</v>
      </c>
      <c r="AB49">
        <v>8037</v>
      </c>
      <c r="AC49">
        <f t="shared" si="14"/>
        <v>662.01369832647833</v>
      </c>
      <c r="AD49">
        <f t="shared" si="14"/>
        <v>-396.20019203223461</v>
      </c>
      <c r="AE49">
        <f t="shared" si="14"/>
        <v>-194.43298475262665</v>
      </c>
      <c r="AF49">
        <f t="shared" si="8"/>
        <v>8859.1166326527291</v>
      </c>
      <c r="AG49">
        <f t="shared" si="9"/>
        <v>675875.75768426235</v>
      </c>
      <c r="AH49" s="2">
        <f t="shared" si="10"/>
        <v>-822.11663265272909</v>
      </c>
    </row>
    <row r="50" spans="1:34" x14ac:dyDescent="0.35">
      <c r="A50">
        <f t="shared" si="6"/>
        <v>47</v>
      </c>
      <c r="B50">
        <v>1159</v>
      </c>
      <c r="AA50">
        <f t="shared" si="13"/>
        <v>46</v>
      </c>
      <c r="AB50">
        <v>8488</v>
      </c>
      <c r="AC50">
        <f t="shared" si="14"/>
        <v>197.92439231964181</v>
      </c>
      <c r="AD50">
        <f t="shared" si="14"/>
        <v>-298.85021993297141</v>
      </c>
      <c r="AE50">
        <f t="shared" si="14"/>
        <v>-114.16658382042003</v>
      </c>
      <c r="AF50">
        <f t="shared" si="8"/>
        <v>8572.6436996773609</v>
      </c>
      <c r="AG50">
        <f t="shared" si="9"/>
        <v>7164.5558950712702</v>
      </c>
      <c r="AH50" s="2">
        <f t="shared" si="10"/>
        <v>-84.643699677360928</v>
      </c>
    </row>
    <row r="51" spans="1:34" x14ac:dyDescent="0.35">
      <c r="A51">
        <f t="shared" si="6"/>
        <v>48</v>
      </c>
      <c r="B51">
        <v>1209</v>
      </c>
      <c r="AA51">
        <f t="shared" si="13"/>
        <v>47</v>
      </c>
      <c r="AB51">
        <v>7874</v>
      </c>
      <c r="AC51">
        <f t="shared" si="14"/>
        <v>-319.19859477166324</v>
      </c>
      <c r="AD51">
        <f t="shared" si="14"/>
        <v>97.349972099262615</v>
      </c>
      <c r="AE51">
        <f t="shared" si="14"/>
        <v>194.43298475262705</v>
      </c>
      <c r="AF51">
        <f t="shared" si="8"/>
        <v>8760.3204731913374</v>
      </c>
      <c r="AG51">
        <f t="shared" si="9"/>
        <v>785563.98119811632</v>
      </c>
      <c r="AH51" s="2">
        <f t="shared" si="10"/>
        <v>-886.32047319133744</v>
      </c>
    </row>
    <row r="52" spans="1:34" x14ac:dyDescent="0.35">
      <c r="A52">
        <f t="shared" si="6"/>
        <v>49</v>
      </c>
      <c r="B52">
        <v>699</v>
      </c>
      <c r="AA52">
        <f t="shared" si="13"/>
        <v>48</v>
      </c>
      <c r="AB52">
        <v>8647</v>
      </c>
      <c r="AC52">
        <f t="shared" si="14"/>
        <v>-750.79257616875452</v>
      </c>
      <c r="AD52">
        <f t="shared" si="14"/>
        <v>396.20019203223501</v>
      </c>
      <c r="AE52">
        <f t="shared" si="14"/>
        <v>114.16658382041936</v>
      </c>
      <c r="AF52">
        <f t="shared" si="8"/>
        <v>8547.3103107950119</v>
      </c>
      <c r="AG52">
        <f t="shared" si="9"/>
        <v>9938.0341337871214</v>
      </c>
      <c r="AH52" s="2">
        <f t="shared" si="10"/>
        <v>99.689689204988099</v>
      </c>
    </row>
    <row r="53" spans="1:34" x14ac:dyDescent="0.35">
      <c r="A53">
        <f t="shared" si="6"/>
        <v>50</v>
      </c>
      <c r="B53">
        <v>830</v>
      </c>
      <c r="AA53">
        <f t="shared" si="13"/>
        <v>49</v>
      </c>
      <c r="AB53">
        <v>7792</v>
      </c>
      <c r="AC53">
        <f t="shared" si="14"/>
        <v>-981.21229309814305</v>
      </c>
      <c r="AD53">
        <f t="shared" si="14"/>
        <v>298.85021993297039</v>
      </c>
      <c r="AE53">
        <f t="shared" si="14"/>
        <v>-194.43298475262583</v>
      </c>
      <c r="AF53">
        <f t="shared" si="8"/>
        <v>7910.9410531933127</v>
      </c>
      <c r="AG53">
        <f t="shared" si="9"/>
        <v>14146.97413473443</v>
      </c>
      <c r="AH53" s="2">
        <f t="shared" si="10"/>
        <v>-118.94105319331265</v>
      </c>
    </row>
    <row r="54" spans="1:34" x14ac:dyDescent="0.35">
      <c r="A54">
        <f t="shared" si="6"/>
        <v>51</v>
      </c>
      <c r="B54">
        <v>996</v>
      </c>
      <c r="AA54">
        <f t="shared" si="13"/>
        <v>50</v>
      </c>
      <c r="AB54">
        <v>6957</v>
      </c>
      <c r="AC54">
        <f t="shared" si="14"/>
        <v>-948.71696848839451</v>
      </c>
      <c r="AD54">
        <f t="shared" si="14"/>
        <v>-97.349972099263994</v>
      </c>
      <c r="AE54">
        <f t="shared" si="14"/>
        <v>-114.16658382041869</v>
      </c>
      <c r="AF54">
        <f t="shared" si="8"/>
        <v>7627.5025867030345</v>
      </c>
      <c r="AG54">
        <f t="shared" si="9"/>
        <v>449573.71877546026</v>
      </c>
      <c r="AH54" s="2">
        <f t="shared" si="10"/>
        <v>-670.50258670303447</v>
      </c>
    </row>
    <row r="55" spans="1:34" x14ac:dyDescent="0.35">
      <c r="A55">
        <f t="shared" si="6"/>
        <v>52</v>
      </c>
      <c r="B55">
        <v>1124</v>
      </c>
      <c r="AA55">
        <f t="shared" si="13"/>
        <v>51</v>
      </c>
      <c r="AB55">
        <v>7726</v>
      </c>
      <c r="AC55">
        <f t="shared" si="14"/>
        <v>-662.01369832647845</v>
      </c>
      <c r="AD55">
        <f t="shared" si="14"/>
        <v>-396.20019203223455</v>
      </c>
      <c r="AE55">
        <f t="shared" si="14"/>
        <v>194.4329847526262</v>
      </c>
      <c r="AF55">
        <f t="shared" si="8"/>
        <v>7923.9552055050244</v>
      </c>
      <c r="AG55">
        <f t="shared" si="9"/>
        <v>39186.263386536455</v>
      </c>
      <c r="AH55" s="2">
        <f t="shared" si="10"/>
        <v>-197.95520550502442</v>
      </c>
    </row>
    <row r="56" spans="1:34" x14ac:dyDescent="0.35">
      <c r="A56">
        <f t="shared" si="6"/>
        <v>53</v>
      </c>
      <c r="B56">
        <v>1458</v>
      </c>
      <c r="AA56">
        <f t="shared" si="13"/>
        <v>52</v>
      </c>
      <c r="AB56">
        <v>8106</v>
      </c>
      <c r="AC56">
        <f t="shared" si="14"/>
        <v>-197.92439231964204</v>
      </c>
      <c r="AD56">
        <f t="shared" si="14"/>
        <v>-298.85021993297147</v>
      </c>
      <c r="AE56">
        <f t="shared" si="14"/>
        <v>114.16658382041803</v>
      </c>
      <c r="AF56">
        <f t="shared" si="8"/>
        <v>8405.1280826789152</v>
      </c>
      <c r="AG56">
        <f t="shared" si="9"/>
        <v>89477.609847163942</v>
      </c>
      <c r="AH56" s="2">
        <f t="shared" si="10"/>
        <v>-299.12808267891523</v>
      </c>
    </row>
    <row r="57" spans="1:34" x14ac:dyDescent="0.35">
      <c r="A57">
        <f t="shared" si="6"/>
        <v>54</v>
      </c>
      <c r="B57">
        <v>1270</v>
      </c>
      <c r="AA57">
        <f t="shared" si="13"/>
        <v>53</v>
      </c>
      <c r="AB57">
        <v>8890</v>
      </c>
      <c r="AC57">
        <f t="shared" si="14"/>
        <v>319.19859477166307</v>
      </c>
      <c r="AD57">
        <f t="shared" si="14"/>
        <v>97.349972099262487</v>
      </c>
      <c r="AE57">
        <f t="shared" si="14"/>
        <v>-194.4329847526266</v>
      </c>
      <c r="AF57">
        <f t="shared" si="8"/>
        <v>9009.8516932294096</v>
      </c>
      <c r="AG57">
        <f t="shared" si="9"/>
        <v>14364.428369956519</v>
      </c>
      <c r="AH57" s="2">
        <f t="shared" si="10"/>
        <v>-119.85169322940965</v>
      </c>
    </row>
    <row r="58" spans="1:34" x14ac:dyDescent="0.35">
      <c r="A58">
        <f t="shared" si="6"/>
        <v>55</v>
      </c>
      <c r="B58">
        <v>1753</v>
      </c>
      <c r="AA58">
        <f t="shared" si="13"/>
        <v>54</v>
      </c>
      <c r="AB58">
        <v>9299</v>
      </c>
      <c r="AC58">
        <f t="shared" si="14"/>
        <v>750.79257616875213</v>
      </c>
      <c r="AD58">
        <f t="shared" si="14"/>
        <v>396.20019203223416</v>
      </c>
      <c r="AE58">
        <f t="shared" si="14"/>
        <v>-114.16658382042013</v>
      </c>
      <c r="AF58">
        <f t="shared" si="8"/>
        <v>9820.562295491678</v>
      </c>
      <c r="AG58">
        <f t="shared" si="9"/>
        <v>272027.22807854845</v>
      </c>
      <c r="AH58" s="2">
        <f t="shared" si="10"/>
        <v>-521.56229549167801</v>
      </c>
    </row>
    <row r="59" spans="1:34" x14ac:dyDescent="0.35">
      <c r="A59">
        <f t="shared" si="6"/>
        <v>56</v>
      </c>
      <c r="B59">
        <v>2258</v>
      </c>
      <c r="AA59">
        <f t="shared" si="13"/>
        <v>55</v>
      </c>
      <c r="AB59">
        <v>10625</v>
      </c>
      <c r="AC59">
        <f t="shared" si="14"/>
        <v>981.21229309814294</v>
      </c>
      <c r="AD59">
        <f t="shared" si="14"/>
        <v>298.8502199329705</v>
      </c>
      <c r="AE59">
        <f t="shared" si="14"/>
        <v>194.43298475262699</v>
      </c>
      <c r="AF59">
        <f t="shared" si="8"/>
        <v>10262.231608894852</v>
      </c>
      <c r="AG59">
        <f t="shared" si="9"/>
        <v>131600.9055850177</v>
      </c>
      <c r="AH59" s="2">
        <f t="shared" si="10"/>
        <v>362.76839110514811</v>
      </c>
    </row>
    <row r="60" spans="1:34" x14ac:dyDescent="0.35">
      <c r="A60">
        <f t="shared" si="6"/>
        <v>57</v>
      </c>
      <c r="B60">
        <v>1208</v>
      </c>
      <c r="AA60">
        <f t="shared" si="13"/>
        <v>56</v>
      </c>
      <c r="AB60">
        <v>9302</v>
      </c>
      <c r="AC60">
        <f t="shared" si="14"/>
        <v>948.71696848839451</v>
      </c>
      <c r="AD60">
        <f t="shared" si="14"/>
        <v>-97.349972099263894</v>
      </c>
      <c r="AE60">
        <f t="shared" si="14"/>
        <v>114.16658382041946</v>
      </c>
      <c r="AF60">
        <f t="shared" si="8"/>
        <v>9753.2696913206619</v>
      </c>
      <c r="AG60">
        <f t="shared" si="9"/>
        <v>203644.33430464545</v>
      </c>
      <c r="AH60" s="2">
        <f t="shared" si="10"/>
        <v>-451.26969132066188</v>
      </c>
    </row>
    <row r="61" spans="1:34" x14ac:dyDescent="0.35">
      <c r="A61">
        <f t="shared" si="6"/>
        <v>58</v>
      </c>
      <c r="B61">
        <v>1241</v>
      </c>
      <c r="AA61">
        <f t="shared" si="13"/>
        <v>57</v>
      </c>
      <c r="AB61">
        <v>8314</v>
      </c>
      <c r="AC61">
        <f t="shared" si="14"/>
        <v>662.01369832647845</v>
      </c>
      <c r="AD61">
        <f t="shared" si="14"/>
        <v>-396.20019203223455</v>
      </c>
      <c r="AE61">
        <f t="shared" si="14"/>
        <v>-194.43298475262577</v>
      </c>
      <c r="AF61">
        <f t="shared" si="8"/>
        <v>8859.1166326527291</v>
      </c>
      <c r="AG61">
        <f t="shared" si="9"/>
        <v>297152.14319465042</v>
      </c>
      <c r="AH61" s="2">
        <f t="shared" si="10"/>
        <v>-545.11663265272909</v>
      </c>
    </row>
    <row r="62" spans="1:34" x14ac:dyDescent="0.35">
      <c r="A62">
        <f t="shared" si="6"/>
        <v>59</v>
      </c>
      <c r="B62">
        <v>1265</v>
      </c>
      <c r="AA62">
        <f t="shared" si="13"/>
        <v>58</v>
      </c>
      <c r="AB62">
        <v>8850</v>
      </c>
      <c r="AC62">
        <f t="shared" si="14"/>
        <v>197.92439231964204</v>
      </c>
      <c r="AD62">
        <f t="shared" si="14"/>
        <v>-298.85021993297147</v>
      </c>
      <c r="AE62">
        <f t="shared" si="14"/>
        <v>-114.16658382041879</v>
      </c>
      <c r="AF62">
        <f t="shared" si="8"/>
        <v>8572.6436996773627</v>
      </c>
      <c r="AG62">
        <f t="shared" si="9"/>
        <v>76926.51732866095</v>
      </c>
      <c r="AH62" s="2">
        <f t="shared" si="10"/>
        <v>277.35630032263725</v>
      </c>
    </row>
    <row r="63" spans="1:34" x14ac:dyDescent="0.35">
      <c r="A63">
        <f t="shared" si="6"/>
        <v>60</v>
      </c>
      <c r="B63">
        <v>1828</v>
      </c>
      <c r="AA63">
        <f t="shared" si="13"/>
        <v>59</v>
      </c>
      <c r="AB63">
        <v>8265</v>
      </c>
      <c r="AC63">
        <f t="shared" si="14"/>
        <v>-319.19859477166307</v>
      </c>
      <c r="AD63">
        <f t="shared" si="14"/>
        <v>97.349972099262402</v>
      </c>
      <c r="AE63">
        <f t="shared" si="14"/>
        <v>194.43298475262614</v>
      </c>
      <c r="AF63">
        <f t="shared" si="8"/>
        <v>8760.3204731913374</v>
      </c>
      <c r="AG63">
        <f t="shared" si="9"/>
        <v>245342.37116249042</v>
      </c>
      <c r="AH63" s="2">
        <f t="shared" si="10"/>
        <v>-495.32047319133744</v>
      </c>
    </row>
    <row r="64" spans="1:34" x14ac:dyDescent="0.35">
      <c r="A64">
        <f t="shared" si="6"/>
        <v>61</v>
      </c>
      <c r="B64">
        <v>809</v>
      </c>
      <c r="AA64">
        <f t="shared" si="13"/>
        <v>60</v>
      </c>
      <c r="AB64">
        <v>8796</v>
      </c>
      <c r="AC64">
        <f t="shared" si="14"/>
        <v>-750.79257616875202</v>
      </c>
      <c r="AD64">
        <f t="shared" si="14"/>
        <v>396.2001920322341</v>
      </c>
      <c r="AE64">
        <f t="shared" si="14"/>
        <v>114.1665838204209</v>
      </c>
      <c r="AF64">
        <f t="shared" si="8"/>
        <v>8547.3103107950137</v>
      </c>
      <c r="AG64">
        <f t="shared" si="9"/>
        <v>61846.561516872673</v>
      </c>
      <c r="AH64" s="2">
        <f t="shared" si="10"/>
        <v>248.68968920498628</v>
      </c>
    </row>
    <row r="65" spans="1:34" x14ac:dyDescent="0.35">
      <c r="A65">
        <f t="shared" si="6"/>
        <v>62</v>
      </c>
      <c r="B65">
        <v>997</v>
      </c>
      <c r="AA65">
        <f t="shared" si="13"/>
        <v>61</v>
      </c>
      <c r="AB65">
        <v>7836</v>
      </c>
      <c r="AC65">
        <f t="shared" si="14"/>
        <v>-981.21229309814294</v>
      </c>
      <c r="AD65">
        <f t="shared" si="14"/>
        <v>298.85021993297056</v>
      </c>
      <c r="AE65">
        <f t="shared" si="14"/>
        <v>-194.43298475262654</v>
      </c>
      <c r="AF65">
        <f t="shared" si="8"/>
        <v>7910.9410531933127</v>
      </c>
      <c r="AG65">
        <f t="shared" si="9"/>
        <v>5616.161453722917</v>
      </c>
      <c r="AH65" s="2">
        <f t="shared" si="10"/>
        <v>-74.941053193312655</v>
      </c>
    </row>
    <row r="66" spans="1:34" x14ac:dyDescent="0.35">
      <c r="A66">
        <f t="shared" si="6"/>
        <v>63</v>
      </c>
      <c r="B66">
        <v>1164</v>
      </c>
      <c r="AA66">
        <f t="shared" si="13"/>
        <v>62</v>
      </c>
      <c r="AB66">
        <v>6892</v>
      </c>
      <c r="AC66">
        <f t="shared" si="14"/>
        <v>-948.71696848839451</v>
      </c>
      <c r="AD66">
        <f t="shared" si="14"/>
        <v>-97.34997209926378</v>
      </c>
      <c r="AE66">
        <f t="shared" si="14"/>
        <v>-114.16658382042023</v>
      </c>
      <c r="AF66">
        <f t="shared" si="8"/>
        <v>7627.5025867030326</v>
      </c>
      <c r="AG66">
        <f t="shared" si="9"/>
        <v>540964.0550468521</v>
      </c>
      <c r="AH66" s="2">
        <f t="shared" si="10"/>
        <v>-735.50258670303265</v>
      </c>
    </row>
    <row r="67" spans="1:34" x14ac:dyDescent="0.35">
      <c r="A67">
        <f t="shared" si="6"/>
        <v>64</v>
      </c>
      <c r="B67">
        <v>1205</v>
      </c>
      <c r="AA67">
        <f t="shared" si="13"/>
        <v>63</v>
      </c>
      <c r="AB67">
        <v>7791</v>
      </c>
      <c r="AC67">
        <f t="shared" si="14"/>
        <v>-662.01369832648129</v>
      </c>
      <c r="AD67">
        <f t="shared" si="14"/>
        <v>-396.2001920322337</v>
      </c>
      <c r="AE67">
        <f t="shared" si="14"/>
        <v>194.43298475262694</v>
      </c>
      <c r="AF67">
        <f t="shared" si="8"/>
        <v>7923.9552055050235</v>
      </c>
      <c r="AG67">
        <f t="shared" si="9"/>
        <v>17677.086670883036</v>
      </c>
      <c r="AH67" s="2">
        <f t="shared" si="10"/>
        <v>-132.95520550502351</v>
      </c>
    </row>
    <row r="68" spans="1:34" x14ac:dyDescent="0.35">
      <c r="A68">
        <f t="shared" si="6"/>
        <v>65</v>
      </c>
      <c r="B68">
        <v>1538</v>
      </c>
      <c r="AA68">
        <f t="shared" si="13"/>
        <v>64</v>
      </c>
      <c r="AB68">
        <v>8129</v>
      </c>
      <c r="AC68">
        <f t="shared" si="14"/>
        <v>-197.92439231964215</v>
      </c>
      <c r="AD68">
        <f t="shared" si="14"/>
        <v>-298.85021993297153</v>
      </c>
      <c r="AE68">
        <f t="shared" si="14"/>
        <v>114.16658382041956</v>
      </c>
      <c r="AF68">
        <f t="shared" si="8"/>
        <v>8405.1280826789171</v>
      </c>
      <c r="AG68">
        <f t="shared" si="9"/>
        <v>76246.718043934845</v>
      </c>
      <c r="AH68" s="2">
        <f t="shared" si="10"/>
        <v>-276.12808267891705</v>
      </c>
    </row>
    <row r="69" spans="1:34" x14ac:dyDescent="0.35">
      <c r="A69">
        <f t="shared" si="6"/>
        <v>66</v>
      </c>
      <c r="B69">
        <v>1513</v>
      </c>
      <c r="AA69">
        <f t="shared" si="13"/>
        <v>65</v>
      </c>
      <c r="AB69">
        <v>9115</v>
      </c>
      <c r="AC69">
        <f t="shared" si="14"/>
        <v>319.19859477166619</v>
      </c>
      <c r="AD69">
        <f t="shared" si="14"/>
        <v>97.349972099265159</v>
      </c>
      <c r="AE69">
        <f t="shared" si="14"/>
        <v>-194.43298475262571</v>
      </c>
      <c r="AF69">
        <f t="shared" si="8"/>
        <v>9009.8516932294169</v>
      </c>
      <c r="AG69">
        <f t="shared" si="9"/>
        <v>11056.166416720647</v>
      </c>
      <c r="AH69" s="2">
        <f t="shared" si="10"/>
        <v>105.14830677058308</v>
      </c>
    </row>
    <row r="70" spans="1:34" x14ac:dyDescent="0.35">
      <c r="A70">
        <f t="shared" ref="A70:A133" si="15">A69+1</f>
        <v>67</v>
      </c>
      <c r="B70">
        <v>1378</v>
      </c>
      <c r="AA70">
        <f t="shared" si="13"/>
        <v>66</v>
      </c>
      <c r="AB70">
        <v>9434</v>
      </c>
      <c r="AC70">
        <f t="shared" si="14"/>
        <v>750.79257616875191</v>
      </c>
      <c r="AD70">
        <f t="shared" si="14"/>
        <v>396.2001920322341</v>
      </c>
      <c r="AE70">
        <f t="shared" si="14"/>
        <v>-114.16658382041889</v>
      </c>
      <c r="AF70">
        <f t="shared" ref="AF70:AF76" si="16">SUM(AC70:AE70)+$Z$6</f>
        <v>9820.562295491678</v>
      </c>
      <c r="AG70">
        <f t="shared" ref="AG70:AG76" si="17">(AB70-AF70)^2</f>
        <v>149430.40829579538</v>
      </c>
      <c r="AH70" s="2">
        <f t="shared" ref="AH70:AH76" si="18">AB70-AF70</f>
        <v>-386.56229549167801</v>
      </c>
    </row>
    <row r="71" spans="1:34" x14ac:dyDescent="0.35">
      <c r="A71">
        <f t="shared" si="15"/>
        <v>68</v>
      </c>
      <c r="B71">
        <v>2083</v>
      </c>
      <c r="AA71">
        <f t="shared" ref="AA71:AA76" si="19">AA70+1</f>
        <v>67</v>
      </c>
      <c r="AB71">
        <v>10484</v>
      </c>
      <c r="AC71">
        <f t="shared" si="14"/>
        <v>981.21229309814282</v>
      </c>
      <c r="AD71">
        <f t="shared" si="14"/>
        <v>298.85021993297062</v>
      </c>
      <c r="AE71">
        <f t="shared" si="14"/>
        <v>194.43298475262608</v>
      </c>
      <c r="AF71">
        <f t="shared" si="16"/>
        <v>10262.23160889485</v>
      </c>
      <c r="AG71">
        <f t="shared" si="17"/>
        <v>49181.219293366747</v>
      </c>
      <c r="AH71" s="2">
        <f t="shared" si="18"/>
        <v>221.76839110514993</v>
      </c>
    </row>
    <row r="72" spans="1:34" x14ac:dyDescent="0.35">
      <c r="A72">
        <f t="shared" si="15"/>
        <v>69</v>
      </c>
      <c r="B72">
        <v>1357</v>
      </c>
      <c r="AA72">
        <f t="shared" si="19"/>
        <v>68</v>
      </c>
      <c r="AB72">
        <v>9827</v>
      </c>
      <c r="AC72">
        <f t="shared" si="14"/>
        <v>948.71696848839576</v>
      </c>
      <c r="AD72">
        <f t="shared" si="14"/>
        <v>-97.349972099260825</v>
      </c>
      <c r="AE72">
        <f t="shared" si="14"/>
        <v>114.16658382041823</v>
      </c>
      <c r="AF72">
        <f t="shared" si="16"/>
        <v>9753.2696913206637</v>
      </c>
      <c r="AG72">
        <f t="shared" si="17"/>
        <v>5436.1584179502142</v>
      </c>
      <c r="AH72" s="2">
        <f t="shared" si="18"/>
        <v>73.730308679336304</v>
      </c>
    </row>
    <row r="73" spans="1:34" x14ac:dyDescent="0.35">
      <c r="A73">
        <f t="shared" si="15"/>
        <v>70</v>
      </c>
      <c r="B73">
        <v>1536</v>
      </c>
      <c r="AA73">
        <f t="shared" si="19"/>
        <v>69</v>
      </c>
      <c r="AB73">
        <v>9110</v>
      </c>
      <c r="AC73">
        <f t="shared" si="14"/>
        <v>662.01369832647867</v>
      </c>
      <c r="AD73">
        <f t="shared" si="14"/>
        <v>-396.2001920322345</v>
      </c>
      <c r="AE73">
        <f t="shared" si="14"/>
        <v>-194.43298475262648</v>
      </c>
      <c r="AF73">
        <f t="shared" si="16"/>
        <v>8859.1166326527291</v>
      </c>
      <c r="AG73">
        <f t="shared" si="17"/>
        <v>62942.464011505675</v>
      </c>
      <c r="AH73" s="2">
        <f t="shared" si="18"/>
        <v>250.88336734727091</v>
      </c>
    </row>
    <row r="74" spans="1:34" x14ac:dyDescent="0.35">
      <c r="A74">
        <f t="shared" si="15"/>
        <v>71</v>
      </c>
      <c r="B74">
        <v>1526</v>
      </c>
      <c r="AA74">
        <f t="shared" si="19"/>
        <v>70</v>
      </c>
      <c r="AB74">
        <v>9070</v>
      </c>
      <c r="AC74">
        <f t="shared" si="14"/>
        <v>197.92439231964579</v>
      </c>
      <c r="AD74">
        <f t="shared" si="14"/>
        <v>-298.85021993297369</v>
      </c>
      <c r="AE74">
        <f t="shared" si="14"/>
        <v>-114.16658382042031</v>
      </c>
      <c r="AF74">
        <f t="shared" si="16"/>
        <v>8572.6436996773627</v>
      </c>
      <c r="AG74">
        <f t="shared" si="17"/>
        <v>247363.28947062133</v>
      </c>
      <c r="AH74" s="2">
        <f t="shared" si="18"/>
        <v>497.35630032263725</v>
      </c>
    </row>
    <row r="75" spans="1:34" x14ac:dyDescent="0.35">
      <c r="A75">
        <f t="shared" si="15"/>
        <v>72</v>
      </c>
      <c r="B75">
        <v>1376</v>
      </c>
      <c r="AA75">
        <f t="shared" si="19"/>
        <v>71</v>
      </c>
      <c r="AB75">
        <v>8633</v>
      </c>
      <c r="AC75">
        <f t="shared" si="14"/>
        <v>-319.1985947716629</v>
      </c>
      <c r="AD75">
        <f t="shared" si="14"/>
        <v>97.349972099262203</v>
      </c>
      <c r="AE75">
        <f t="shared" si="14"/>
        <v>194.43298475262688</v>
      </c>
      <c r="AF75">
        <f t="shared" si="16"/>
        <v>8760.3204731913374</v>
      </c>
      <c r="AG75">
        <f t="shared" si="17"/>
        <v>16210.502893666076</v>
      </c>
      <c r="AH75" s="2">
        <f t="shared" si="18"/>
        <v>-127.32047319133744</v>
      </c>
    </row>
    <row r="76" spans="1:34" x14ac:dyDescent="0.35">
      <c r="A76">
        <f t="shared" si="15"/>
        <v>73</v>
      </c>
      <c r="B76">
        <v>779</v>
      </c>
      <c r="AA76">
        <f t="shared" si="19"/>
        <v>72</v>
      </c>
      <c r="AB76">
        <v>9240</v>
      </c>
      <c r="AC76">
        <f t="shared" si="14"/>
        <v>-750.79257616875418</v>
      </c>
      <c r="AD76">
        <f t="shared" si="14"/>
        <v>396.2001920322349</v>
      </c>
      <c r="AE76">
        <f t="shared" si="14"/>
        <v>114.16658382041965</v>
      </c>
      <c r="AF76">
        <f t="shared" si="16"/>
        <v>8547.3103107950119</v>
      </c>
      <c r="AG76">
        <f t="shared" si="17"/>
        <v>479819.005530903</v>
      </c>
      <c r="AH76" s="2">
        <f t="shared" si="18"/>
        <v>692.6896892049881</v>
      </c>
    </row>
    <row r="77" spans="1:34" x14ac:dyDescent="0.35">
      <c r="A77">
        <f t="shared" si="15"/>
        <v>74</v>
      </c>
      <c r="B77">
        <v>1005</v>
      </c>
    </row>
    <row r="78" spans="1:34" x14ac:dyDescent="0.35">
      <c r="A78">
        <f t="shared" si="15"/>
        <v>75</v>
      </c>
      <c r="B78">
        <v>1193</v>
      </c>
    </row>
    <row r="79" spans="1:34" x14ac:dyDescent="0.35">
      <c r="A79">
        <f t="shared" si="15"/>
        <v>76</v>
      </c>
      <c r="B79">
        <v>1522</v>
      </c>
    </row>
    <row r="80" spans="1:34" x14ac:dyDescent="0.35">
      <c r="A80">
        <f t="shared" si="15"/>
        <v>77</v>
      </c>
      <c r="B80">
        <v>1539</v>
      </c>
    </row>
    <row r="81" spans="1:2" x14ac:dyDescent="0.35">
      <c r="A81">
        <f t="shared" si="15"/>
        <v>78</v>
      </c>
      <c r="B81">
        <v>1546</v>
      </c>
    </row>
    <row r="82" spans="1:2" x14ac:dyDescent="0.35">
      <c r="A82">
        <f t="shared" si="15"/>
        <v>79</v>
      </c>
      <c r="B82">
        <v>2116</v>
      </c>
    </row>
    <row r="83" spans="1:2" x14ac:dyDescent="0.35">
      <c r="A83">
        <f t="shared" si="15"/>
        <v>80</v>
      </c>
      <c r="B83">
        <v>2326</v>
      </c>
    </row>
    <row r="84" spans="1:2" x14ac:dyDescent="0.35">
      <c r="A84">
        <f t="shared" si="15"/>
        <v>81</v>
      </c>
      <c r="B84">
        <v>1596</v>
      </c>
    </row>
    <row r="85" spans="1:2" x14ac:dyDescent="0.35">
      <c r="A85">
        <f t="shared" si="15"/>
        <v>82</v>
      </c>
      <c r="B85">
        <v>1356</v>
      </c>
    </row>
    <row r="86" spans="1:2" x14ac:dyDescent="0.35">
      <c r="A86">
        <f t="shared" si="15"/>
        <v>83</v>
      </c>
      <c r="B86">
        <v>1553</v>
      </c>
    </row>
    <row r="87" spans="1:2" x14ac:dyDescent="0.35">
      <c r="A87">
        <f t="shared" si="15"/>
        <v>84</v>
      </c>
      <c r="B87">
        <v>1613</v>
      </c>
    </row>
    <row r="88" spans="1:2" x14ac:dyDescent="0.35">
      <c r="A88">
        <f t="shared" si="15"/>
        <v>85</v>
      </c>
      <c r="B88">
        <v>814</v>
      </c>
    </row>
    <row r="89" spans="1:2" x14ac:dyDescent="0.35">
      <c r="A89">
        <f t="shared" si="15"/>
        <v>86</v>
      </c>
      <c r="B89">
        <v>1150</v>
      </c>
    </row>
    <row r="90" spans="1:2" x14ac:dyDescent="0.35">
      <c r="A90">
        <f t="shared" si="15"/>
        <v>87</v>
      </c>
      <c r="B90">
        <v>1225</v>
      </c>
    </row>
    <row r="91" spans="1:2" x14ac:dyDescent="0.35">
      <c r="A91">
        <f t="shared" si="15"/>
        <v>88</v>
      </c>
      <c r="B91">
        <v>1691</v>
      </c>
    </row>
    <row r="92" spans="1:2" x14ac:dyDescent="0.35">
      <c r="A92">
        <f t="shared" si="15"/>
        <v>89</v>
      </c>
      <c r="B92">
        <v>1759</v>
      </c>
    </row>
    <row r="93" spans="1:2" x14ac:dyDescent="0.35">
      <c r="A93">
        <f t="shared" si="15"/>
        <v>90</v>
      </c>
      <c r="B93">
        <v>1754</v>
      </c>
    </row>
    <row r="94" spans="1:2" x14ac:dyDescent="0.35">
      <c r="A94">
        <f t="shared" si="15"/>
        <v>91</v>
      </c>
      <c r="B94">
        <v>2100</v>
      </c>
    </row>
    <row r="95" spans="1:2" x14ac:dyDescent="0.35">
      <c r="A95">
        <f t="shared" si="15"/>
        <v>92</v>
      </c>
      <c r="B95">
        <v>2062</v>
      </c>
    </row>
    <row r="96" spans="1:2" x14ac:dyDescent="0.35">
      <c r="A96">
        <f t="shared" si="15"/>
        <v>93</v>
      </c>
      <c r="B96">
        <v>2012</v>
      </c>
    </row>
    <row r="97" spans="1:2" x14ac:dyDescent="0.35">
      <c r="A97">
        <f t="shared" si="15"/>
        <v>94</v>
      </c>
      <c r="B97">
        <v>1897</v>
      </c>
    </row>
    <row r="98" spans="1:2" x14ac:dyDescent="0.35">
      <c r="A98">
        <f t="shared" si="15"/>
        <v>95</v>
      </c>
      <c r="B98">
        <v>1964</v>
      </c>
    </row>
    <row r="99" spans="1:2" x14ac:dyDescent="0.35">
      <c r="A99">
        <f t="shared" si="15"/>
        <v>96</v>
      </c>
      <c r="B99">
        <v>2186</v>
      </c>
    </row>
    <row r="100" spans="1:2" x14ac:dyDescent="0.35">
      <c r="A100">
        <f t="shared" si="15"/>
        <v>97</v>
      </c>
      <c r="B100">
        <v>966</v>
      </c>
    </row>
    <row r="101" spans="1:2" x14ac:dyDescent="0.35">
      <c r="A101">
        <f t="shared" si="15"/>
        <v>98</v>
      </c>
      <c r="B101">
        <v>1549</v>
      </c>
    </row>
    <row r="102" spans="1:2" x14ac:dyDescent="0.35">
      <c r="A102">
        <f t="shared" si="15"/>
        <v>99</v>
      </c>
      <c r="B102">
        <v>1538</v>
      </c>
    </row>
    <row r="103" spans="1:2" x14ac:dyDescent="0.35">
      <c r="A103">
        <f t="shared" si="15"/>
        <v>100</v>
      </c>
      <c r="B103">
        <v>1612</v>
      </c>
    </row>
    <row r="104" spans="1:2" x14ac:dyDescent="0.35">
      <c r="A104">
        <f t="shared" si="15"/>
        <v>101</v>
      </c>
      <c r="B104">
        <v>2078</v>
      </c>
    </row>
    <row r="105" spans="1:2" x14ac:dyDescent="0.35">
      <c r="A105">
        <f t="shared" si="15"/>
        <v>102</v>
      </c>
      <c r="B105">
        <v>2137</v>
      </c>
    </row>
    <row r="106" spans="1:2" x14ac:dyDescent="0.35">
      <c r="A106">
        <f t="shared" si="15"/>
        <v>103</v>
      </c>
      <c r="B106">
        <v>2907</v>
      </c>
    </row>
    <row r="107" spans="1:2" x14ac:dyDescent="0.35">
      <c r="A107">
        <f t="shared" si="15"/>
        <v>104</v>
      </c>
      <c r="B107">
        <v>2249</v>
      </c>
    </row>
    <row r="108" spans="1:2" x14ac:dyDescent="0.35">
      <c r="A108">
        <f t="shared" si="15"/>
        <v>105</v>
      </c>
      <c r="B108">
        <v>1883</v>
      </c>
    </row>
    <row r="109" spans="1:2" x14ac:dyDescent="0.35">
      <c r="A109">
        <f t="shared" si="15"/>
        <v>106</v>
      </c>
      <c r="B109">
        <v>1739</v>
      </c>
    </row>
    <row r="110" spans="1:2" x14ac:dyDescent="0.35">
      <c r="A110">
        <f t="shared" si="15"/>
        <v>107</v>
      </c>
      <c r="B110">
        <v>1828</v>
      </c>
    </row>
    <row r="111" spans="1:2" x14ac:dyDescent="0.35">
      <c r="A111">
        <f t="shared" si="15"/>
        <v>108</v>
      </c>
      <c r="B111">
        <v>1868</v>
      </c>
    </row>
    <row r="112" spans="1:2" x14ac:dyDescent="0.35">
      <c r="A112">
        <f t="shared" si="15"/>
        <v>109</v>
      </c>
      <c r="B112">
        <v>1138</v>
      </c>
    </row>
    <row r="113" spans="1:2" x14ac:dyDescent="0.35">
      <c r="A113">
        <f t="shared" si="15"/>
        <v>110</v>
      </c>
      <c r="B113">
        <v>1430</v>
      </c>
    </row>
    <row r="114" spans="1:2" x14ac:dyDescent="0.35">
      <c r="A114">
        <f t="shared" si="15"/>
        <v>111</v>
      </c>
      <c r="B114">
        <v>1809</v>
      </c>
    </row>
    <row r="115" spans="1:2" x14ac:dyDescent="0.35">
      <c r="A115">
        <f t="shared" si="15"/>
        <v>112</v>
      </c>
      <c r="B115">
        <v>1763</v>
      </c>
    </row>
    <row r="116" spans="1:2" x14ac:dyDescent="0.35">
      <c r="A116">
        <f t="shared" si="15"/>
        <v>113</v>
      </c>
      <c r="B116">
        <v>2200</v>
      </c>
    </row>
    <row r="117" spans="1:2" x14ac:dyDescent="0.35">
      <c r="A117">
        <f t="shared" si="15"/>
        <v>114</v>
      </c>
      <c r="B117">
        <v>2067</v>
      </c>
    </row>
    <row r="118" spans="1:2" x14ac:dyDescent="0.35">
      <c r="A118">
        <f t="shared" si="15"/>
        <v>115</v>
      </c>
      <c r="B118">
        <v>2503</v>
      </c>
    </row>
    <row r="119" spans="1:2" x14ac:dyDescent="0.35">
      <c r="A119">
        <f t="shared" si="15"/>
        <v>116</v>
      </c>
      <c r="B119">
        <v>2141</v>
      </c>
    </row>
    <row r="120" spans="1:2" x14ac:dyDescent="0.35">
      <c r="A120">
        <f t="shared" si="15"/>
        <v>117</v>
      </c>
      <c r="B120">
        <v>2103</v>
      </c>
    </row>
    <row r="121" spans="1:2" x14ac:dyDescent="0.35">
      <c r="A121">
        <f t="shared" si="15"/>
        <v>118</v>
      </c>
      <c r="B121">
        <v>1972</v>
      </c>
    </row>
    <row r="122" spans="1:2" x14ac:dyDescent="0.35">
      <c r="A122">
        <f t="shared" si="15"/>
        <v>119</v>
      </c>
      <c r="B122">
        <v>2181</v>
      </c>
    </row>
    <row r="123" spans="1:2" x14ac:dyDescent="0.35">
      <c r="A123">
        <f t="shared" si="15"/>
        <v>120</v>
      </c>
      <c r="B123">
        <v>2344</v>
      </c>
    </row>
    <row r="124" spans="1:2" x14ac:dyDescent="0.35">
      <c r="A124">
        <f t="shared" si="15"/>
        <v>121</v>
      </c>
      <c r="B124">
        <v>970</v>
      </c>
    </row>
    <row r="125" spans="1:2" x14ac:dyDescent="0.35">
      <c r="A125">
        <f t="shared" si="15"/>
        <v>122</v>
      </c>
      <c r="B125">
        <v>1199</v>
      </c>
    </row>
    <row r="126" spans="1:2" x14ac:dyDescent="0.35">
      <c r="A126">
        <f t="shared" si="15"/>
        <v>123</v>
      </c>
      <c r="B126">
        <v>1718</v>
      </c>
    </row>
    <row r="127" spans="1:2" x14ac:dyDescent="0.35">
      <c r="A127">
        <f t="shared" si="15"/>
        <v>124</v>
      </c>
      <c r="B127">
        <v>1683</v>
      </c>
    </row>
    <row r="128" spans="1:2" x14ac:dyDescent="0.35">
      <c r="A128">
        <f t="shared" si="15"/>
        <v>125</v>
      </c>
      <c r="B128">
        <v>2025</v>
      </c>
    </row>
    <row r="129" spans="1:2" x14ac:dyDescent="0.35">
      <c r="A129">
        <f t="shared" si="15"/>
        <v>126</v>
      </c>
      <c r="B129">
        <v>2051</v>
      </c>
    </row>
    <row r="130" spans="1:2" x14ac:dyDescent="0.35">
      <c r="A130">
        <f t="shared" si="15"/>
        <v>127</v>
      </c>
      <c r="B130">
        <v>2439</v>
      </c>
    </row>
    <row r="131" spans="1:2" x14ac:dyDescent="0.35">
      <c r="A131">
        <f t="shared" si="15"/>
        <v>128</v>
      </c>
      <c r="B131">
        <v>2353</v>
      </c>
    </row>
    <row r="132" spans="1:2" x14ac:dyDescent="0.35">
      <c r="A132">
        <f t="shared" si="15"/>
        <v>129</v>
      </c>
      <c r="B132">
        <v>2230</v>
      </c>
    </row>
    <row r="133" spans="1:2" x14ac:dyDescent="0.35">
      <c r="A133">
        <f t="shared" si="15"/>
        <v>130</v>
      </c>
      <c r="B133">
        <v>1852</v>
      </c>
    </row>
    <row r="134" spans="1:2" x14ac:dyDescent="0.35">
      <c r="A134">
        <f>A133+1</f>
        <v>131</v>
      </c>
      <c r="B134">
        <v>2147</v>
      </c>
    </row>
    <row r="135" spans="1:2" x14ac:dyDescent="0.35">
      <c r="A135">
        <f>A134+1</f>
        <v>132</v>
      </c>
      <c r="B135">
        <v>2286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7332-9A94-4DB2-B684-4ACCD2EBE0BC}">
  <dimension ref="A1:H78"/>
  <sheetViews>
    <sheetView workbookViewId="0">
      <selection sqref="A1:H1048576"/>
    </sheetView>
  </sheetViews>
  <sheetFormatPr defaultRowHeight="14.5" x14ac:dyDescent="0.35"/>
  <cols>
    <col min="7" max="7" width="12.453125" bestFit="1" customWidth="1"/>
  </cols>
  <sheetData>
    <row r="1" spans="1:8" x14ac:dyDescent="0.35">
      <c r="C1">
        <f>2*PI()/12</f>
        <v>0.52359877559829882</v>
      </c>
      <c r="D1">
        <f>4*PI()/12</f>
        <v>1.0471975511965976</v>
      </c>
      <c r="E1">
        <f>6*PI()/12</f>
        <v>1.5707963267948966</v>
      </c>
    </row>
    <row r="2" spans="1:8" x14ac:dyDescent="0.35">
      <c r="B2" t="s">
        <v>4</v>
      </c>
      <c r="C2">
        <v>-734.03981202935768</v>
      </c>
      <c r="D2">
        <v>409.27751270662168</v>
      </c>
      <c r="E2">
        <v>145.13894489209534</v>
      </c>
    </row>
    <row r="3" spans="1:8" x14ac:dyDescent="0.35">
      <c r="A3" t="s">
        <v>5</v>
      </c>
      <c r="B3" t="s">
        <v>6</v>
      </c>
      <c r="C3">
        <v>-711.64196126267825</v>
      </c>
      <c r="D3">
        <v>99.159984771944934</v>
      </c>
      <c r="E3">
        <v>-185.55581143319318</v>
      </c>
    </row>
    <row r="4" spans="1:8" x14ac:dyDescent="0.35">
      <c r="B4">
        <f>AVERAGE(B5:B76)</f>
        <v>8787.7361111111113</v>
      </c>
      <c r="C4">
        <f>(C2^2+C3^2)/2</f>
        <v>522624.36333694297</v>
      </c>
      <c r="D4">
        <f>(D2^2+D3^2)/2</f>
        <v>88670.392493645617</v>
      </c>
      <c r="E4">
        <f>(E2^2+E3^2)/2</f>
        <v>27748.136240510721</v>
      </c>
      <c r="F4" s="1" t="s">
        <v>7</v>
      </c>
      <c r="G4" s="1" t="s">
        <v>8</v>
      </c>
      <c r="H4" s="2" t="s">
        <v>9</v>
      </c>
    </row>
    <row r="5" spans="1:8" x14ac:dyDescent="0.35">
      <c r="A5">
        <v>1</v>
      </c>
      <c r="B5">
        <v>9007</v>
      </c>
      <c r="C5">
        <f>C$2*COS(C$1*$M5)+C$3*SIN(C$1*$M5)</f>
        <v>-734.03981202935768</v>
      </c>
      <c r="D5">
        <f t="shared" ref="D5:E20" si="0">D$2*COS(D$1*$M5)+D$3*SIN(D$1*$M5)</f>
        <v>409.27751270662168</v>
      </c>
      <c r="E5">
        <f t="shared" si="0"/>
        <v>145.13894489209534</v>
      </c>
      <c r="F5">
        <f>SUM(C5:E5)+$N$4</f>
        <v>-179.62335443064066</v>
      </c>
      <c r="G5">
        <f>(B5-F5)^2</f>
        <v>84394048.656170487</v>
      </c>
      <c r="H5" s="2">
        <f>B5-F5</f>
        <v>9186.6233544306415</v>
      </c>
    </row>
    <row r="6" spans="1:8" x14ac:dyDescent="0.35">
      <c r="A6">
        <f>A5+1</f>
        <v>2</v>
      </c>
      <c r="B6">
        <v>8106</v>
      </c>
      <c r="C6">
        <f t="shared" ref="C6:E37" si="1">C$2*COS(C$1*$M6)+C$3*SIN(C$1*$M6)</f>
        <v>-734.03981202935768</v>
      </c>
      <c r="D6">
        <f t="shared" si="0"/>
        <v>409.27751270662168</v>
      </c>
      <c r="E6">
        <f t="shared" si="0"/>
        <v>145.13894489209534</v>
      </c>
      <c r="F6">
        <f t="shared" ref="F6:F69" si="2">SUM(C6:E6)+$N$4</f>
        <v>-179.62335443064066</v>
      </c>
      <c r="G6">
        <f t="shared" ref="G6:G69" si="3">(B6-F6)^2</f>
        <v>68651554.37148647</v>
      </c>
      <c r="H6" s="2">
        <f t="shared" ref="H6:H69" si="4">B6-F6</f>
        <v>8285.6233544306415</v>
      </c>
    </row>
    <row r="7" spans="1:8" x14ac:dyDescent="0.35">
      <c r="A7">
        <f t="shared" ref="A7:A70" si="5">A6+1</f>
        <v>3</v>
      </c>
      <c r="B7">
        <v>8928</v>
      </c>
      <c r="C7">
        <f t="shared" si="1"/>
        <v>-734.03981202935768</v>
      </c>
      <c r="D7">
        <f t="shared" si="0"/>
        <v>409.27751270662168</v>
      </c>
      <c r="E7">
        <f t="shared" si="0"/>
        <v>145.13894489209534</v>
      </c>
      <c r="F7">
        <f t="shared" si="2"/>
        <v>-179.62335443064066</v>
      </c>
      <c r="G7">
        <f t="shared" si="3"/>
        <v>82948803.166170448</v>
      </c>
      <c r="H7" s="2">
        <f t="shared" si="4"/>
        <v>9107.6233544306415</v>
      </c>
    </row>
    <row r="8" spans="1:8" x14ac:dyDescent="0.35">
      <c r="A8">
        <f t="shared" si="5"/>
        <v>4</v>
      </c>
      <c r="B8">
        <v>9137</v>
      </c>
      <c r="C8">
        <f t="shared" si="1"/>
        <v>-734.03981202935768</v>
      </c>
      <c r="D8">
        <f t="shared" si="0"/>
        <v>409.27751270662168</v>
      </c>
      <c r="E8">
        <f t="shared" si="0"/>
        <v>145.13894489209534</v>
      </c>
      <c r="F8">
        <f t="shared" si="2"/>
        <v>-179.62335443064066</v>
      </c>
      <c r="G8">
        <f t="shared" si="3"/>
        <v>86799470.728322461</v>
      </c>
      <c r="H8" s="2">
        <f t="shared" si="4"/>
        <v>9316.6233544306415</v>
      </c>
    </row>
    <row r="9" spans="1:8" x14ac:dyDescent="0.35">
      <c r="A9">
        <f t="shared" si="5"/>
        <v>5</v>
      </c>
      <c r="B9">
        <v>10017</v>
      </c>
      <c r="C9">
        <f t="shared" si="1"/>
        <v>-734.03981202935768</v>
      </c>
      <c r="D9">
        <f t="shared" si="0"/>
        <v>409.27751270662168</v>
      </c>
      <c r="E9">
        <f t="shared" si="0"/>
        <v>145.13894489209534</v>
      </c>
      <c r="F9">
        <f t="shared" si="2"/>
        <v>-179.62335443064066</v>
      </c>
      <c r="G9">
        <f t="shared" si="3"/>
        <v>103971127.83212039</v>
      </c>
      <c r="H9" s="2">
        <f t="shared" si="4"/>
        <v>10196.623354430641</v>
      </c>
    </row>
    <row r="10" spans="1:8" x14ac:dyDescent="0.35">
      <c r="A10">
        <f t="shared" si="5"/>
        <v>6</v>
      </c>
      <c r="B10">
        <v>10826</v>
      </c>
      <c r="C10">
        <f t="shared" si="1"/>
        <v>-734.03981202935768</v>
      </c>
      <c r="D10">
        <f t="shared" si="0"/>
        <v>409.27751270662168</v>
      </c>
      <c r="E10">
        <f t="shared" si="0"/>
        <v>145.13894489209534</v>
      </c>
      <c r="F10">
        <f t="shared" si="2"/>
        <v>-179.62335443064066</v>
      </c>
      <c r="G10">
        <f t="shared" si="3"/>
        <v>121123745.41958916</v>
      </c>
      <c r="H10" s="2">
        <f t="shared" si="4"/>
        <v>11005.623354430641</v>
      </c>
    </row>
    <row r="11" spans="1:8" x14ac:dyDescent="0.35">
      <c r="A11">
        <f t="shared" si="5"/>
        <v>7</v>
      </c>
      <c r="B11">
        <v>11317</v>
      </c>
      <c r="C11">
        <f t="shared" si="1"/>
        <v>-734.03981202935768</v>
      </c>
      <c r="D11">
        <f t="shared" si="0"/>
        <v>409.27751270662168</v>
      </c>
      <c r="E11">
        <f t="shared" si="0"/>
        <v>145.13894489209534</v>
      </c>
      <c r="F11">
        <f t="shared" si="2"/>
        <v>-179.62335443064066</v>
      </c>
      <c r="G11">
        <f t="shared" si="3"/>
        <v>132172348.55364005</v>
      </c>
      <c r="H11" s="2">
        <f t="shared" si="4"/>
        <v>11496.623354430641</v>
      </c>
    </row>
    <row r="12" spans="1:8" x14ac:dyDescent="0.35">
      <c r="A12">
        <f t="shared" si="5"/>
        <v>8</v>
      </c>
      <c r="B12">
        <v>10744</v>
      </c>
      <c r="C12">
        <f t="shared" si="1"/>
        <v>-734.03981202935768</v>
      </c>
      <c r="D12">
        <f t="shared" si="0"/>
        <v>409.27751270662168</v>
      </c>
      <c r="E12">
        <f t="shared" si="0"/>
        <v>145.13894489209534</v>
      </c>
      <c r="F12">
        <f t="shared" si="2"/>
        <v>-179.62335443064066</v>
      </c>
      <c r="G12">
        <f t="shared" si="3"/>
        <v>119325547.18946254</v>
      </c>
      <c r="H12" s="2">
        <f t="shared" si="4"/>
        <v>10923.623354430641</v>
      </c>
    </row>
    <row r="13" spans="1:8" x14ac:dyDescent="0.35">
      <c r="A13">
        <f t="shared" si="5"/>
        <v>9</v>
      </c>
      <c r="B13">
        <v>9713</v>
      </c>
      <c r="C13">
        <f t="shared" si="1"/>
        <v>-734.03981202935768</v>
      </c>
      <c r="D13">
        <f t="shared" si="0"/>
        <v>409.27751270662168</v>
      </c>
      <c r="E13">
        <f t="shared" si="0"/>
        <v>145.13894489209534</v>
      </c>
      <c r="F13">
        <f t="shared" si="2"/>
        <v>-179.62335443064066</v>
      </c>
      <c r="G13">
        <f t="shared" si="3"/>
        <v>97863996.832626551</v>
      </c>
      <c r="H13" s="2">
        <f t="shared" si="4"/>
        <v>9892.6233544306415</v>
      </c>
    </row>
    <row r="14" spans="1:8" x14ac:dyDescent="0.35">
      <c r="A14">
        <f t="shared" si="5"/>
        <v>10</v>
      </c>
      <c r="B14">
        <v>9938</v>
      </c>
      <c r="C14">
        <f t="shared" si="1"/>
        <v>-734.03981202935768</v>
      </c>
      <c r="D14">
        <f t="shared" si="0"/>
        <v>409.27751270662168</v>
      </c>
      <c r="E14">
        <f t="shared" si="0"/>
        <v>145.13894489209534</v>
      </c>
      <c r="F14">
        <f t="shared" si="2"/>
        <v>-179.62335443064066</v>
      </c>
      <c r="G14">
        <f t="shared" si="3"/>
        <v>102366302.34212035</v>
      </c>
      <c r="H14" s="2">
        <f t="shared" si="4"/>
        <v>10117.623354430641</v>
      </c>
    </row>
    <row r="15" spans="1:8" x14ac:dyDescent="0.35">
      <c r="A15">
        <f t="shared" si="5"/>
        <v>11</v>
      </c>
      <c r="B15">
        <v>9161</v>
      </c>
      <c r="C15">
        <f t="shared" si="1"/>
        <v>-734.03981202935768</v>
      </c>
      <c r="D15">
        <f t="shared" si="0"/>
        <v>409.27751270662168</v>
      </c>
      <c r="E15">
        <f t="shared" si="0"/>
        <v>145.13894489209534</v>
      </c>
      <c r="F15">
        <f t="shared" si="2"/>
        <v>-179.62335443064066</v>
      </c>
      <c r="G15">
        <f t="shared" si="3"/>
        <v>87247244.649335131</v>
      </c>
      <c r="H15" s="2">
        <f t="shared" si="4"/>
        <v>9340.6233544306415</v>
      </c>
    </row>
    <row r="16" spans="1:8" x14ac:dyDescent="0.35">
      <c r="A16">
        <f t="shared" si="5"/>
        <v>12</v>
      </c>
      <c r="B16">
        <v>8927</v>
      </c>
      <c r="C16">
        <f t="shared" si="1"/>
        <v>-734.03981202935768</v>
      </c>
      <c r="D16">
        <f t="shared" si="0"/>
        <v>409.27751270662168</v>
      </c>
      <c r="E16">
        <f t="shared" si="0"/>
        <v>145.13894489209534</v>
      </c>
      <c r="F16">
        <f t="shared" si="2"/>
        <v>-179.62335443064066</v>
      </c>
      <c r="G16">
        <f t="shared" si="3"/>
        <v>82930588.919461593</v>
      </c>
      <c r="H16" s="2">
        <f t="shared" si="4"/>
        <v>9106.6233544306415</v>
      </c>
    </row>
    <row r="17" spans="1:8" x14ac:dyDescent="0.35">
      <c r="A17">
        <f t="shared" si="5"/>
        <v>13</v>
      </c>
      <c r="B17">
        <v>7750</v>
      </c>
      <c r="C17">
        <f t="shared" si="1"/>
        <v>-734.03981202935768</v>
      </c>
      <c r="D17">
        <f t="shared" si="0"/>
        <v>409.27751270662168</v>
      </c>
      <c r="E17">
        <f t="shared" si="0"/>
        <v>145.13894489209534</v>
      </c>
      <c r="F17">
        <f t="shared" si="2"/>
        <v>-179.62335443064066</v>
      </c>
      <c r="G17">
        <f t="shared" si="3"/>
        <v>62878926.543131843</v>
      </c>
      <c r="H17" s="2">
        <f t="shared" si="4"/>
        <v>7929.6233544306406</v>
      </c>
    </row>
    <row r="18" spans="1:8" x14ac:dyDescent="0.35">
      <c r="A18">
        <f t="shared" si="5"/>
        <v>14</v>
      </c>
      <c r="B18">
        <v>6981</v>
      </c>
      <c r="C18">
        <f t="shared" si="1"/>
        <v>-734.03981202935768</v>
      </c>
      <c r="D18">
        <f t="shared" si="0"/>
        <v>409.27751270662168</v>
      </c>
      <c r="E18">
        <f t="shared" si="0"/>
        <v>145.13894489209534</v>
      </c>
      <c r="F18">
        <f t="shared" si="2"/>
        <v>-179.62335443064066</v>
      </c>
      <c r="G18">
        <f t="shared" si="3"/>
        <v>51274526.824017517</v>
      </c>
      <c r="H18" s="2">
        <f t="shared" si="4"/>
        <v>7160.6233544306406</v>
      </c>
    </row>
    <row r="19" spans="1:8" x14ac:dyDescent="0.35">
      <c r="A19">
        <f t="shared" si="5"/>
        <v>15</v>
      </c>
      <c r="B19">
        <v>8038</v>
      </c>
      <c r="C19">
        <f t="shared" si="1"/>
        <v>-734.03981202935768</v>
      </c>
      <c r="D19">
        <f t="shared" si="0"/>
        <v>409.27751270662168</v>
      </c>
      <c r="E19">
        <f t="shared" si="0"/>
        <v>145.13894489209534</v>
      </c>
      <c r="F19">
        <f t="shared" si="2"/>
        <v>-179.62335443064066</v>
      </c>
      <c r="G19">
        <f t="shared" si="3"/>
        <v>67529333.595283911</v>
      </c>
      <c r="H19" s="2">
        <f t="shared" si="4"/>
        <v>8217.6233544306415</v>
      </c>
    </row>
    <row r="20" spans="1:8" x14ac:dyDescent="0.35">
      <c r="A20">
        <f t="shared" si="5"/>
        <v>16</v>
      </c>
      <c r="B20">
        <v>8422</v>
      </c>
      <c r="C20">
        <f t="shared" si="1"/>
        <v>-734.03981202935768</v>
      </c>
      <c r="D20">
        <f t="shared" si="0"/>
        <v>409.27751270662168</v>
      </c>
      <c r="E20">
        <f t="shared" si="0"/>
        <v>145.13894489209534</v>
      </c>
      <c r="F20">
        <f t="shared" si="2"/>
        <v>-179.62335443064066</v>
      </c>
      <c r="G20">
        <f t="shared" si="3"/>
        <v>73987924.331486642</v>
      </c>
      <c r="H20" s="2">
        <f t="shared" si="4"/>
        <v>8601.6233544306415</v>
      </c>
    </row>
    <row r="21" spans="1:8" x14ac:dyDescent="0.35">
      <c r="A21">
        <f t="shared" si="5"/>
        <v>17</v>
      </c>
      <c r="B21">
        <v>8714</v>
      </c>
      <c r="C21">
        <f t="shared" si="1"/>
        <v>-734.03981202935768</v>
      </c>
      <c r="D21">
        <f t="shared" si="1"/>
        <v>409.27751270662168</v>
      </c>
      <c r="E21">
        <f t="shared" si="1"/>
        <v>145.13894489209534</v>
      </c>
      <c r="F21">
        <f t="shared" si="2"/>
        <v>-179.62335443064066</v>
      </c>
      <c r="G21">
        <f t="shared" si="3"/>
        <v>79096536.37047413</v>
      </c>
      <c r="H21" s="2">
        <f t="shared" si="4"/>
        <v>8893.6233544306415</v>
      </c>
    </row>
    <row r="22" spans="1:8" x14ac:dyDescent="0.35">
      <c r="A22">
        <f t="shared" si="5"/>
        <v>18</v>
      </c>
      <c r="B22">
        <v>9512</v>
      </c>
      <c r="C22">
        <f t="shared" si="1"/>
        <v>-734.03981202935768</v>
      </c>
      <c r="D22">
        <f t="shared" si="1"/>
        <v>409.27751270662168</v>
      </c>
      <c r="E22">
        <f t="shared" si="1"/>
        <v>145.13894489209534</v>
      </c>
      <c r="F22">
        <f t="shared" si="2"/>
        <v>-179.62335443064066</v>
      </c>
      <c r="G22">
        <f t="shared" si="3"/>
        <v>93927563.244145438</v>
      </c>
      <c r="H22" s="2">
        <f t="shared" si="4"/>
        <v>9691.6233544306415</v>
      </c>
    </row>
    <row r="23" spans="1:8" x14ac:dyDescent="0.35">
      <c r="A23">
        <f t="shared" si="5"/>
        <v>19</v>
      </c>
      <c r="B23">
        <v>10120</v>
      </c>
      <c r="C23">
        <f t="shared" si="1"/>
        <v>-734.03981202935768</v>
      </c>
      <c r="D23">
        <f t="shared" si="1"/>
        <v>409.27751270662168</v>
      </c>
      <c r="E23">
        <f t="shared" si="1"/>
        <v>145.13894489209534</v>
      </c>
      <c r="F23">
        <f t="shared" si="2"/>
        <v>-179.62335443064066</v>
      </c>
      <c r="G23">
        <f t="shared" si="3"/>
        <v>106082241.2431331</v>
      </c>
      <c r="H23" s="2">
        <f t="shared" si="4"/>
        <v>10299.623354430641</v>
      </c>
    </row>
    <row r="24" spans="1:8" x14ac:dyDescent="0.35">
      <c r="A24">
        <f t="shared" si="5"/>
        <v>20</v>
      </c>
      <c r="B24">
        <v>9823</v>
      </c>
      <c r="C24">
        <f t="shared" si="1"/>
        <v>-734.03981202935768</v>
      </c>
      <c r="D24">
        <f t="shared" si="1"/>
        <v>409.27751270662168</v>
      </c>
      <c r="E24">
        <f t="shared" si="1"/>
        <v>145.13894489209534</v>
      </c>
      <c r="F24">
        <f t="shared" si="2"/>
        <v>-179.62335443064066</v>
      </c>
      <c r="G24">
        <f t="shared" si="3"/>
        <v>100052473.97060131</v>
      </c>
      <c r="H24" s="2">
        <f t="shared" si="4"/>
        <v>10002.623354430641</v>
      </c>
    </row>
    <row r="25" spans="1:8" x14ac:dyDescent="0.35">
      <c r="A25">
        <f t="shared" si="5"/>
        <v>21</v>
      </c>
      <c r="B25">
        <v>8743</v>
      </c>
      <c r="C25">
        <f t="shared" si="1"/>
        <v>-734.03981202935768</v>
      </c>
      <c r="D25">
        <f t="shared" si="1"/>
        <v>409.27751270662168</v>
      </c>
      <c r="E25">
        <f t="shared" si="1"/>
        <v>145.13894489209534</v>
      </c>
      <c r="F25">
        <f t="shared" si="2"/>
        <v>-179.62335443064066</v>
      </c>
      <c r="G25">
        <f t="shared" si="3"/>
        <v>79613207.52503112</v>
      </c>
      <c r="H25" s="2">
        <f t="shared" si="4"/>
        <v>8922.6233544306415</v>
      </c>
    </row>
    <row r="26" spans="1:8" x14ac:dyDescent="0.35">
      <c r="A26">
        <f t="shared" si="5"/>
        <v>22</v>
      </c>
      <c r="B26">
        <v>9129</v>
      </c>
      <c r="C26">
        <f t="shared" si="1"/>
        <v>-734.03981202935768</v>
      </c>
      <c r="D26">
        <f t="shared" si="1"/>
        <v>409.27751270662168</v>
      </c>
      <c r="E26">
        <f t="shared" si="1"/>
        <v>145.13894489209534</v>
      </c>
      <c r="F26">
        <f t="shared" si="2"/>
        <v>-179.62335443064066</v>
      </c>
      <c r="G26">
        <f t="shared" si="3"/>
        <v>86650468.754651561</v>
      </c>
      <c r="H26" s="2">
        <f t="shared" si="4"/>
        <v>9308.6233544306415</v>
      </c>
    </row>
    <row r="27" spans="1:8" x14ac:dyDescent="0.35">
      <c r="A27">
        <f t="shared" si="5"/>
        <v>23</v>
      </c>
      <c r="B27">
        <v>8710</v>
      </c>
      <c r="C27">
        <f t="shared" si="1"/>
        <v>-734.03981202935768</v>
      </c>
      <c r="D27">
        <f t="shared" si="1"/>
        <v>409.27751270662168</v>
      </c>
      <c r="E27">
        <f t="shared" si="1"/>
        <v>145.13894489209534</v>
      </c>
      <c r="F27">
        <f t="shared" si="2"/>
        <v>-179.62335443064066</v>
      </c>
      <c r="G27">
        <f t="shared" si="3"/>
        <v>79025403.383638695</v>
      </c>
      <c r="H27" s="2">
        <f t="shared" si="4"/>
        <v>8889.6233544306415</v>
      </c>
    </row>
    <row r="28" spans="1:8" x14ac:dyDescent="0.35">
      <c r="A28">
        <f t="shared" si="5"/>
        <v>24</v>
      </c>
      <c r="B28">
        <v>8680</v>
      </c>
      <c r="C28">
        <f t="shared" si="1"/>
        <v>-734.03981202935768</v>
      </c>
      <c r="D28">
        <f t="shared" si="1"/>
        <v>409.27751270662168</v>
      </c>
      <c r="E28">
        <f t="shared" si="1"/>
        <v>145.13894489209534</v>
      </c>
      <c r="F28">
        <f t="shared" si="2"/>
        <v>-179.62335443064066</v>
      </c>
      <c r="G28">
        <f t="shared" si="3"/>
        <v>78492925.98237285</v>
      </c>
      <c r="H28" s="2">
        <f t="shared" si="4"/>
        <v>8859.6233544306415</v>
      </c>
    </row>
    <row r="29" spans="1:8" x14ac:dyDescent="0.35">
      <c r="A29">
        <f t="shared" si="5"/>
        <v>25</v>
      </c>
      <c r="B29">
        <v>8162</v>
      </c>
      <c r="C29">
        <f t="shared" si="1"/>
        <v>-734.03981202935768</v>
      </c>
      <c r="D29">
        <f t="shared" si="1"/>
        <v>409.27751270662168</v>
      </c>
      <c r="E29">
        <f t="shared" si="1"/>
        <v>145.13894489209534</v>
      </c>
      <c r="F29">
        <f t="shared" si="2"/>
        <v>-179.62335443064066</v>
      </c>
      <c r="G29">
        <f t="shared" si="3"/>
        <v>69582680.18718271</v>
      </c>
      <c r="H29" s="2">
        <f t="shared" si="4"/>
        <v>8341.6233544306415</v>
      </c>
    </row>
    <row r="30" spans="1:8" x14ac:dyDescent="0.35">
      <c r="A30">
        <f t="shared" si="5"/>
        <v>26</v>
      </c>
      <c r="B30">
        <v>7306</v>
      </c>
      <c r="C30">
        <f t="shared" si="1"/>
        <v>-734.03981202935768</v>
      </c>
      <c r="D30">
        <f t="shared" si="1"/>
        <v>409.27751270662168</v>
      </c>
      <c r="E30">
        <f t="shared" si="1"/>
        <v>145.13894489209534</v>
      </c>
      <c r="F30">
        <f t="shared" si="2"/>
        <v>-179.62335443064066</v>
      </c>
      <c r="G30">
        <f t="shared" si="3"/>
        <v>56034557.004397437</v>
      </c>
      <c r="H30" s="2">
        <f t="shared" si="4"/>
        <v>7485.6233544306406</v>
      </c>
    </row>
    <row r="31" spans="1:8" x14ac:dyDescent="0.35">
      <c r="A31">
        <f t="shared" si="5"/>
        <v>27</v>
      </c>
      <c r="B31">
        <v>8124</v>
      </c>
      <c r="C31">
        <f t="shared" si="1"/>
        <v>-734.03981202935768</v>
      </c>
      <c r="D31">
        <f t="shared" si="1"/>
        <v>409.27751270662168</v>
      </c>
      <c r="E31">
        <f t="shared" si="1"/>
        <v>145.13894489209534</v>
      </c>
      <c r="F31">
        <f t="shared" si="2"/>
        <v>-179.62335443064066</v>
      </c>
      <c r="G31">
        <f t="shared" si="3"/>
        <v>68950160.81224598</v>
      </c>
      <c r="H31" s="2">
        <f t="shared" si="4"/>
        <v>8303.6233544306415</v>
      </c>
    </row>
    <row r="32" spans="1:8" x14ac:dyDescent="0.35">
      <c r="A32">
        <f t="shared" si="5"/>
        <v>28</v>
      </c>
      <c r="B32">
        <v>7870</v>
      </c>
      <c r="C32">
        <f t="shared" si="1"/>
        <v>-734.03981202935768</v>
      </c>
      <c r="D32">
        <f t="shared" si="1"/>
        <v>409.27751270662168</v>
      </c>
      <c r="E32">
        <f t="shared" si="1"/>
        <v>145.13894489209534</v>
      </c>
      <c r="F32">
        <f t="shared" si="2"/>
        <v>-179.62335443064066</v>
      </c>
      <c r="G32">
        <f t="shared" si="3"/>
        <v>64796436.1481952</v>
      </c>
      <c r="H32" s="2">
        <f t="shared" si="4"/>
        <v>8049.6233544306406</v>
      </c>
    </row>
    <row r="33" spans="1:8" x14ac:dyDescent="0.35">
      <c r="A33">
        <f t="shared" si="5"/>
        <v>29</v>
      </c>
      <c r="B33">
        <v>9387</v>
      </c>
      <c r="C33">
        <f t="shared" si="1"/>
        <v>-734.03981202935768</v>
      </c>
      <c r="D33">
        <f t="shared" si="1"/>
        <v>409.27751270662168</v>
      </c>
      <c r="E33">
        <f t="shared" si="1"/>
        <v>145.13894489209534</v>
      </c>
      <c r="F33">
        <f t="shared" si="2"/>
        <v>-179.62335443064066</v>
      </c>
      <c r="G33">
        <f t="shared" si="3"/>
        <v>91520282.405537784</v>
      </c>
      <c r="H33" s="2">
        <f t="shared" si="4"/>
        <v>9566.6233544306415</v>
      </c>
    </row>
    <row r="34" spans="1:8" x14ac:dyDescent="0.35">
      <c r="A34">
        <f t="shared" si="5"/>
        <v>30</v>
      </c>
      <c r="B34">
        <v>9556</v>
      </c>
      <c r="C34">
        <f t="shared" si="1"/>
        <v>-734.03981202935768</v>
      </c>
      <c r="D34">
        <f t="shared" si="1"/>
        <v>409.27751270662168</v>
      </c>
      <c r="E34">
        <f t="shared" si="1"/>
        <v>145.13894489209534</v>
      </c>
      <c r="F34">
        <f t="shared" si="2"/>
        <v>-179.62335443064066</v>
      </c>
      <c r="G34">
        <f t="shared" si="3"/>
        <v>94782362.099335343</v>
      </c>
      <c r="H34" s="2">
        <f t="shared" si="4"/>
        <v>9735.6233544306415</v>
      </c>
    </row>
    <row r="35" spans="1:8" x14ac:dyDescent="0.35">
      <c r="A35">
        <f t="shared" si="5"/>
        <v>31</v>
      </c>
      <c r="B35">
        <v>10093</v>
      </c>
      <c r="C35">
        <f t="shared" si="1"/>
        <v>-734.03981202935768</v>
      </c>
      <c r="D35">
        <f t="shared" si="1"/>
        <v>409.27751270662168</v>
      </c>
      <c r="E35">
        <f t="shared" si="1"/>
        <v>145.13894489209534</v>
      </c>
      <c r="F35">
        <f t="shared" si="2"/>
        <v>-179.62335443064066</v>
      </c>
      <c r="G35">
        <f t="shared" si="3"/>
        <v>105526790.58199385</v>
      </c>
      <c r="H35" s="2">
        <f t="shared" si="4"/>
        <v>10272.623354430641</v>
      </c>
    </row>
    <row r="36" spans="1:8" x14ac:dyDescent="0.35">
      <c r="A36">
        <f t="shared" si="5"/>
        <v>32</v>
      </c>
      <c r="B36">
        <v>9620</v>
      </c>
      <c r="C36">
        <f t="shared" si="1"/>
        <v>-734.03981202935768</v>
      </c>
      <c r="D36">
        <f t="shared" si="1"/>
        <v>409.27751270662168</v>
      </c>
      <c r="E36">
        <f t="shared" si="1"/>
        <v>145.13894489209534</v>
      </c>
      <c r="F36">
        <f t="shared" si="2"/>
        <v>-179.62335443064066</v>
      </c>
      <c r="G36">
        <f t="shared" si="3"/>
        <v>96032617.888702452</v>
      </c>
      <c r="H36" s="2">
        <f t="shared" si="4"/>
        <v>9799.6233544306415</v>
      </c>
    </row>
    <row r="37" spans="1:8" x14ac:dyDescent="0.35">
      <c r="A37">
        <f t="shared" si="5"/>
        <v>33</v>
      </c>
      <c r="B37">
        <v>8285</v>
      </c>
      <c r="C37">
        <f t="shared" si="1"/>
        <v>-734.03981202935768</v>
      </c>
      <c r="D37">
        <f t="shared" si="1"/>
        <v>409.27751270662168</v>
      </c>
      <c r="E37">
        <f t="shared" si="1"/>
        <v>145.13894489209534</v>
      </c>
      <c r="F37">
        <f t="shared" si="2"/>
        <v>-179.62335443064066</v>
      </c>
      <c r="G37">
        <f t="shared" si="3"/>
        <v>71649848.532372639</v>
      </c>
      <c r="H37" s="2">
        <f t="shared" si="4"/>
        <v>8464.6233544306415</v>
      </c>
    </row>
    <row r="38" spans="1:8" x14ac:dyDescent="0.35">
      <c r="A38">
        <f t="shared" si="5"/>
        <v>34</v>
      </c>
      <c r="B38">
        <v>8433</v>
      </c>
      <c r="C38">
        <f t="shared" ref="C38:E76" si="6">C$2*COS(C$1*$M38)+C$3*SIN(C$1*$M38)</f>
        <v>-734.03981202935768</v>
      </c>
      <c r="D38">
        <f t="shared" si="6"/>
        <v>409.27751270662168</v>
      </c>
      <c r="E38">
        <f t="shared" si="6"/>
        <v>145.13894489209534</v>
      </c>
      <c r="F38">
        <f t="shared" si="2"/>
        <v>-179.62335443064066</v>
      </c>
      <c r="G38">
        <f t="shared" si="3"/>
        <v>74177281.045284122</v>
      </c>
      <c r="H38" s="2">
        <f t="shared" si="4"/>
        <v>8612.6233544306415</v>
      </c>
    </row>
    <row r="39" spans="1:8" x14ac:dyDescent="0.35">
      <c r="A39">
        <f t="shared" si="5"/>
        <v>35</v>
      </c>
      <c r="B39">
        <v>8160</v>
      </c>
      <c r="C39">
        <f t="shared" si="6"/>
        <v>-734.03981202935768</v>
      </c>
      <c r="D39">
        <f t="shared" si="6"/>
        <v>409.27751270662168</v>
      </c>
      <c r="E39">
        <f t="shared" si="6"/>
        <v>145.13894489209534</v>
      </c>
      <c r="F39">
        <f t="shared" si="2"/>
        <v>-179.62335443064066</v>
      </c>
      <c r="G39">
        <f t="shared" si="3"/>
        <v>69549317.693764985</v>
      </c>
      <c r="H39" s="2">
        <f t="shared" si="4"/>
        <v>8339.6233544306415</v>
      </c>
    </row>
    <row r="40" spans="1:8" x14ac:dyDescent="0.35">
      <c r="A40">
        <f t="shared" si="5"/>
        <v>36</v>
      </c>
      <c r="B40">
        <v>8034</v>
      </c>
      <c r="C40">
        <f t="shared" si="6"/>
        <v>-734.03981202935768</v>
      </c>
      <c r="D40">
        <f t="shared" si="6"/>
        <v>409.27751270662168</v>
      </c>
      <c r="E40">
        <f t="shared" si="6"/>
        <v>145.13894489209534</v>
      </c>
      <c r="F40">
        <f t="shared" si="2"/>
        <v>-179.62335443064066</v>
      </c>
      <c r="G40">
        <f t="shared" si="3"/>
        <v>67463608.608448461</v>
      </c>
      <c r="H40" s="2">
        <f t="shared" si="4"/>
        <v>8213.6233544306415</v>
      </c>
    </row>
    <row r="41" spans="1:8" x14ac:dyDescent="0.35">
      <c r="A41">
        <f t="shared" si="5"/>
        <v>37</v>
      </c>
      <c r="B41">
        <v>7717</v>
      </c>
      <c r="C41">
        <f t="shared" si="6"/>
        <v>-734.03981202935768</v>
      </c>
      <c r="D41">
        <f t="shared" si="6"/>
        <v>409.27751270662168</v>
      </c>
      <c r="E41">
        <f t="shared" si="6"/>
        <v>145.13894489209534</v>
      </c>
      <c r="F41">
        <f t="shared" si="2"/>
        <v>-179.62335443064066</v>
      </c>
      <c r="G41">
        <f t="shared" si="3"/>
        <v>62356660.401739419</v>
      </c>
      <c r="H41" s="2">
        <f t="shared" si="4"/>
        <v>7896.6233544306406</v>
      </c>
    </row>
    <row r="42" spans="1:8" x14ac:dyDescent="0.35">
      <c r="A42">
        <f t="shared" si="5"/>
        <v>38</v>
      </c>
      <c r="B42">
        <v>7461</v>
      </c>
      <c r="C42">
        <f t="shared" si="6"/>
        <v>-734.03981202935768</v>
      </c>
      <c r="D42">
        <f t="shared" si="6"/>
        <v>409.27751270662168</v>
      </c>
      <c r="E42">
        <f t="shared" si="6"/>
        <v>145.13894489209534</v>
      </c>
      <c r="F42">
        <f t="shared" si="2"/>
        <v>-179.62335443064066</v>
      </c>
      <c r="G42">
        <f t="shared" si="3"/>
        <v>58379125.244270936</v>
      </c>
      <c r="H42" s="2">
        <f t="shared" si="4"/>
        <v>7640.6233544306406</v>
      </c>
    </row>
    <row r="43" spans="1:8" x14ac:dyDescent="0.35">
      <c r="A43">
        <f t="shared" si="5"/>
        <v>39</v>
      </c>
      <c r="B43">
        <v>7776</v>
      </c>
      <c r="C43">
        <f t="shared" si="6"/>
        <v>-734.03981202935768</v>
      </c>
      <c r="D43">
        <f t="shared" si="6"/>
        <v>409.27751270662168</v>
      </c>
      <c r="E43">
        <f t="shared" si="6"/>
        <v>145.13894489209534</v>
      </c>
      <c r="F43">
        <f t="shared" si="2"/>
        <v>-179.62335443064066</v>
      </c>
      <c r="G43">
        <f t="shared" si="3"/>
        <v>63291942.957562238</v>
      </c>
      <c r="H43" s="2">
        <f t="shared" si="4"/>
        <v>7955.6233544306406</v>
      </c>
    </row>
    <row r="44" spans="1:8" x14ac:dyDescent="0.35">
      <c r="A44">
        <f t="shared" si="5"/>
        <v>40</v>
      </c>
      <c r="B44">
        <v>7925</v>
      </c>
      <c r="C44">
        <f t="shared" si="6"/>
        <v>-734.03981202935768</v>
      </c>
      <c r="D44">
        <f t="shared" si="6"/>
        <v>409.27751270662168</v>
      </c>
      <c r="E44">
        <f t="shared" si="6"/>
        <v>145.13894489209534</v>
      </c>
      <c r="F44">
        <f t="shared" si="2"/>
        <v>-179.62335443064066</v>
      </c>
      <c r="G44">
        <f t="shared" si="3"/>
        <v>65684919.717182569</v>
      </c>
      <c r="H44" s="2">
        <f t="shared" si="4"/>
        <v>8104.6233544306406</v>
      </c>
    </row>
    <row r="45" spans="1:8" x14ac:dyDescent="0.35">
      <c r="A45">
        <f t="shared" si="5"/>
        <v>41</v>
      </c>
      <c r="B45">
        <v>8634</v>
      </c>
      <c r="C45">
        <f t="shared" si="6"/>
        <v>-734.03981202935768</v>
      </c>
      <c r="D45">
        <f t="shared" si="6"/>
        <v>409.27751270662168</v>
      </c>
      <c r="E45">
        <f t="shared" si="6"/>
        <v>145.13894489209534</v>
      </c>
      <c r="F45">
        <f t="shared" si="2"/>
        <v>-179.62335443064066</v>
      </c>
      <c r="G45">
        <f t="shared" si="3"/>
        <v>77679956.633765236</v>
      </c>
      <c r="H45" s="2">
        <f t="shared" si="4"/>
        <v>8813.6233544306415</v>
      </c>
    </row>
    <row r="46" spans="1:8" x14ac:dyDescent="0.35">
      <c r="A46">
        <f t="shared" si="5"/>
        <v>42</v>
      </c>
      <c r="B46">
        <v>8945</v>
      </c>
      <c r="C46">
        <f t="shared" si="6"/>
        <v>-734.03981202935768</v>
      </c>
      <c r="D46">
        <f t="shared" si="6"/>
        <v>409.27751270662168</v>
      </c>
      <c r="E46">
        <f t="shared" si="6"/>
        <v>145.13894489209534</v>
      </c>
      <c r="F46">
        <f t="shared" si="2"/>
        <v>-179.62335443064066</v>
      </c>
      <c r="G46">
        <f t="shared" si="3"/>
        <v>83258751.360221088</v>
      </c>
      <c r="H46" s="2">
        <f t="shared" si="4"/>
        <v>9124.6233544306415</v>
      </c>
    </row>
    <row r="47" spans="1:8" x14ac:dyDescent="0.35">
      <c r="A47">
        <f t="shared" si="5"/>
        <v>43</v>
      </c>
      <c r="B47">
        <v>10078</v>
      </c>
      <c r="C47">
        <f t="shared" si="6"/>
        <v>-734.03981202935768</v>
      </c>
      <c r="D47">
        <f t="shared" si="6"/>
        <v>409.27751270662168</v>
      </c>
      <c r="E47">
        <f t="shared" si="6"/>
        <v>145.13894489209534</v>
      </c>
      <c r="F47">
        <f t="shared" si="2"/>
        <v>-179.62335443064066</v>
      </c>
      <c r="G47">
        <f t="shared" si="3"/>
        <v>105218836.88136092</v>
      </c>
      <c r="H47" s="2">
        <f t="shared" si="4"/>
        <v>10257.623354430641</v>
      </c>
    </row>
    <row r="48" spans="1:8" x14ac:dyDescent="0.35">
      <c r="A48">
        <f t="shared" si="5"/>
        <v>44</v>
      </c>
      <c r="B48">
        <v>9179</v>
      </c>
      <c r="C48">
        <f t="shared" si="6"/>
        <v>-734.03981202935768</v>
      </c>
      <c r="D48">
        <f t="shared" si="6"/>
        <v>409.27751270662168</v>
      </c>
      <c r="E48">
        <f t="shared" si="6"/>
        <v>145.13894489209534</v>
      </c>
      <c r="F48">
        <f t="shared" si="2"/>
        <v>-179.62335443064066</v>
      </c>
      <c r="G48">
        <f t="shared" si="3"/>
        <v>87583831.090094626</v>
      </c>
      <c r="H48" s="2">
        <f t="shared" si="4"/>
        <v>9358.6233544306415</v>
      </c>
    </row>
    <row r="49" spans="1:8" x14ac:dyDescent="0.35">
      <c r="A49">
        <f t="shared" si="5"/>
        <v>45</v>
      </c>
      <c r="B49">
        <v>8037</v>
      </c>
      <c r="C49">
        <f t="shared" si="6"/>
        <v>-734.03981202935768</v>
      </c>
      <c r="D49">
        <f t="shared" si="6"/>
        <v>409.27751270662168</v>
      </c>
      <c r="E49">
        <f t="shared" si="6"/>
        <v>145.13894489209534</v>
      </c>
      <c r="F49">
        <f t="shared" si="2"/>
        <v>-179.62335443064066</v>
      </c>
      <c r="G49">
        <f t="shared" si="3"/>
        <v>67512899.348575041</v>
      </c>
      <c r="H49" s="2">
        <f t="shared" si="4"/>
        <v>8216.6233544306415</v>
      </c>
    </row>
    <row r="50" spans="1:8" x14ac:dyDescent="0.35">
      <c r="A50">
        <f t="shared" si="5"/>
        <v>46</v>
      </c>
      <c r="B50">
        <v>8488</v>
      </c>
      <c r="C50">
        <f t="shared" si="6"/>
        <v>-734.03981202935768</v>
      </c>
      <c r="D50">
        <f t="shared" si="6"/>
        <v>409.27751270662168</v>
      </c>
      <c r="E50">
        <f t="shared" si="6"/>
        <v>145.13894489209534</v>
      </c>
      <c r="F50">
        <f t="shared" si="2"/>
        <v>-179.62335443064066</v>
      </c>
      <c r="G50">
        <f t="shared" si="3"/>
        <v>75127694.614271492</v>
      </c>
      <c r="H50" s="2">
        <f t="shared" si="4"/>
        <v>8667.6233544306415</v>
      </c>
    </row>
    <row r="51" spans="1:8" x14ac:dyDescent="0.35">
      <c r="A51">
        <f t="shared" si="5"/>
        <v>47</v>
      </c>
      <c r="B51">
        <v>7874</v>
      </c>
      <c r="C51">
        <f t="shared" si="6"/>
        <v>-734.03981202935768</v>
      </c>
      <c r="D51">
        <f t="shared" si="6"/>
        <v>409.27751270662168</v>
      </c>
      <c r="E51">
        <f t="shared" si="6"/>
        <v>145.13894489209534</v>
      </c>
      <c r="F51">
        <f t="shared" si="2"/>
        <v>-179.62335443064066</v>
      </c>
      <c r="G51">
        <f t="shared" si="3"/>
        <v>64860849.135030642</v>
      </c>
      <c r="H51" s="2">
        <f t="shared" si="4"/>
        <v>8053.6233544306406</v>
      </c>
    </row>
    <row r="52" spans="1:8" x14ac:dyDescent="0.35">
      <c r="A52">
        <f t="shared" si="5"/>
        <v>48</v>
      </c>
      <c r="B52">
        <v>8647</v>
      </c>
      <c r="C52">
        <f t="shared" si="6"/>
        <v>-734.03981202935768</v>
      </c>
      <c r="D52">
        <f t="shared" si="6"/>
        <v>409.27751270662168</v>
      </c>
      <c r="E52">
        <f t="shared" si="6"/>
        <v>145.13894489209534</v>
      </c>
      <c r="F52">
        <f t="shared" si="2"/>
        <v>-179.62335443064066</v>
      </c>
      <c r="G52">
        <f t="shared" si="3"/>
        <v>77909279.840980425</v>
      </c>
      <c r="H52" s="2">
        <f t="shared" si="4"/>
        <v>8826.6233544306415</v>
      </c>
    </row>
    <row r="53" spans="1:8" x14ac:dyDescent="0.35">
      <c r="A53">
        <f t="shared" si="5"/>
        <v>49</v>
      </c>
      <c r="B53">
        <v>7792</v>
      </c>
      <c r="C53">
        <f t="shared" si="6"/>
        <v>-734.03981202935768</v>
      </c>
      <c r="D53">
        <f t="shared" si="6"/>
        <v>409.27751270662168</v>
      </c>
      <c r="E53">
        <f t="shared" si="6"/>
        <v>145.13894489209534</v>
      </c>
      <c r="F53">
        <f t="shared" si="2"/>
        <v>-179.62335443064066</v>
      </c>
      <c r="G53">
        <f t="shared" si="3"/>
        <v>63546778.904904015</v>
      </c>
      <c r="H53" s="2">
        <f t="shared" si="4"/>
        <v>7971.6233544306406</v>
      </c>
    </row>
    <row r="54" spans="1:8" x14ac:dyDescent="0.35">
      <c r="A54">
        <f t="shared" si="5"/>
        <v>50</v>
      </c>
      <c r="B54">
        <v>6957</v>
      </c>
      <c r="C54">
        <f t="shared" si="6"/>
        <v>-734.03981202935768</v>
      </c>
      <c r="D54">
        <f t="shared" si="6"/>
        <v>409.27751270662168</v>
      </c>
      <c r="E54">
        <f t="shared" si="6"/>
        <v>145.13894489209534</v>
      </c>
      <c r="F54">
        <f t="shared" si="2"/>
        <v>-179.62335443064066</v>
      </c>
      <c r="G54">
        <f t="shared" si="3"/>
        <v>50931392.903004847</v>
      </c>
      <c r="H54" s="2">
        <f t="shared" si="4"/>
        <v>7136.6233544306406</v>
      </c>
    </row>
    <row r="55" spans="1:8" x14ac:dyDescent="0.35">
      <c r="A55">
        <f t="shared" si="5"/>
        <v>51</v>
      </c>
      <c r="B55">
        <v>7726</v>
      </c>
      <c r="C55">
        <f t="shared" si="6"/>
        <v>-734.03981202935768</v>
      </c>
      <c r="D55">
        <f t="shared" si="6"/>
        <v>409.27751270662168</v>
      </c>
      <c r="E55">
        <f t="shared" si="6"/>
        <v>145.13894489209534</v>
      </c>
      <c r="F55">
        <f t="shared" si="2"/>
        <v>-179.62335443064066</v>
      </c>
      <c r="G55">
        <f t="shared" si="3"/>
        <v>62498880.622119173</v>
      </c>
      <c r="H55" s="2">
        <f t="shared" si="4"/>
        <v>7905.6233544306406</v>
      </c>
    </row>
    <row r="56" spans="1:8" x14ac:dyDescent="0.35">
      <c r="A56">
        <f t="shared" si="5"/>
        <v>52</v>
      </c>
      <c r="B56">
        <v>8106</v>
      </c>
      <c r="C56">
        <f t="shared" si="6"/>
        <v>-734.03981202935768</v>
      </c>
      <c r="D56">
        <f t="shared" si="6"/>
        <v>409.27751270662168</v>
      </c>
      <c r="E56">
        <f t="shared" si="6"/>
        <v>145.13894489209534</v>
      </c>
      <c r="F56">
        <f t="shared" si="2"/>
        <v>-179.62335443064066</v>
      </c>
      <c r="G56">
        <f t="shared" si="3"/>
        <v>68651554.37148647</v>
      </c>
      <c r="H56" s="2">
        <f t="shared" si="4"/>
        <v>8285.6233544306415</v>
      </c>
    </row>
    <row r="57" spans="1:8" x14ac:dyDescent="0.35">
      <c r="A57">
        <f t="shared" si="5"/>
        <v>53</v>
      </c>
      <c r="B57">
        <v>8890</v>
      </c>
      <c r="C57">
        <f t="shared" si="6"/>
        <v>-734.03981202935768</v>
      </c>
      <c r="D57">
        <f t="shared" si="6"/>
        <v>409.27751270662168</v>
      </c>
      <c r="E57">
        <f t="shared" si="6"/>
        <v>145.13894489209534</v>
      </c>
      <c r="F57">
        <f t="shared" si="2"/>
        <v>-179.62335443064066</v>
      </c>
      <c r="G57">
        <f t="shared" si="3"/>
        <v>82258067.791233718</v>
      </c>
      <c r="H57" s="2">
        <f t="shared" si="4"/>
        <v>9069.6233544306415</v>
      </c>
    </row>
    <row r="58" spans="1:8" x14ac:dyDescent="0.35">
      <c r="A58">
        <f t="shared" si="5"/>
        <v>54</v>
      </c>
      <c r="B58">
        <v>9299</v>
      </c>
      <c r="C58">
        <f t="shared" si="6"/>
        <v>-734.03981202935768</v>
      </c>
      <c r="D58">
        <f t="shared" si="6"/>
        <v>409.27751270662168</v>
      </c>
      <c r="E58">
        <f t="shared" si="6"/>
        <v>145.13894489209534</v>
      </c>
      <c r="F58">
        <f t="shared" si="2"/>
        <v>-179.62335443064066</v>
      </c>
      <c r="G58">
        <f t="shared" si="3"/>
        <v>89844300.69515799</v>
      </c>
      <c r="H58" s="2">
        <f t="shared" si="4"/>
        <v>9478.6233544306415</v>
      </c>
    </row>
    <row r="59" spans="1:8" x14ac:dyDescent="0.35">
      <c r="A59">
        <f t="shared" si="5"/>
        <v>55</v>
      </c>
      <c r="B59">
        <v>10625</v>
      </c>
      <c r="C59">
        <f t="shared" si="6"/>
        <v>-734.03981202935768</v>
      </c>
      <c r="D59">
        <f t="shared" si="6"/>
        <v>409.27751270662168</v>
      </c>
      <c r="E59">
        <f t="shared" si="6"/>
        <v>145.13894489209534</v>
      </c>
      <c r="F59">
        <f t="shared" si="2"/>
        <v>-179.62335443064066</v>
      </c>
      <c r="G59">
        <f t="shared" si="3"/>
        <v>116739885.83110805</v>
      </c>
      <c r="H59" s="2">
        <f t="shared" si="4"/>
        <v>10804.623354430641</v>
      </c>
    </row>
    <row r="60" spans="1:8" x14ac:dyDescent="0.35">
      <c r="A60">
        <f t="shared" si="5"/>
        <v>56</v>
      </c>
      <c r="B60">
        <v>9302</v>
      </c>
      <c r="C60">
        <f t="shared" si="6"/>
        <v>-734.03981202935768</v>
      </c>
      <c r="D60">
        <f t="shared" si="6"/>
        <v>409.27751270662168</v>
      </c>
      <c r="E60">
        <f t="shared" si="6"/>
        <v>145.13894489209534</v>
      </c>
      <c r="F60">
        <f t="shared" si="2"/>
        <v>-179.62335443064066</v>
      </c>
      <c r="G60">
        <f t="shared" si="3"/>
        <v>89901181.43528457</v>
      </c>
      <c r="H60" s="2">
        <f t="shared" si="4"/>
        <v>9481.6233544306415</v>
      </c>
    </row>
    <row r="61" spans="1:8" x14ac:dyDescent="0.35">
      <c r="A61">
        <f t="shared" si="5"/>
        <v>57</v>
      </c>
      <c r="B61">
        <v>8314</v>
      </c>
      <c r="C61">
        <f t="shared" si="6"/>
        <v>-734.03981202935768</v>
      </c>
      <c r="D61">
        <f t="shared" si="6"/>
        <v>409.27751270662168</v>
      </c>
      <c r="E61">
        <f t="shared" si="6"/>
        <v>145.13894489209534</v>
      </c>
      <c r="F61">
        <f t="shared" si="2"/>
        <v>-179.62335443064066</v>
      </c>
      <c r="G61">
        <f t="shared" si="3"/>
        <v>72141637.686929628</v>
      </c>
      <c r="H61" s="2">
        <f t="shared" si="4"/>
        <v>8493.6233544306415</v>
      </c>
    </row>
    <row r="62" spans="1:8" x14ac:dyDescent="0.35">
      <c r="A62">
        <f t="shared" si="5"/>
        <v>58</v>
      </c>
      <c r="B62">
        <v>8850</v>
      </c>
      <c r="C62">
        <f t="shared" si="6"/>
        <v>-734.03981202935768</v>
      </c>
      <c r="D62">
        <f t="shared" si="6"/>
        <v>409.27751270662168</v>
      </c>
      <c r="E62">
        <f t="shared" si="6"/>
        <v>145.13894489209534</v>
      </c>
      <c r="F62">
        <f t="shared" si="2"/>
        <v>-179.62335443064066</v>
      </c>
      <c r="G62">
        <f t="shared" si="3"/>
        <v>81534097.922879264</v>
      </c>
      <c r="H62" s="2">
        <f t="shared" si="4"/>
        <v>9029.6233544306415</v>
      </c>
    </row>
    <row r="63" spans="1:8" x14ac:dyDescent="0.35">
      <c r="A63">
        <f t="shared" si="5"/>
        <v>59</v>
      </c>
      <c r="B63">
        <v>8265</v>
      </c>
      <c r="C63">
        <f t="shared" si="6"/>
        <v>-734.03981202935768</v>
      </c>
      <c r="D63">
        <f t="shared" si="6"/>
        <v>409.27751270662168</v>
      </c>
      <c r="E63">
        <f t="shared" si="6"/>
        <v>145.13894489209534</v>
      </c>
      <c r="F63">
        <f t="shared" si="2"/>
        <v>-179.62335443064066</v>
      </c>
      <c r="G63">
        <f t="shared" si="3"/>
        <v>71311663.598195419</v>
      </c>
      <c r="H63" s="2">
        <f t="shared" si="4"/>
        <v>8444.6233544306415</v>
      </c>
    </row>
    <row r="64" spans="1:8" x14ac:dyDescent="0.35">
      <c r="A64">
        <f t="shared" si="5"/>
        <v>60</v>
      </c>
      <c r="B64">
        <v>8796</v>
      </c>
      <c r="C64">
        <f t="shared" si="6"/>
        <v>-734.03981202935768</v>
      </c>
      <c r="D64">
        <f t="shared" si="6"/>
        <v>409.27751270662168</v>
      </c>
      <c r="E64">
        <f t="shared" si="6"/>
        <v>145.13894489209534</v>
      </c>
      <c r="F64">
        <f t="shared" si="2"/>
        <v>-179.62335443064066</v>
      </c>
      <c r="G64">
        <f t="shared" si="3"/>
        <v>80561814.600600764</v>
      </c>
      <c r="H64" s="2">
        <f t="shared" si="4"/>
        <v>8975.6233544306415</v>
      </c>
    </row>
    <row r="65" spans="1:8" x14ac:dyDescent="0.35">
      <c r="A65">
        <f t="shared" si="5"/>
        <v>61</v>
      </c>
      <c r="B65">
        <v>7836</v>
      </c>
      <c r="C65">
        <f t="shared" si="6"/>
        <v>-734.03981202935768</v>
      </c>
      <c r="D65">
        <f t="shared" si="6"/>
        <v>409.27751270662168</v>
      </c>
      <c r="E65">
        <f t="shared" si="6"/>
        <v>145.13894489209534</v>
      </c>
      <c r="F65">
        <f t="shared" si="2"/>
        <v>-179.62335443064066</v>
      </c>
      <c r="G65">
        <f t="shared" si="3"/>
        <v>64250217.760093912</v>
      </c>
      <c r="H65" s="2">
        <f t="shared" si="4"/>
        <v>8015.6233544306406</v>
      </c>
    </row>
    <row r="66" spans="1:8" x14ac:dyDescent="0.35">
      <c r="A66">
        <f t="shared" si="5"/>
        <v>62</v>
      </c>
      <c r="B66">
        <v>6892</v>
      </c>
      <c r="C66">
        <f t="shared" si="6"/>
        <v>-734.03981202935768</v>
      </c>
      <c r="D66">
        <f t="shared" si="6"/>
        <v>409.27751270662168</v>
      </c>
      <c r="E66">
        <f t="shared" si="6"/>
        <v>145.13894489209534</v>
      </c>
      <c r="F66">
        <f t="shared" si="2"/>
        <v>-179.62335443064066</v>
      </c>
      <c r="G66">
        <f t="shared" si="3"/>
        <v>50007856.866928868</v>
      </c>
      <c r="H66" s="2">
        <f t="shared" si="4"/>
        <v>7071.6233544306406</v>
      </c>
    </row>
    <row r="67" spans="1:8" x14ac:dyDescent="0.35">
      <c r="A67">
        <f t="shared" si="5"/>
        <v>63</v>
      </c>
      <c r="B67">
        <v>7791</v>
      </c>
      <c r="C67">
        <f t="shared" si="6"/>
        <v>-734.03981202935768</v>
      </c>
      <c r="D67">
        <f t="shared" si="6"/>
        <v>409.27751270662168</v>
      </c>
      <c r="E67">
        <f t="shared" si="6"/>
        <v>145.13894489209534</v>
      </c>
      <c r="F67">
        <f t="shared" si="2"/>
        <v>-179.62335443064066</v>
      </c>
      <c r="G67">
        <f t="shared" si="3"/>
        <v>63530836.65819516</v>
      </c>
      <c r="H67" s="2">
        <f t="shared" si="4"/>
        <v>7970.6233544306406</v>
      </c>
    </row>
    <row r="68" spans="1:8" x14ac:dyDescent="0.35">
      <c r="A68">
        <f t="shared" si="5"/>
        <v>64</v>
      </c>
      <c r="B68">
        <v>8129</v>
      </c>
      <c r="C68">
        <f t="shared" si="6"/>
        <v>-734.03981202935768</v>
      </c>
      <c r="D68">
        <f t="shared" si="6"/>
        <v>409.27751270662168</v>
      </c>
      <c r="E68">
        <f t="shared" si="6"/>
        <v>145.13894489209534</v>
      </c>
      <c r="F68">
        <f t="shared" si="2"/>
        <v>-179.62335443064066</v>
      </c>
      <c r="G68">
        <f t="shared" si="3"/>
        <v>69033222.045790285</v>
      </c>
      <c r="H68" s="2">
        <f t="shared" si="4"/>
        <v>8308.6233544306415</v>
      </c>
    </row>
    <row r="69" spans="1:8" x14ac:dyDescent="0.35">
      <c r="A69">
        <f t="shared" si="5"/>
        <v>65</v>
      </c>
      <c r="B69">
        <v>9115</v>
      </c>
      <c r="C69">
        <f t="shared" si="6"/>
        <v>-734.03981202935768</v>
      </c>
      <c r="D69">
        <f t="shared" si="6"/>
        <v>409.27751270662168</v>
      </c>
      <c r="E69">
        <f t="shared" si="6"/>
        <v>145.13894489209534</v>
      </c>
      <c r="F69">
        <f t="shared" si="2"/>
        <v>-179.62335443064066</v>
      </c>
      <c r="G69">
        <f t="shared" si="3"/>
        <v>86390023.300727516</v>
      </c>
      <c r="H69" s="2">
        <f t="shared" si="4"/>
        <v>9294.6233544306415</v>
      </c>
    </row>
    <row r="70" spans="1:8" x14ac:dyDescent="0.35">
      <c r="A70">
        <f t="shared" si="5"/>
        <v>66</v>
      </c>
      <c r="B70">
        <v>9434</v>
      </c>
      <c r="C70">
        <f t="shared" si="6"/>
        <v>-734.03981202935768</v>
      </c>
      <c r="D70">
        <f t="shared" si="6"/>
        <v>409.27751270662168</v>
      </c>
      <c r="E70">
        <f t="shared" si="6"/>
        <v>145.13894489209534</v>
      </c>
      <c r="F70">
        <f t="shared" ref="F70:F76" si="7">SUM(C70:E70)+$N$4</f>
        <v>-179.62335443064066</v>
      </c>
      <c r="G70">
        <f t="shared" ref="G70:G76" si="8">(B70-F70)^2</f>
        <v>92421754.000854254</v>
      </c>
      <c r="H70" s="2">
        <f t="shared" ref="H70:H76" si="9">B70-F70</f>
        <v>9613.6233544306415</v>
      </c>
    </row>
    <row r="71" spans="1:8" x14ac:dyDescent="0.35">
      <c r="A71">
        <f t="shared" ref="A71:A76" si="10">A70+1</f>
        <v>67</v>
      </c>
      <c r="B71">
        <v>10484</v>
      </c>
      <c r="C71">
        <f t="shared" si="6"/>
        <v>-734.03981202935768</v>
      </c>
      <c r="D71">
        <f t="shared" si="6"/>
        <v>409.27751270662168</v>
      </c>
      <c r="E71">
        <f t="shared" si="6"/>
        <v>145.13894489209534</v>
      </c>
      <c r="F71">
        <f t="shared" si="7"/>
        <v>-179.62335443064066</v>
      </c>
      <c r="G71">
        <f t="shared" si="8"/>
        <v>113712863.04515861</v>
      </c>
      <c r="H71" s="2">
        <f t="shared" si="9"/>
        <v>10663.623354430641</v>
      </c>
    </row>
    <row r="72" spans="1:8" x14ac:dyDescent="0.35">
      <c r="A72">
        <f t="shared" si="10"/>
        <v>68</v>
      </c>
      <c r="B72">
        <v>9827</v>
      </c>
      <c r="C72">
        <f t="shared" si="6"/>
        <v>-734.03981202935768</v>
      </c>
      <c r="D72">
        <f t="shared" si="6"/>
        <v>409.27751270662168</v>
      </c>
      <c r="E72">
        <f t="shared" si="6"/>
        <v>145.13894489209534</v>
      </c>
      <c r="F72">
        <f t="shared" si="7"/>
        <v>-179.62335443064066</v>
      </c>
      <c r="G72">
        <f t="shared" si="8"/>
        <v>100132510.95743674</v>
      </c>
      <c r="H72" s="2">
        <f t="shared" si="9"/>
        <v>10006.623354430641</v>
      </c>
    </row>
    <row r="73" spans="1:8" x14ac:dyDescent="0.35">
      <c r="A73">
        <f t="shared" si="10"/>
        <v>69</v>
      </c>
      <c r="B73">
        <v>9110</v>
      </c>
      <c r="C73">
        <f t="shared" si="6"/>
        <v>-734.03981202935768</v>
      </c>
      <c r="D73">
        <f t="shared" si="6"/>
        <v>409.27751270662168</v>
      </c>
      <c r="E73">
        <f t="shared" si="6"/>
        <v>145.13894489209534</v>
      </c>
      <c r="F73">
        <f t="shared" si="7"/>
        <v>-179.62335443064066</v>
      </c>
      <c r="G73">
        <f t="shared" si="8"/>
        <v>86297102.067183197</v>
      </c>
      <c r="H73" s="2">
        <f t="shared" si="9"/>
        <v>9289.6233544306415</v>
      </c>
    </row>
    <row r="74" spans="1:8" x14ac:dyDescent="0.35">
      <c r="A74">
        <f t="shared" si="10"/>
        <v>70</v>
      </c>
      <c r="B74">
        <v>9070</v>
      </c>
      <c r="C74">
        <f t="shared" si="6"/>
        <v>-734.03981202935768</v>
      </c>
      <c r="D74">
        <f t="shared" si="6"/>
        <v>409.27751270662168</v>
      </c>
      <c r="E74">
        <f t="shared" si="6"/>
        <v>145.13894489209534</v>
      </c>
      <c r="F74">
        <f t="shared" si="7"/>
        <v>-179.62335443064066</v>
      </c>
      <c r="G74">
        <f t="shared" si="8"/>
        <v>85555532.198828757</v>
      </c>
      <c r="H74" s="2">
        <f t="shared" si="9"/>
        <v>9249.6233544306415</v>
      </c>
    </row>
    <row r="75" spans="1:8" x14ac:dyDescent="0.35">
      <c r="A75">
        <f t="shared" si="10"/>
        <v>71</v>
      </c>
      <c r="B75">
        <v>8633</v>
      </c>
      <c r="C75">
        <f t="shared" si="6"/>
        <v>-734.03981202935768</v>
      </c>
      <c r="D75">
        <f t="shared" si="6"/>
        <v>409.27751270662168</v>
      </c>
      <c r="E75">
        <f t="shared" si="6"/>
        <v>145.13894489209534</v>
      </c>
      <c r="F75">
        <f t="shared" si="7"/>
        <v>-179.62335443064066</v>
      </c>
      <c r="G75">
        <f t="shared" si="8"/>
        <v>77662330.387056366</v>
      </c>
      <c r="H75" s="2">
        <f t="shared" si="9"/>
        <v>8812.6233544306415</v>
      </c>
    </row>
    <row r="76" spans="1:8" x14ac:dyDescent="0.35">
      <c r="A76">
        <f t="shared" si="10"/>
        <v>72</v>
      </c>
      <c r="B76">
        <v>9240</v>
      </c>
      <c r="C76">
        <f t="shared" si="6"/>
        <v>-734.03981202935768</v>
      </c>
      <c r="D76">
        <f t="shared" si="6"/>
        <v>409.27751270662168</v>
      </c>
      <c r="E76">
        <f t="shared" si="6"/>
        <v>145.13894489209534</v>
      </c>
      <c r="F76">
        <f t="shared" si="7"/>
        <v>-179.62335443064066</v>
      </c>
      <c r="G76">
        <f t="shared" si="8"/>
        <v>88729304.13933517</v>
      </c>
      <c r="H76" s="2">
        <f t="shared" si="9"/>
        <v>9419.6233544306415</v>
      </c>
    </row>
    <row r="78" spans="1:8" x14ac:dyDescent="0.35">
      <c r="G78">
        <f>SUM(G5:G77)</f>
        <v>5854981810.4514837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LakeHuron</vt:lpstr>
      <vt:lpstr>Wine</vt:lpstr>
      <vt:lpstr>Deaths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John Boland</cp:lastModifiedBy>
  <cp:lastPrinted>2022-08-08T02:14:42Z</cp:lastPrinted>
  <dcterms:created xsi:type="dcterms:W3CDTF">2022-08-07T22:48:28Z</dcterms:created>
  <dcterms:modified xsi:type="dcterms:W3CDTF">2022-08-08T05:40:08Z</dcterms:modified>
</cp:coreProperties>
</file>