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YNC\GITHUB\electronics_pocketbook\docs\content\schematics\mcu\Analog Sensors\Temperature\calculators\"/>
    </mc:Choice>
  </mc:AlternateContent>
  <xr:revisionPtr revIDLastSave="0" documentId="13_ncr:1_{7E3DEEF0-7AA9-4517-8028-BD0A7EC5E39C}" xr6:coauthVersionLast="47" xr6:coauthVersionMax="47" xr10:uidLastSave="{00000000-0000-0000-0000-000000000000}"/>
  <bookViews>
    <workbookView xWindow="-108" yWindow="-108" windowWidth="23256" windowHeight="12456" activeTab="2" xr2:uid="{8D1BF59C-F675-43BA-BE30-DD370F25411D}"/>
  </bookViews>
  <sheets>
    <sheet name="TMP3x" sheetId="1" r:id="rId1"/>
    <sheet name="LMx5" sheetId="2" r:id="rId2"/>
    <sheet name="LMx3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" l="1"/>
  <c r="C22" i="3"/>
  <c r="E21" i="3"/>
  <c r="E22" i="3" s="1"/>
  <c r="D21" i="3"/>
  <c r="C21" i="3"/>
  <c r="E15" i="3"/>
  <c r="E18" i="3" s="1"/>
  <c r="D15" i="3"/>
  <c r="D18" i="3" s="1"/>
  <c r="C15" i="3"/>
  <c r="C18" i="3" s="1"/>
  <c r="E14" i="3"/>
  <c r="E17" i="3" s="1"/>
  <c r="D14" i="3"/>
  <c r="D17" i="3" s="1"/>
  <c r="C14" i="3"/>
  <c r="C17" i="3" s="1"/>
  <c r="K11" i="3"/>
  <c r="J11" i="3"/>
  <c r="E10" i="3"/>
  <c r="D10" i="3"/>
  <c r="C10" i="3"/>
  <c r="E9" i="3"/>
  <c r="D9" i="3"/>
  <c r="C9" i="3"/>
  <c r="K5" i="3"/>
  <c r="K8" i="3" s="1"/>
  <c r="J5" i="3"/>
  <c r="J8" i="3" s="1"/>
  <c r="I5" i="3"/>
  <c r="I8" i="3" s="1"/>
  <c r="K4" i="3"/>
  <c r="K7" i="3" s="1"/>
  <c r="J4" i="3"/>
  <c r="J7" i="3" s="1"/>
  <c r="I4" i="3"/>
  <c r="I7" i="3" s="1"/>
  <c r="K1" i="3"/>
  <c r="J1" i="3"/>
  <c r="I1" i="3"/>
  <c r="E10" i="2"/>
  <c r="D10" i="2"/>
  <c r="C10" i="2"/>
  <c r="E11" i="2"/>
  <c r="D11" i="2"/>
  <c r="C11" i="2"/>
  <c r="E12" i="2"/>
  <c r="D12" i="2"/>
  <c r="C12" i="2"/>
  <c r="E13" i="2"/>
  <c r="D13" i="2"/>
  <c r="C13" i="2"/>
  <c r="E7" i="2"/>
  <c r="D7" i="2"/>
  <c r="C7" i="2"/>
  <c r="D10" i="1"/>
  <c r="E10" i="1"/>
  <c r="D11" i="1"/>
  <c r="E11" i="1"/>
  <c r="D12" i="1"/>
  <c r="E12" i="1"/>
  <c r="D13" i="1"/>
  <c r="E13" i="1"/>
  <c r="C11" i="1"/>
  <c r="C12" i="1"/>
  <c r="C13" i="1"/>
  <c r="C10" i="1"/>
  <c r="D7" i="1"/>
  <c r="E7" i="1"/>
  <c r="C7" i="1"/>
  <c r="I11" i="3" l="1"/>
  <c r="I12" i="3"/>
  <c r="J12" i="3"/>
  <c r="K12" i="3"/>
</calcChain>
</file>

<file path=xl/sharedStrings.xml><?xml version="1.0" encoding="utf-8"?>
<sst xmlns="http://schemas.openxmlformats.org/spreadsheetml/2006/main" count="75" uniqueCount="42">
  <si>
    <t>Reference temperature</t>
  </si>
  <si>
    <t>mV</t>
  </si>
  <si>
    <t>Offset</t>
  </si>
  <si>
    <t>Sensor name</t>
  </si>
  <si>
    <t>TMP35</t>
  </si>
  <si>
    <t>TMP36</t>
  </si>
  <si>
    <t>TMP37</t>
  </si>
  <si>
    <r>
      <t>mV/</t>
    </r>
    <r>
      <rPr>
        <sz val="11"/>
        <color theme="1"/>
        <rFont val="Calibri"/>
        <family val="2"/>
      </rPr>
      <t>°</t>
    </r>
    <r>
      <rPr>
        <sz val="11"/>
        <color theme="1"/>
        <rFont val="Aptos Narrow"/>
        <family val="2"/>
      </rPr>
      <t>C</t>
    </r>
  </si>
  <si>
    <t>°C</t>
  </si>
  <si>
    <t>Scale factor</t>
  </si>
  <si>
    <t>Voltage at reference temperature</t>
  </si>
  <si>
    <t>LM35</t>
  </si>
  <si>
    <t>LM45</t>
  </si>
  <si>
    <t>LM50</t>
  </si>
  <si>
    <t>Temperature at defined output voltage, V</t>
  </si>
  <si>
    <t>Sensor</t>
  </si>
  <si>
    <t>LM135</t>
  </si>
  <si>
    <t>LM225</t>
  </si>
  <si>
    <t>LM335</t>
  </si>
  <si>
    <t>mV / K</t>
  </si>
  <si>
    <t>Upper temperature limit</t>
  </si>
  <si>
    <r>
      <rPr>
        <sz val="11"/>
        <color theme="1"/>
        <rFont val="Calibri"/>
        <family val="2"/>
      </rPr>
      <t>°</t>
    </r>
    <r>
      <rPr>
        <sz val="11"/>
        <color theme="1"/>
        <rFont val="Aptos Narrow"/>
        <family val="2"/>
      </rPr>
      <t>C</t>
    </r>
  </si>
  <si>
    <t>Vcc</t>
  </si>
  <si>
    <t>V</t>
  </si>
  <si>
    <t>Lower temperature limit</t>
  </si>
  <si>
    <r>
      <rPr>
        <sz val="11"/>
        <color theme="1"/>
        <rFont val="Calibri"/>
        <family val="2"/>
      </rPr>
      <t>Δ</t>
    </r>
    <r>
      <rPr>
        <sz val="11"/>
        <color theme="1"/>
        <rFont val="Aptos Narrow"/>
        <family val="2"/>
      </rPr>
      <t xml:space="preserve"> V up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</si>
  <si>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Aptos Narrow"/>
        <family val="2"/>
      </rPr>
      <t xml:space="preserve"> V low</t>
    </r>
  </si>
  <si>
    <t>Lower current limit</t>
  </si>
  <si>
    <t>mA</t>
  </si>
  <si>
    <t>Upper current limit</t>
  </si>
  <si>
    <t>R1 max</t>
  </si>
  <si>
    <t>Ω</t>
  </si>
  <si>
    <t>R1 min</t>
  </si>
  <si>
    <r>
      <rPr>
        <sz val="11"/>
        <color theme="1"/>
        <rFont val="Calibri"/>
        <family val="2"/>
      </rPr>
      <t>°</t>
    </r>
    <r>
      <rPr>
        <sz val="11"/>
        <color theme="1"/>
        <rFont val="Aptos Narrow"/>
        <family val="2"/>
      </rPr>
      <t>K</t>
    </r>
  </si>
  <si>
    <t>R1</t>
  </si>
  <si>
    <t>I max</t>
  </si>
  <si>
    <t>Expected generated voltage</t>
  </si>
  <si>
    <t>I min</t>
  </si>
  <si>
    <t>At lowest temperature</t>
  </si>
  <si>
    <t>At highest temperature</t>
  </si>
  <si>
    <t>ADC max voltage</t>
  </si>
  <si>
    <t>°K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</si>
</sst>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11"/>
      <color theme="1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EAD8-D5B5-41E6-95F5-F8FA445F463F}">
  <dimension ref="A1:E13"/>
  <sheetViews>
    <sheetView workbookViewId="0">
      <selection activeCell="D19" sqref="D19"/>
    </sheetView>
  </sheetViews>
  <sheetFormatPr defaultRowHeight="13.8"/>
  <cols>
    <col min="1" max="1" width="34.09765625" bestFit="1" customWidth="1"/>
    <col min="2" max="2" width="19.5" customWidth="1"/>
  </cols>
  <sheetData>
    <row r="1" spans="1:5">
      <c r="A1" t="s">
        <v>3</v>
      </c>
      <c r="C1" t="s">
        <v>4</v>
      </c>
      <c r="D1" t="s">
        <v>5</v>
      </c>
      <c r="E1" t="s">
        <v>6</v>
      </c>
    </row>
    <row r="3" spans="1:5" ht="14.4">
      <c r="A3" t="s">
        <v>9</v>
      </c>
      <c r="B3" t="s">
        <v>7</v>
      </c>
      <c r="C3">
        <v>10</v>
      </c>
      <c r="D3">
        <v>10</v>
      </c>
      <c r="E3">
        <v>20</v>
      </c>
    </row>
    <row r="4" spans="1:5">
      <c r="A4" t="s">
        <v>0</v>
      </c>
      <c r="B4" t="s">
        <v>8</v>
      </c>
      <c r="C4">
        <v>25</v>
      </c>
      <c r="D4">
        <v>25</v>
      </c>
      <c r="E4">
        <v>25</v>
      </c>
    </row>
    <row r="5" spans="1:5">
      <c r="A5" t="s">
        <v>10</v>
      </c>
      <c r="B5" t="s">
        <v>1</v>
      </c>
      <c r="C5">
        <v>250</v>
      </c>
      <c r="D5">
        <v>750</v>
      </c>
      <c r="E5">
        <v>500</v>
      </c>
    </row>
    <row r="7" spans="1:5">
      <c r="A7" t="s">
        <v>2</v>
      </c>
      <c r="B7" t="s">
        <v>1</v>
      </c>
      <c r="C7">
        <f>C5-C4*C3</f>
        <v>0</v>
      </c>
      <c r="D7">
        <f t="shared" ref="D7:E7" si="0">D5-D4*D3</f>
        <v>500</v>
      </c>
      <c r="E7">
        <f t="shared" si="0"/>
        <v>0</v>
      </c>
    </row>
    <row r="9" spans="1:5">
      <c r="A9" t="s">
        <v>14</v>
      </c>
      <c r="B9" t="s">
        <v>8</v>
      </c>
    </row>
    <row r="10" spans="1:5">
      <c r="A10">
        <v>3.3</v>
      </c>
      <c r="C10">
        <f>($A10*1000-C$5)/C$3+C$4</f>
        <v>330</v>
      </c>
      <c r="D10">
        <f t="shared" ref="D10:E10" si="1">($A10*1000-D$5)/D$3+D$4</f>
        <v>280</v>
      </c>
      <c r="E10">
        <f t="shared" si="1"/>
        <v>165</v>
      </c>
    </row>
    <row r="11" spans="1:5">
      <c r="A11">
        <v>2</v>
      </c>
      <c r="C11">
        <f t="shared" ref="C11:E13" si="2">($A11*1000-C$5)/C$3+C$4</f>
        <v>200</v>
      </c>
      <c r="D11">
        <f t="shared" si="2"/>
        <v>150</v>
      </c>
      <c r="E11">
        <f t="shared" si="2"/>
        <v>100</v>
      </c>
    </row>
    <row r="12" spans="1:5">
      <c r="A12">
        <v>1.1000000000000001</v>
      </c>
      <c r="C12">
        <f t="shared" si="2"/>
        <v>110</v>
      </c>
      <c r="D12">
        <f t="shared" si="2"/>
        <v>60</v>
      </c>
      <c r="E12">
        <f t="shared" si="2"/>
        <v>55</v>
      </c>
    </row>
    <row r="13" spans="1:5">
      <c r="A13">
        <v>0</v>
      </c>
      <c r="C13">
        <f t="shared" si="2"/>
        <v>0</v>
      </c>
      <c r="D13">
        <f t="shared" si="2"/>
        <v>-50</v>
      </c>
      <c r="E13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C1F9-32D2-43AA-8ED7-A0A6D6186879}">
  <dimension ref="A1:E13"/>
  <sheetViews>
    <sheetView workbookViewId="0">
      <selection activeCell="C10" sqref="C10:E13"/>
    </sheetView>
  </sheetViews>
  <sheetFormatPr defaultRowHeight="13.8"/>
  <cols>
    <col min="1" max="1" width="34.09765625" bestFit="1" customWidth="1"/>
    <col min="2" max="2" width="19.5" customWidth="1"/>
  </cols>
  <sheetData>
    <row r="1" spans="1:5">
      <c r="A1" t="s">
        <v>3</v>
      </c>
      <c r="C1" t="s">
        <v>11</v>
      </c>
      <c r="D1" t="s">
        <v>12</v>
      </c>
      <c r="E1" t="s">
        <v>13</v>
      </c>
    </row>
    <row r="3" spans="1:5" ht="14.4">
      <c r="A3" t="s">
        <v>9</v>
      </c>
      <c r="B3" t="s">
        <v>7</v>
      </c>
      <c r="C3">
        <v>10</v>
      </c>
      <c r="D3">
        <v>10</v>
      </c>
      <c r="E3">
        <v>10</v>
      </c>
    </row>
    <row r="4" spans="1:5">
      <c r="A4" t="s">
        <v>10</v>
      </c>
      <c r="B4" t="s">
        <v>1</v>
      </c>
      <c r="C4">
        <v>250</v>
      </c>
      <c r="D4">
        <v>1000</v>
      </c>
      <c r="E4">
        <v>750</v>
      </c>
    </row>
    <row r="5" spans="1:5">
      <c r="A5" t="s">
        <v>0</v>
      </c>
      <c r="B5" t="s">
        <v>8</v>
      </c>
      <c r="C5">
        <v>25</v>
      </c>
      <c r="D5">
        <v>100</v>
      </c>
      <c r="E5">
        <v>25</v>
      </c>
    </row>
    <row r="7" spans="1:5">
      <c r="A7" t="s">
        <v>2</v>
      </c>
      <c r="B7" t="s">
        <v>1</v>
      </c>
      <c r="C7">
        <f>C4-C5*C3</f>
        <v>0</v>
      </c>
      <c r="D7">
        <f>D4-D5*D3</f>
        <v>0</v>
      </c>
      <c r="E7">
        <f>E4-E5*E3</f>
        <v>500</v>
      </c>
    </row>
    <row r="9" spans="1:5">
      <c r="A9" t="s">
        <v>14</v>
      </c>
      <c r="B9" t="s">
        <v>8</v>
      </c>
    </row>
    <row r="10" spans="1:5">
      <c r="A10">
        <v>0</v>
      </c>
      <c r="C10">
        <f t="shared" ref="C10:E13" si="0">($A10*1000-C$4)/C$3+C$5</f>
        <v>0</v>
      </c>
      <c r="D10">
        <f t="shared" si="0"/>
        <v>0</v>
      </c>
      <c r="E10">
        <f t="shared" si="0"/>
        <v>-50</v>
      </c>
    </row>
    <row r="11" spans="1:5">
      <c r="A11">
        <v>1.1000000000000001</v>
      </c>
      <c r="C11">
        <f t="shared" si="0"/>
        <v>110</v>
      </c>
      <c r="D11">
        <f t="shared" si="0"/>
        <v>110</v>
      </c>
      <c r="E11">
        <f t="shared" si="0"/>
        <v>60</v>
      </c>
    </row>
    <row r="12" spans="1:5">
      <c r="A12">
        <v>1.75</v>
      </c>
      <c r="C12">
        <f t="shared" si="0"/>
        <v>175</v>
      </c>
      <c r="D12">
        <f t="shared" si="0"/>
        <v>175</v>
      </c>
      <c r="E12">
        <f t="shared" si="0"/>
        <v>125</v>
      </c>
    </row>
    <row r="13" spans="1:5">
      <c r="A13">
        <v>3.3</v>
      </c>
      <c r="C13">
        <f t="shared" si="0"/>
        <v>330</v>
      </c>
      <c r="D13">
        <f t="shared" si="0"/>
        <v>330</v>
      </c>
      <c r="E13">
        <f t="shared" si="0"/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85CD-6B4E-4D26-9B88-3F8BE3D12CD2}">
  <dimension ref="A1:K22"/>
  <sheetViews>
    <sheetView tabSelected="1" workbookViewId="0">
      <selection activeCell="I3" sqref="I3"/>
    </sheetView>
  </sheetViews>
  <sheetFormatPr defaultRowHeight="13.8"/>
  <cols>
    <col min="1" max="1" width="19.69921875" bestFit="1" customWidth="1"/>
  </cols>
  <sheetData>
    <row r="1" spans="1:11">
      <c r="A1" t="s">
        <v>15</v>
      </c>
      <c r="C1" t="s">
        <v>16</v>
      </c>
      <c r="D1" t="s">
        <v>17</v>
      </c>
      <c r="E1" t="s">
        <v>18</v>
      </c>
      <c r="G1" t="s">
        <v>15</v>
      </c>
      <c r="I1" t="str">
        <f>C1</f>
        <v>LM135</v>
      </c>
      <c r="J1" t="str">
        <f t="shared" ref="J1:K1" si="0">D1</f>
        <v>LM225</v>
      </c>
      <c r="K1" t="str">
        <f t="shared" si="0"/>
        <v>LM335</v>
      </c>
    </row>
    <row r="2" spans="1:11">
      <c r="A2" t="s">
        <v>9</v>
      </c>
      <c r="B2" t="s">
        <v>19</v>
      </c>
      <c r="C2">
        <v>10</v>
      </c>
      <c r="D2">
        <v>10</v>
      </c>
      <c r="E2">
        <v>10</v>
      </c>
    </row>
    <row r="3" spans="1:11" ht="14.4">
      <c r="A3" t="s">
        <v>20</v>
      </c>
      <c r="B3" s="1" t="s">
        <v>21</v>
      </c>
      <c r="C3">
        <v>-55</v>
      </c>
      <c r="D3">
        <v>-40</v>
      </c>
      <c r="E3">
        <v>-40</v>
      </c>
      <c r="G3" t="s">
        <v>22</v>
      </c>
      <c r="H3" t="s">
        <v>23</v>
      </c>
      <c r="I3">
        <v>5</v>
      </c>
      <c r="J3">
        <v>5</v>
      </c>
      <c r="K3">
        <v>5</v>
      </c>
    </row>
    <row r="4" spans="1:11" ht="14.4">
      <c r="A4" t="s">
        <v>24</v>
      </c>
      <c r="B4" s="1" t="s">
        <v>21</v>
      </c>
      <c r="C4">
        <v>150</v>
      </c>
      <c r="D4">
        <v>125</v>
      </c>
      <c r="E4">
        <v>100</v>
      </c>
      <c r="G4" s="1" t="s">
        <v>25</v>
      </c>
      <c r="H4" t="s">
        <v>1</v>
      </c>
      <c r="I4">
        <f>I3*1000-C15</f>
        <v>768.5</v>
      </c>
      <c r="J4">
        <f>J3*1000-D15</f>
        <v>1018.5</v>
      </c>
      <c r="K4">
        <f>K3*1000-E15</f>
        <v>1268.5</v>
      </c>
    </row>
    <row r="5" spans="1:11" ht="14.4">
      <c r="G5" s="1" t="s">
        <v>26</v>
      </c>
      <c r="H5" t="s">
        <v>1</v>
      </c>
      <c r="I5">
        <f>I3*1000-C14</f>
        <v>2818.5</v>
      </c>
      <c r="J5">
        <f t="shared" ref="J5:K5" si="1">J3*1000-D14</f>
        <v>2668.5</v>
      </c>
      <c r="K5">
        <f t="shared" si="1"/>
        <v>2668.5</v>
      </c>
    </row>
    <row r="6" spans="1:11">
      <c r="A6" t="s">
        <v>27</v>
      </c>
      <c r="B6" t="s">
        <v>28</v>
      </c>
      <c r="C6">
        <v>0.4</v>
      </c>
      <c r="D6">
        <v>0.4</v>
      </c>
      <c r="E6">
        <v>0.4</v>
      </c>
    </row>
    <row r="7" spans="1:11">
      <c r="A7" t="s">
        <v>29</v>
      </c>
      <c r="B7" t="s">
        <v>28</v>
      </c>
      <c r="C7">
        <v>5</v>
      </c>
      <c r="D7">
        <v>5</v>
      </c>
      <c r="E7">
        <v>5</v>
      </c>
      <c r="G7" t="s">
        <v>30</v>
      </c>
      <c r="H7" s="2" t="s">
        <v>31</v>
      </c>
      <c r="I7">
        <f>I4/C6</f>
        <v>1921.25</v>
      </c>
      <c r="J7">
        <f t="shared" ref="J7:K8" si="2">J4/D6</f>
        <v>2546.25</v>
      </c>
      <c r="K7">
        <f t="shared" si="2"/>
        <v>3171.25</v>
      </c>
    </row>
    <row r="8" spans="1:11">
      <c r="G8" t="s">
        <v>32</v>
      </c>
      <c r="H8" s="2" t="s">
        <v>31</v>
      </c>
      <c r="I8">
        <f>I5/C7</f>
        <v>563.70000000000005</v>
      </c>
      <c r="J8">
        <f t="shared" si="2"/>
        <v>533.70000000000005</v>
      </c>
      <c r="K8">
        <f t="shared" si="2"/>
        <v>533.70000000000005</v>
      </c>
    </row>
    <row r="9" spans="1:11" ht="14.4">
      <c r="A9" t="s">
        <v>20</v>
      </c>
      <c r="B9" s="1" t="s">
        <v>33</v>
      </c>
      <c r="C9">
        <f>C3+273.15</f>
        <v>218.14999999999998</v>
      </c>
      <c r="D9">
        <f t="shared" ref="D9:E10" si="3">D3+273.15</f>
        <v>233.14999999999998</v>
      </c>
      <c r="E9">
        <f t="shared" si="3"/>
        <v>233.14999999999998</v>
      </c>
    </row>
    <row r="10" spans="1:11" ht="14.4">
      <c r="A10" t="s">
        <v>24</v>
      </c>
      <c r="B10" s="1" t="s">
        <v>33</v>
      </c>
      <c r="C10">
        <f>C4+273.15</f>
        <v>423.15</v>
      </c>
      <c r="D10">
        <f t="shared" si="3"/>
        <v>398.15</v>
      </c>
      <c r="E10">
        <f t="shared" si="3"/>
        <v>373.15</v>
      </c>
      <c r="G10" t="s">
        <v>34</v>
      </c>
      <c r="H10">
        <v>1500</v>
      </c>
    </row>
    <row r="11" spans="1:11">
      <c r="G11" t="s">
        <v>35</v>
      </c>
      <c r="H11" t="s">
        <v>28</v>
      </c>
      <c r="I11">
        <f>I5/$H$10</f>
        <v>1.879</v>
      </c>
      <c r="J11">
        <f>J5/$H$10</f>
        <v>1.7789999999999999</v>
      </c>
      <c r="K11">
        <f>K5/$H$10</f>
        <v>1.7789999999999999</v>
      </c>
    </row>
    <row r="12" spans="1:11">
      <c r="A12" t="s">
        <v>36</v>
      </c>
      <c r="G12" t="s">
        <v>37</v>
      </c>
      <c r="H12" t="s">
        <v>28</v>
      </c>
      <c r="I12">
        <f>I4/$H$10</f>
        <v>0.51233333333333331</v>
      </c>
      <c r="J12">
        <f>J4/$H$10</f>
        <v>0.67900000000000005</v>
      </c>
      <c r="K12">
        <f>K4/$H$10</f>
        <v>0.84566666666666668</v>
      </c>
    </row>
    <row r="14" spans="1:11">
      <c r="A14" t="s">
        <v>38</v>
      </c>
      <c r="B14" t="s">
        <v>1</v>
      </c>
      <c r="C14">
        <f>C9*C$2</f>
        <v>2181.5</v>
      </c>
      <c r="D14">
        <f t="shared" ref="D14:E15" si="4">D9*D$2</f>
        <v>2331.5</v>
      </c>
      <c r="E14">
        <f t="shared" si="4"/>
        <v>2331.5</v>
      </c>
    </row>
    <row r="15" spans="1:11">
      <c r="A15" t="s">
        <v>39</v>
      </c>
      <c r="B15" t="s">
        <v>1</v>
      </c>
      <c r="C15">
        <f>C10*C$2</f>
        <v>4231.5</v>
      </c>
      <c r="D15">
        <f t="shared" si="4"/>
        <v>3981.5</v>
      </c>
      <c r="E15">
        <f t="shared" si="4"/>
        <v>3731.5</v>
      </c>
    </row>
    <row r="17" spans="1:5">
      <c r="A17" t="s">
        <v>38</v>
      </c>
      <c r="B17" t="s">
        <v>23</v>
      </c>
      <c r="C17">
        <f>C14/1000</f>
        <v>2.1815000000000002</v>
      </c>
      <c r="D17">
        <f t="shared" ref="D17:E18" si="5">D14/1000</f>
        <v>2.3315000000000001</v>
      </c>
      <c r="E17">
        <f t="shared" si="5"/>
        <v>2.3315000000000001</v>
      </c>
    </row>
    <row r="18" spans="1:5">
      <c r="A18" t="s">
        <v>39</v>
      </c>
      <c r="B18" t="s">
        <v>23</v>
      </c>
      <c r="C18">
        <f>C15/1000</f>
        <v>4.2314999999999996</v>
      </c>
      <c r="D18">
        <f t="shared" si="5"/>
        <v>3.9815</v>
      </c>
      <c r="E18">
        <f t="shared" si="5"/>
        <v>3.7315</v>
      </c>
    </row>
    <row r="20" spans="1:5">
      <c r="A20" t="s">
        <v>40</v>
      </c>
      <c r="B20" t="s">
        <v>23</v>
      </c>
      <c r="C20">
        <v>3.3</v>
      </c>
      <c r="D20">
        <v>3.3</v>
      </c>
      <c r="E20">
        <v>3.3</v>
      </c>
    </row>
    <row r="21" spans="1:5">
      <c r="B21" t="s">
        <v>41</v>
      </c>
      <c r="C21">
        <f>C20*1000/C2</f>
        <v>330</v>
      </c>
      <c r="D21">
        <f t="shared" ref="D21:E21" si="6">D20*1000/D2</f>
        <v>330</v>
      </c>
      <c r="E21">
        <f t="shared" si="6"/>
        <v>330</v>
      </c>
    </row>
    <row r="22" spans="1:5">
      <c r="B22" t="s">
        <v>8</v>
      </c>
      <c r="C22">
        <f>C21-273.15</f>
        <v>56.850000000000023</v>
      </c>
      <c r="D22">
        <f t="shared" ref="D22:E22" si="7">D21-273.15</f>
        <v>56.850000000000023</v>
      </c>
      <c r="E22">
        <f t="shared" si="7"/>
        <v>56.850000000000023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TMP3x</vt:lpstr>
      <vt:lpstr>LMx5</vt:lpstr>
      <vt:lpstr>LMx35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Yehor</dc:creator>
  <cp:lastModifiedBy>Yehor</cp:lastModifiedBy>
  <dcterms:created xsi:type="dcterms:W3CDTF">2025-04-24T07:49:41Z</dcterms:created>
  <dcterms:modified xsi:type="dcterms:W3CDTF">2025-04-24T10:21:56Z</dcterms:modified>
</cp:coreProperties>
</file>