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Фізика(class)\"/>
    </mc:Choice>
  </mc:AlternateContent>
  <xr:revisionPtr revIDLastSave="0" documentId="13_ncr:1_{6B6E7AB3-03A9-4BD7-B7F2-4F13231623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chart.v1.0" hidden="1">Лист1!$D$2:$D$51</definedName>
    <definedName name="_xlchart.v1.1" hidden="1">Лист1!$T$3:$AM$3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3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I52" i="1" l="1"/>
  <c r="C52" i="1"/>
  <c r="C53" i="1" l="1"/>
  <c r="I53" i="1"/>
  <c r="D32" i="1"/>
  <c r="E32" i="1" s="1"/>
  <c r="D30" i="1"/>
  <c r="E30" i="1" s="1"/>
  <c r="D51" i="1"/>
  <c r="E51" i="1" s="1"/>
  <c r="D12" i="1"/>
  <c r="E12" i="1" s="1"/>
  <c r="D14" i="1"/>
  <c r="E14" i="1" s="1"/>
  <c r="D33" i="1"/>
  <c r="E33" i="1" s="1"/>
  <c r="D3" i="1"/>
  <c r="E3" i="1" s="1"/>
  <c r="D35" i="1"/>
  <c r="E35" i="1" s="1"/>
  <c r="D23" i="1"/>
  <c r="E23" i="1" s="1"/>
  <c r="D16" i="1"/>
  <c r="E16" i="1" s="1"/>
  <c r="D4" i="1"/>
  <c r="E4" i="1" s="1"/>
  <c r="D45" i="1"/>
  <c r="E45" i="1" s="1"/>
  <c r="D8" i="1"/>
  <c r="E8" i="1" s="1"/>
  <c r="D49" i="1"/>
  <c r="E49" i="1" s="1"/>
  <c r="D20" i="1"/>
  <c r="E20" i="1" s="1"/>
  <c r="D48" i="1"/>
  <c r="E48" i="1" s="1"/>
  <c r="D36" i="1"/>
  <c r="E36" i="1" s="1"/>
  <c r="D38" i="1"/>
  <c r="E38" i="1" s="1"/>
  <c r="D40" i="1"/>
  <c r="E40" i="1" s="1"/>
  <c r="D47" i="1"/>
  <c r="E47" i="1" s="1"/>
  <c r="D41" i="1"/>
  <c r="E41" i="1" s="1"/>
  <c r="D44" i="1"/>
  <c r="E44" i="1" s="1"/>
  <c r="D21" i="1"/>
  <c r="E21" i="1" s="1"/>
  <c r="D34" i="1"/>
  <c r="E34" i="1" s="1"/>
  <c r="D42" i="1"/>
  <c r="E42" i="1" s="1"/>
  <c r="D6" i="1"/>
  <c r="E6" i="1" s="1"/>
  <c r="D10" i="1"/>
  <c r="E10" i="1" s="1"/>
  <c r="D11" i="1"/>
  <c r="E11" i="1" s="1"/>
  <c r="D50" i="1"/>
  <c r="E50" i="1" s="1"/>
  <c r="D19" i="1"/>
  <c r="E19" i="1" s="1"/>
  <c r="D18" i="1"/>
  <c r="E18" i="1" s="1"/>
  <c r="D26" i="1"/>
  <c r="E26" i="1" s="1"/>
  <c r="D28" i="1"/>
  <c r="E28" i="1" s="1"/>
  <c r="D37" i="1"/>
  <c r="E37" i="1" s="1"/>
  <c r="D31" i="1"/>
  <c r="E31" i="1" s="1"/>
  <c r="D13" i="1"/>
  <c r="E13" i="1" s="1"/>
  <c r="D24" i="1"/>
  <c r="E24" i="1" s="1"/>
  <c r="J25" i="1" l="1"/>
  <c r="J33" i="1"/>
  <c r="J38" i="1"/>
  <c r="J49" i="1"/>
  <c r="J46" i="1"/>
  <c r="J6" i="1"/>
  <c r="J14" i="1"/>
  <c r="J22" i="1"/>
  <c r="K22" i="1" s="1"/>
  <c r="J30" i="1"/>
  <c r="J17" i="1"/>
  <c r="J31" i="1"/>
  <c r="J39" i="1"/>
  <c r="K39" i="1" s="1"/>
  <c r="J47" i="1"/>
  <c r="J9" i="1"/>
  <c r="J32" i="1"/>
  <c r="K32" i="1" s="1"/>
  <c r="J40" i="1"/>
  <c r="J48" i="1"/>
  <c r="J41" i="1"/>
  <c r="J24" i="1"/>
  <c r="J28" i="1"/>
  <c r="K28" i="1" s="1"/>
  <c r="J43" i="1"/>
  <c r="J13" i="1"/>
  <c r="K13" i="1" s="1"/>
  <c r="J50" i="1"/>
  <c r="J23" i="1"/>
  <c r="J26" i="1"/>
  <c r="J44" i="1"/>
  <c r="J21" i="1"/>
  <c r="J7" i="1"/>
  <c r="J16" i="1"/>
  <c r="J2" i="1"/>
  <c r="K2" i="1" s="1"/>
  <c r="J12" i="1"/>
  <c r="K12" i="1" s="1"/>
  <c r="J29" i="1"/>
  <c r="K29" i="1" s="1"/>
  <c r="J37" i="1"/>
  <c r="J10" i="1"/>
  <c r="K10" i="1" s="1"/>
  <c r="J19" i="1"/>
  <c r="J27" i="1"/>
  <c r="J51" i="1"/>
  <c r="J42" i="1"/>
  <c r="J4" i="1"/>
  <c r="K4" i="1" s="1"/>
  <c r="J20" i="1"/>
  <c r="K20" i="1" s="1"/>
  <c r="J11" i="1"/>
  <c r="J15" i="1"/>
  <c r="J45" i="1"/>
  <c r="J36" i="1"/>
  <c r="J5" i="1"/>
  <c r="J35" i="1"/>
  <c r="K35" i="1" s="1"/>
  <c r="J18" i="1"/>
  <c r="K18" i="1" s="1"/>
  <c r="J34" i="1"/>
  <c r="K34" i="1" s="1"/>
  <c r="J3" i="1"/>
  <c r="J8" i="1"/>
  <c r="K47" i="1"/>
  <c r="K7" i="1"/>
  <c r="K6" i="1"/>
  <c r="K42" i="1"/>
  <c r="K38" i="1"/>
  <c r="K21" i="1"/>
  <c r="K37" i="1"/>
  <c r="K44" i="1"/>
  <c r="K11" i="1"/>
  <c r="K27" i="1"/>
  <c r="K3" i="1"/>
  <c r="K14" i="1"/>
  <c r="K17" i="1"/>
  <c r="K48" i="1"/>
  <c r="K31" i="1"/>
  <c r="K46" i="1"/>
  <c r="K45" i="1"/>
  <c r="K30" i="1"/>
  <c r="K23" i="1"/>
  <c r="K16" i="1"/>
  <c r="K24" i="1"/>
  <c r="K40" i="1"/>
  <c r="K19" i="1"/>
  <c r="K9" i="1"/>
  <c r="K49" i="1"/>
  <c r="K51" i="1"/>
  <c r="K36" i="1"/>
  <c r="K26" i="1"/>
  <c r="K25" i="1"/>
  <c r="K8" i="1"/>
  <c r="K5" i="1"/>
  <c r="K33" i="1"/>
  <c r="K43" i="1"/>
  <c r="K41" i="1"/>
  <c r="K15" i="1"/>
  <c r="K50" i="1"/>
  <c r="D5" i="1"/>
  <c r="E5" i="1" s="1"/>
  <c r="D22" i="1"/>
  <c r="E22" i="1" s="1"/>
  <c r="D9" i="1"/>
  <c r="E9" i="1" s="1"/>
  <c r="D46" i="1"/>
  <c r="E46" i="1" s="1"/>
  <c r="D27" i="1"/>
  <c r="E27" i="1" s="1"/>
  <c r="D29" i="1"/>
  <c r="E29" i="1" s="1"/>
  <c r="D15" i="1"/>
  <c r="E15" i="1" s="1"/>
  <c r="D2" i="1"/>
  <c r="E2" i="1" s="1"/>
  <c r="D25" i="1"/>
  <c r="E25" i="1" s="1"/>
  <c r="D7" i="1"/>
  <c r="E7" i="1" s="1"/>
  <c r="D17" i="1"/>
  <c r="E17" i="1" s="1"/>
  <c r="D43" i="1"/>
  <c r="E43" i="1" s="1"/>
  <c r="D39" i="1"/>
  <c r="E39" i="1" s="1"/>
  <c r="E52" i="1" l="1"/>
  <c r="E53" i="1" s="1"/>
  <c r="K52" i="1"/>
  <c r="O30" i="1" s="1"/>
  <c r="K5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24FF8-664E-4893-977A-96F3959EE428}" keepAlive="1" name="Запрос — Таблица2" description="Соединение с запросом &quot;Таблица2&quot; в книге." type="5" refreshedVersion="6" background="1" saveData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<sst xmlns="http://schemas.openxmlformats.org/spreadsheetml/2006/main" count="60" uniqueCount="35">
  <si>
    <t>№ п/п</t>
  </si>
  <si>
    <t>ΔT^2(c^7)</t>
  </si>
  <si>
    <t>L = 2 м</t>
  </si>
  <si>
    <t>Період T=Δt/5©</t>
  </si>
  <si>
    <t>Час 5-ти коливань Δt(с)</t>
  </si>
  <si>
    <t xml:space="preserve">ΔT = T - &lt;T&gt; (с) </t>
  </si>
  <si>
    <t>СУМА</t>
  </si>
  <si>
    <t>СЕРЕДНЄ</t>
  </si>
  <si>
    <t>-0,1&lt;ΔT&lt;-0,09</t>
  </si>
  <si>
    <t>-0,09&lt;ΔT&lt;-0,08</t>
  </si>
  <si>
    <t>-0,08&lt;ΔT&lt;-0,07</t>
  </si>
  <si>
    <t>-0,07&lt;ΔT&lt;-0,06</t>
  </si>
  <si>
    <t>-0,06&lt;ΔT&lt;-0,05</t>
  </si>
  <si>
    <t>-0,05&lt;ΔT&lt;-0,04</t>
  </si>
  <si>
    <t>-0,04&lt;ΔT&lt;-0,03</t>
  </si>
  <si>
    <t>-0,03&lt;ΔT&lt;-0,02</t>
  </si>
  <si>
    <t>-0,02&lt;ΔT&lt;-0,01</t>
  </si>
  <si>
    <t>-0,01&lt;ΔT&lt;-0,0</t>
  </si>
  <si>
    <t>-0,0&lt;ΔT&lt;0,01</t>
  </si>
  <si>
    <t>0,01&lt;ΔT&lt;0,02</t>
  </si>
  <si>
    <t>0,02&lt;ΔT&lt;0,03</t>
  </si>
  <si>
    <t>0,04&lt;ΔT&lt;0,05</t>
  </si>
  <si>
    <t>0,05&lt;ΔT&lt;0,06</t>
  </si>
  <si>
    <t>0,06&lt;ΔT&lt;0,07</t>
  </si>
  <si>
    <t>0,07&lt;ΔT&lt;0,08</t>
  </si>
  <si>
    <t>0,08&lt;ΔT&lt;-0,09</t>
  </si>
  <si>
    <t>0,09&lt;ΔT&lt;0,10</t>
  </si>
  <si>
    <t>0,03&lt;ΔT&lt;0,04</t>
  </si>
  <si>
    <t>Інтервали відхилень за номерами</t>
  </si>
  <si>
    <t>Δn/n (n=50)</t>
  </si>
  <si>
    <t>Δn/n (n=100)</t>
  </si>
  <si>
    <t>0/50</t>
  </si>
  <si>
    <t>S</t>
  </si>
  <si>
    <t>o</t>
  </si>
  <si>
    <t>Ціна под=1c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</si>
</sst>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5">
    <dxf>
      <numFmt numFmtId="165" formatCode="0.0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00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Лист1!$T$5:$AM$5</c:f>
              <c:numCache>
                <c:formatCode>General</c:formatCode>
                <c:ptCount val="20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-3.9999999999999897E-2</c:v>
                </c:pt>
                <c:pt idx="7">
                  <c:v>-2.9999999999999898E-2</c:v>
                </c:pt>
                <c:pt idx="8">
                  <c:v>-1.99999999999999E-2</c:v>
                </c:pt>
                <c:pt idx="9">
                  <c:v>-9.99999999999991E-3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cat>
          <c:val>
            <c:numRef>
              <c:f>Лист1!$T$3:$AM$3</c:f>
              <c:numCache>
                <c:formatCode>0.00</c:formatCode>
                <c:ptCount val="20"/>
                <c:pt idx="0">
                  <c:v>0.06</c:v>
                </c:pt>
                <c:pt idx="1">
                  <c:v>0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D-420C-8A92-B3869B6F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830336"/>
        <c:axId val="1848723344"/>
      </c:barChart>
      <c:catAx>
        <c:axId val="1840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8723344"/>
        <c:crosses val="autoZero"/>
        <c:auto val="1"/>
        <c:lblAlgn val="ctr"/>
        <c:lblOffset val="10"/>
        <c:tickLblSkip val="1"/>
        <c:tickMarkSkip val="1"/>
        <c:noMultiLvlLbl val="0"/>
      </c:catAx>
      <c:valAx>
        <c:axId val="18487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0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Лист1!$T$5:$AM$5</c:f>
              <c:numCache>
                <c:formatCode>General</c:formatCode>
                <c:ptCount val="20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-0.06</c:v>
                </c:pt>
                <c:pt idx="5">
                  <c:v>-0.05</c:v>
                </c:pt>
                <c:pt idx="6">
                  <c:v>-3.9999999999999897E-2</c:v>
                </c:pt>
                <c:pt idx="7">
                  <c:v>-2.9999999999999898E-2</c:v>
                </c:pt>
                <c:pt idx="8">
                  <c:v>-1.99999999999999E-2</c:v>
                </c:pt>
                <c:pt idx="9">
                  <c:v>-9.99999999999991E-3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cat>
          <c:val>
            <c:numRef>
              <c:f>Лист1!$T$4:$AM$4</c:f>
              <c:numCache>
                <c:formatCode>0.00</c:formatCode>
                <c:ptCount val="20"/>
                <c:pt idx="0">
                  <c:v>0.06</c:v>
                </c:pt>
                <c:pt idx="1">
                  <c:v>0</c:v>
                </c:pt>
                <c:pt idx="2">
                  <c:v>0.08</c:v>
                </c:pt>
                <c:pt idx="3">
                  <c:v>0.02</c:v>
                </c:pt>
                <c:pt idx="4">
                  <c:v>0.06</c:v>
                </c:pt>
                <c:pt idx="5">
                  <c:v>0.1</c:v>
                </c:pt>
                <c:pt idx="6">
                  <c:v>0</c:v>
                </c:pt>
                <c:pt idx="7">
                  <c:v>0.04</c:v>
                </c:pt>
                <c:pt idx="8">
                  <c:v>0.02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0.06</c:v>
                </c:pt>
                <c:pt idx="13">
                  <c:v>0.06</c:v>
                </c:pt>
                <c:pt idx="14">
                  <c:v>0.12</c:v>
                </c:pt>
                <c:pt idx="15">
                  <c:v>0.12</c:v>
                </c:pt>
                <c:pt idx="16">
                  <c:v>0.06</c:v>
                </c:pt>
                <c:pt idx="17">
                  <c:v>0.02</c:v>
                </c:pt>
                <c:pt idx="18">
                  <c:v>0.04</c:v>
                </c:pt>
                <c:pt idx="1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6-4DA4-BE86-3E4ED5DB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830336"/>
        <c:axId val="1848723344"/>
      </c:barChart>
      <c:catAx>
        <c:axId val="1840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8723344"/>
        <c:crosses val="autoZero"/>
        <c:auto val="1"/>
        <c:lblAlgn val="ctr"/>
        <c:lblOffset val="10"/>
        <c:tickLblSkip val="1"/>
        <c:tickMarkSkip val="1"/>
        <c:noMultiLvlLbl val="0"/>
      </c:catAx>
      <c:valAx>
        <c:axId val="18487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40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1531620</xdr:colOff>
      <xdr:row>9</xdr:row>
      <xdr:rowOff>68580</xdr:rowOff>
    </xdr:from>
    <xdr:to>
      <xdr:col>27</xdr:col>
      <xdr:colOff>358140</xdr:colOff>
      <xdr:row>24</xdr:row>
      <xdr:rowOff>68580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F11BE14-69A3-4A9B-B6B7-B82C18815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601980</xdr:colOff>
      <xdr:row>9</xdr:row>
      <xdr:rowOff>76200</xdr:rowOff>
    </xdr:from>
    <xdr:to>
      <xdr:col>37</xdr:col>
      <xdr:colOff>373380</xdr:colOff>
      <xdr:row>24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89EEDA5-FA70-4328-B492-48DB25832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69A494-01A0-4FB1-9D6D-9D8AF3D0CB7D}" name="Таблица2" displayName="Таблица2" ref="J2:J51" headerRowCount="0" totalsRowShown="0" headerRowDxfId="4" dataDxfId="3" tableBorderDxfId="2">
  <tableColumns count="1">
    <tableColumn id="1" xr3:uid="{B98A0679-36A1-478D-AEAE-56D5CE91F9BB}" name="Столбец1" headerRowDxfId="0" data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4"/>
  <sheetViews>
    <sheetView tabSelected="1" workbookViewId="0">
      <selection activeCell="E21" sqref="E21"/>
    </sheetView>
  </sheetViews>
  <sheetFormatPr defaultRowHeight="14.4" x14ac:dyDescent="0.3"/>
  <cols>
    <col min="2" max="2" width="20.88671875" customWidth="1"/>
    <col min="3" max="3" width="20.33203125" customWidth="1"/>
    <col min="4" max="4" width="14" customWidth="1"/>
    <col min="5" max="5" width="11.88671875" customWidth="1"/>
    <col min="7" max="7" width="10.5546875" customWidth="1"/>
    <col min="8" max="8" width="22" customWidth="1"/>
    <col min="9" max="9" width="14" customWidth="1"/>
    <col min="10" max="10" width="15.21875" customWidth="1"/>
    <col min="11" max="11" width="11.44140625" customWidth="1"/>
    <col min="13" max="13" width="14.44140625" customWidth="1"/>
    <col min="14" max="14" width="14" customWidth="1"/>
    <col min="15" max="15" width="13.109375" customWidth="1"/>
    <col min="16" max="16" width="14.77734375" customWidth="1"/>
    <col min="17" max="17" width="14.88671875" customWidth="1"/>
    <col min="19" max="19" width="31.5546875" customWidth="1"/>
  </cols>
  <sheetData>
    <row r="1" spans="1:39" ht="24.6" customHeight="1" x14ac:dyDescent="0.3">
      <c r="A1" s="8" t="s">
        <v>0</v>
      </c>
      <c r="B1" s="9" t="s">
        <v>4</v>
      </c>
      <c r="C1" s="9" t="s">
        <v>3</v>
      </c>
      <c r="D1" s="9" t="s">
        <v>5</v>
      </c>
      <c r="E1" s="10" t="s">
        <v>1</v>
      </c>
      <c r="F1" s="28"/>
      <c r="G1" s="8" t="s">
        <v>0</v>
      </c>
      <c r="H1" s="9" t="s">
        <v>4</v>
      </c>
      <c r="I1" s="9" t="s">
        <v>3</v>
      </c>
      <c r="J1" s="32" t="s">
        <v>5</v>
      </c>
      <c r="K1" s="33" t="s">
        <v>1</v>
      </c>
      <c r="L1" s="29"/>
    </row>
    <row r="2" spans="1:39" x14ac:dyDescent="0.3">
      <c r="A2" s="11">
        <v>1</v>
      </c>
      <c r="B2" s="19">
        <v>13.589</v>
      </c>
      <c r="C2" s="20">
        <f>B2/5</f>
        <v>2.7178</v>
      </c>
      <c r="D2" s="21">
        <f>C2-C53</f>
        <v>-0.16639999999999944</v>
      </c>
      <c r="E2" s="23">
        <f>D2*D2</f>
        <v>2.7688959999999811E-2</v>
      </c>
      <c r="F2" s="28"/>
      <c r="G2" s="31">
        <v>51</v>
      </c>
      <c r="H2" s="32">
        <v>14.791</v>
      </c>
      <c r="I2" s="21">
        <f>H2/5</f>
        <v>2.9582000000000002</v>
      </c>
      <c r="J2" s="21">
        <f>I2-I53</f>
        <v>9.41500000000004E-2</v>
      </c>
      <c r="K2" s="26">
        <f>J2*J2</f>
        <v>8.8642225000000758E-3</v>
      </c>
      <c r="L2" s="29"/>
      <c r="M2" s="38" t="s">
        <v>8</v>
      </c>
      <c r="N2" s="39" t="s">
        <v>9</v>
      </c>
      <c r="O2" s="39" t="s">
        <v>10</v>
      </c>
      <c r="P2" s="39" t="s">
        <v>11</v>
      </c>
      <c r="Q2" s="40" t="s">
        <v>12</v>
      </c>
      <c r="S2" s="45" t="s">
        <v>28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>
        <v>10</v>
      </c>
      <c r="AD2" s="4">
        <v>11</v>
      </c>
      <c r="AE2" s="4">
        <v>12</v>
      </c>
      <c r="AF2" s="4">
        <v>13</v>
      </c>
      <c r="AG2" s="4">
        <v>14</v>
      </c>
      <c r="AH2" s="4">
        <v>15</v>
      </c>
      <c r="AI2" s="4">
        <v>16</v>
      </c>
      <c r="AJ2" s="4">
        <v>17</v>
      </c>
      <c r="AK2" s="4">
        <v>18</v>
      </c>
      <c r="AL2" s="4">
        <v>19</v>
      </c>
      <c r="AM2" s="5">
        <v>20</v>
      </c>
    </row>
    <row r="3" spans="1:39" x14ac:dyDescent="0.3">
      <c r="A3" s="11">
        <v>2</v>
      </c>
      <c r="B3" s="12">
        <v>13.972</v>
      </c>
      <c r="C3" s="20">
        <f>B3/5</f>
        <v>2.7944</v>
      </c>
      <c r="D3" s="21">
        <f>C3-C53</f>
        <v>-8.9799999999999436E-2</v>
      </c>
      <c r="E3" s="23">
        <f t="shared" ref="E3:E51" si="0">D3*D3</f>
        <v>8.0640399999998991E-3</v>
      </c>
      <c r="F3" s="28"/>
      <c r="G3" s="11">
        <v>52</v>
      </c>
      <c r="H3" s="12">
        <v>14.468</v>
      </c>
      <c r="I3" s="21">
        <f>H3/5</f>
        <v>2.8936000000000002</v>
      </c>
      <c r="J3" s="21">
        <f>I3-I53</f>
        <v>2.9550000000000409E-2</v>
      </c>
      <c r="K3" s="23">
        <f>J3*J3</f>
        <v>8.7320250000002414E-4</v>
      </c>
      <c r="L3" s="29"/>
      <c r="M3" s="36">
        <v>1</v>
      </c>
      <c r="N3" s="37">
        <v>2</v>
      </c>
      <c r="O3" s="37">
        <v>3</v>
      </c>
      <c r="P3" s="37">
        <v>4</v>
      </c>
      <c r="Q3" s="42">
        <v>5</v>
      </c>
      <c r="S3" s="6" t="s">
        <v>29</v>
      </c>
      <c r="T3" s="17">
        <v>0.06</v>
      </c>
      <c r="U3" s="17">
        <v>0</v>
      </c>
      <c r="V3" s="17">
        <v>0.06</v>
      </c>
      <c r="W3" s="17">
        <v>0.02</v>
      </c>
      <c r="X3" s="17">
        <v>0.04</v>
      </c>
      <c r="Y3" s="17">
        <v>0.08</v>
      </c>
      <c r="Z3" s="17" t="s">
        <v>31</v>
      </c>
      <c r="AA3" s="17">
        <v>0.02</v>
      </c>
      <c r="AB3" s="17">
        <v>0.02</v>
      </c>
      <c r="AC3" s="17">
        <v>0.04</v>
      </c>
      <c r="AD3" s="17">
        <v>0.02</v>
      </c>
      <c r="AE3" s="17">
        <v>0.02</v>
      </c>
      <c r="AF3" s="17">
        <v>0.02</v>
      </c>
      <c r="AG3" s="17">
        <v>0</v>
      </c>
      <c r="AH3" s="17">
        <v>0.06</v>
      </c>
      <c r="AI3" s="17">
        <v>0.04</v>
      </c>
      <c r="AJ3" s="17">
        <v>0.04</v>
      </c>
      <c r="AK3" s="17">
        <v>0</v>
      </c>
      <c r="AL3" s="17">
        <v>0</v>
      </c>
      <c r="AM3" s="22">
        <v>0.06</v>
      </c>
    </row>
    <row r="4" spans="1:39" x14ac:dyDescent="0.3">
      <c r="A4" s="11">
        <v>3</v>
      </c>
      <c r="B4" s="12">
        <v>14.678000000000001</v>
      </c>
      <c r="C4" s="20">
        <f t="shared" ref="C4:C51" si="1">B4/5</f>
        <v>2.9356</v>
      </c>
      <c r="D4" s="21">
        <f>C4-C53</f>
        <v>5.1400000000000556E-2</v>
      </c>
      <c r="E4" s="23">
        <f t="shared" si="0"/>
        <v>2.6419600000000573E-3</v>
      </c>
      <c r="F4" s="28"/>
      <c r="G4" s="11">
        <v>53</v>
      </c>
      <c r="H4" s="12">
        <v>12.548999999999999</v>
      </c>
      <c r="I4" s="21">
        <f t="shared" ref="I4:I51" si="2">H4/5</f>
        <v>2.5097999999999998</v>
      </c>
      <c r="J4" s="21">
        <f>I4-I53</f>
        <v>-0.35424999999999995</v>
      </c>
      <c r="K4" s="23">
        <f>J4*J4</f>
        <v>0.12549306249999997</v>
      </c>
      <c r="L4" s="29"/>
      <c r="M4" s="11">
        <v>3</v>
      </c>
      <c r="N4" s="12">
        <v>0</v>
      </c>
      <c r="O4" s="12">
        <v>3</v>
      </c>
      <c r="P4" s="12">
        <v>1</v>
      </c>
      <c r="Q4" s="13">
        <v>2</v>
      </c>
      <c r="R4" s="18"/>
      <c r="S4" s="7" t="s">
        <v>30</v>
      </c>
      <c r="T4" s="46">
        <v>0.06</v>
      </c>
      <c r="U4" s="46">
        <v>0</v>
      </c>
      <c r="V4" s="46">
        <v>0.08</v>
      </c>
      <c r="W4" s="46">
        <v>0.02</v>
      </c>
      <c r="X4" s="46">
        <v>0.06</v>
      </c>
      <c r="Y4" s="46">
        <v>0.1</v>
      </c>
      <c r="Z4" s="46">
        <v>0</v>
      </c>
      <c r="AA4" s="46">
        <v>0.04</v>
      </c>
      <c r="AB4" s="46">
        <v>0.02</v>
      </c>
      <c r="AC4" s="46">
        <v>0.06</v>
      </c>
      <c r="AD4" s="46">
        <v>0.04</v>
      </c>
      <c r="AE4" s="46">
        <v>0.04</v>
      </c>
      <c r="AF4" s="46">
        <v>0.06</v>
      </c>
      <c r="AG4" s="46">
        <v>0.06</v>
      </c>
      <c r="AH4" s="46">
        <v>0.12</v>
      </c>
      <c r="AI4" s="46">
        <v>0.12</v>
      </c>
      <c r="AJ4" s="46">
        <v>0.06</v>
      </c>
      <c r="AK4" s="46">
        <v>0.02</v>
      </c>
      <c r="AL4" s="46">
        <v>0.04</v>
      </c>
      <c r="AM4" s="47">
        <v>0.08</v>
      </c>
    </row>
    <row r="5" spans="1:39" x14ac:dyDescent="0.3">
      <c r="A5" s="11">
        <v>4</v>
      </c>
      <c r="B5" s="12">
        <v>14.977</v>
      </c>
      <c r="C5" s="20">
        <f t="shared" si="1"/>
        <v>2.9954000000000001</v>
      </c>
      <c r="D5" s="21">
        <f>C5-C53</f>
        <v>0.11120000000000063</v>
      </c>
      <c r="E5" s="23">
        <f t="shared" si="0"/>
        <v>1.2365440000000141E-2</v>
      </c>
      <c r="F5" s="28"/>
      <c r="G5" s="11">
        <v>54</v>
      </c>
      <c r="H5" s="12">
        <v>14.356</v>
      </c>
      <c r="I5" s="21">
        <f t="shared" si="2"/>
        <v>2.8712</v>
      </c>
      <c r="J5" s="21">
        <f>I5-I53</f>
        <v>7.1500000000002117E-3</v>
      </c>
      <c r="K5" s="23">
        <f>J5*J5</f>
        <v>5.1122500000003026E-5</v>
      </c>
      <c r="L5" s="29"/>
      <c r="M5" s="43" t="s">
        <v>13</v>
      </c>
      <c r="N5" s="41" t="s">
        <v>14</v>
      </c>
      <c r="O5" s="41" t="s">
        <v>15</v>
      </c>
      <c r="P5" s="41" t="s">
        <v>16</v>
      </c>
      <c r="Q5" s="44" t="s">
        <v>17</v>
      </c>
      <c r="T5">
        <v>-0.1</v>
      </c>
      <c r="U5">
        <v>-0.09</v>
      </c>
      <c r="V5">
        <v>-0.08</v>
      </c>
      <c r="W5">
        <v>-7.0000000000000007E-2</v>
      </c>
      <c r="X5">
        <v>-0.06</v>
      </c>
      <c r="Y5">
        <v>-0.05</v>
      </c>
      <c r="Z5">
        <v>-3.9999999999999897E-2</v>
      </c>
      <c r="AA5">
        <v>-2.9999999999999898E-2</v>
      </c>
      <c r="AB5">
        <v>-1.99999999999999E-2</v>
      </c>
      <c r="AC5">
        <v>-9.99999999999991E-3</v>
      </c>
      <c r="AD5">
        <v>0.01</v>
      </c>
      <c r="AE5">
        <v>0.02</v>
      </c>
      <c r="AF5">
        <v>0.03</v>
      </c>
      <c r="AG5">
        <v>0.04</v>
      </c>
      <c r="AH5">
        <v>0.05</v>
      </c>
      <c r="AI5">
        <v>0.06</v>
      </c>
      <c r="AJ5">
        <v>7.0000000000000007E-2</v>
      </c>
      <c r="AK5">
        <v>0.08</v>
      </c>
      <c r="AL5">
        <v>0.09</v>
      </c>
      <c r="AM5">
        <v>0.1</v>
      </c>
    </row>
    <row r="6" spans="1:39" x14ac:dyDescent="0.3">
      <c r="A6" s="11">
        <v>5</v>
      </c>
      <c r="B6" s="12">
        <v>14.525</v>
      </c>
      <c r="C6" s="20">
        <f t="shared" si="1"/>
        <v>2.9050000000000002</v>
      </c>
      <c r="D6" s="21">
        <f>C6-C53</f>
        <v>2.0800000000000818E-2</v>
      </c>
      <c r="E6" s="23">
        <f t="shared" si="0"/>
        <v>4.3264000000003402E-4</v>
      </c>
      <c r="F6" s="28"/>
      <c r="G6" s="11">
        <v>55</v>
      </c>
      <c r="H6" s="12">
        <v>14.417</v>
      </c>
      <c r="I6" s="21">
        <f t="shared" si="2"/>
        <v>2.8834</v>
      </c>
      <c r="J6" s="21">
        <f>I6-I53</f>
        <v>1.93500000000002E-2</v>
      </c>
      <c r="K6" s="23">
        <f>J6*J6</f>
        <v>3.7442250000000777E-4</v>
      </c>
      <c r="L6" s="29"/>
      <c r="M6" s="36">
        <v>6</v>
      </c>
      <c r="N6" s="37">
        <v>7</v>
      </c>
      <c r="O6" s="37">
        <v>8</v>
      </c>
      <c r="P6" s="37">
        <v>9</v>
      </c>
      <c r="Q6" s="42">
        <v>10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x14ac:dyDescent="0.3">
      <c r="A7" s="11">
        <v>6</v>
      </c>
      <c r="B7" s="12">
        <v>14.965</v>
      </c>
      <c r="C7" s="20">
        <f t="shared" si="1"/>
        <v>2.9929999999999999</v>
      </c>
      <c r="D7" s="21">
        <f>C7-C53</f>
        <v>0.10880000000000045</v>
      </c>
      <c r="E7" s="23">
        <f t="shared" si="0"/>
        <v>1.1837440000000098E-2</v>
      </c>
      <c r="F7" s="28"/>
      <c r="G7" s="11">
        <v>56</v>
      </c>
      <c r="H7" s="12">
        <v>13.679</v>
      </c>
      <c r="I7" s="21">
        <f t="shared" si="2"/>
        <v>2.7358000000000002</v>
      </c>
      <c r="J7" s="21">
        <f>I7-I53</f>
        <v>-0.12824999999999953</v>
      </c>
      <c r="K7" s="23">
        <f>J7*J7</f>
        <v>1.6448062499999881E-2</v>
      </c>
      <c r="L7" s="29"/>
      <c r="M7" s="11">
        <v>4</v>
      </c>
      <c r="N7" s="12">
        <v>0</v>
      </c>
      <c r="O7" s="12">
        <v>1</v>
      </c>
      <c r="P7" s="12">
        <v>1</v>
      </c>
      <c r="Q7" s="13">
        <v>2</v>
      </c>
      <c r="R7" s="18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3">
      <c r="A8" s="11">
        <v>7</v>
      </c>
      <c r="B8" s="12">
        <v>13.516</v>
      </c>
      <c r="C8" s="20">
        <f t="shared" si="1"/>
        <v>2.7031999999999998</v>
      </c>
      <c r="D8" s="21">
        <f>C8-C53</f>
        <v>-0.18099999999999961</v>
      </c>
      <c r="E8" s="23">
        <f t="shared" si="0"/>
        <v>3.276099999999986E-2</v>
      </c>
      <c r="F8" s="28"/>
      <c r="G8" s="11">
        <v>57</v>
      </c>
      <c r="H8" s="12">
        <v>14.571999999999999</v>
      </c>
      <c r="I8" s="21">
        <f t="shared" si="2"/>
        <v>2.9143999999999997</v>
      </c>
      <c r="J8" s="21">
        <f>I8-I53</f>
        <v>5.0349999999999895E-2</v>
      </c>
      <c r="K8" s="23">
        <f>J8*J8</f>
        <v>2.5351224999999892E-3</v>
      </c>
      <c r="L8" s="29"/>
      <c r="M8" s="43" t="s">
        <v>18</v>
      </c>
      <c r="N8" s="41" t="s">
        <v>19</v>
      </c>
      <c r="O8" s="41" t="s">
        <v>20</v>
      </c>
      <c r="P8" s="41" t="s">
        <v>27</v>
      </c>
      <c r="Q8" s="44" t="s">
        <v>21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3">
      <c r="A9" s="11">
        <v>8</v>
      </c>
      <c r="B9" s="12">
        <v>14.031000000000001</v>
      </c>
      <c r="C9" s="20">
        <f t="shared" si="1"/>
        <v>2.8062</v>
      </c>
      <c r="D9" s="21">
        <f>C9-C53</f>
        <v>-7.7999999999999403E-2</v>
      </c>
      <c r="E9" s="23">
        <f t="shared" si="0"/>
        <v>6.0839999999999072E-3</v>
      </c>
      <c r="F9" s="28"/>
      <c r="G9" s="11">
        <v>58</v>
      </c>
      <c r="H9" s="12">
        <v>14.827</v>
      </c>
      <c r="I9" s="21">
        <f t="shared" si="2"/>
        <v>2.9653999999999998</v>
      </c>
      <c r="J9" s="21">
        <f>I9-I53</f>
        <v>0.10135000000000005</v>
      </c>
      <c r="K9" s="23">
        <f>J9*J9</f>
        <v>1.027182250000001E-2</v>
      </c>
      <c r="L9" s="29"/>
      <c r="M9" s="36">
        <v>11</v>
      </c>
      <c r="N9" s="37">
        <v>12</v>
      </c>
      <c r="O9" s="37">
        <v>13</v>
      </c>
      <c r="P9" s="37">
        <v>14</v>
      </c>
      <c r="Q9" s="42">
        <v>15</v>
      </c>
    </row>
    <row r="10" spans="1:39" x14ac:dyDescent="0.3">
      <c r="A10" s="11">
        <v>9</v>
      </c>
      <c r="B10" s="12">
        <v>14.759</v>
      </c>
      <c r="C10" s="20">
        <f t="shared" si="1"/>
        <v>2.9518</v>
      </c>
      <c r="D10" s="21">
        <f>C10-C53</f>
        <v>6.7600000000000549E-2</v>
      </c>
      <c r="E10" s="23">
        <f t="shared" si="0"/>
        <v>4.5697600000000746E-3</v>
      </c>
      <c r="F10" s="28"/>
      <c r="G10" s="11">
        <v>59</v>
      </c>
      <c r="H10" s="12">
        <v>14.429</v>
      </c>
      <c r="I10" s="21">
        <f t="shared" si="2"/>
        <v>2.8858000000000001</v>
      </c>
      <c r="J10" s="21">
        <f>I10-I53</f>
        <v>2.175000000000038E-2</v>
      </c>
      <c r="K10" s="23">
        <f>J10*J10</f>
        <v>4.7306250000001655E-4</v>
      </c>
      <c r="L10" s="29"/>
      <c r="M10" s="11">
        <v>1</v>
      </c>
      <c r="N10" s="12">
        <v>1</v>
      </c>
      <c r="O10" s="12">
        <v>1</v>
      </c>
      <c r="P10" s="12">
        <v>0</v>
      </c>
      <c r="Q10" s="13">
        <v>3</v>
      </c>
      <c r="R10" s="18"/>
    </row>
    <row r="11" spans="1:39" x14ac:dyDescent="0.3">
      <c r="A11" s="11">
        <v>10</v>
      </c>
      <c r="B11" s="12">
        <v>14.141</v>
      </c>
      <c r="C11" s="20">
        <f t="shared" si="1"/>
        <v>2.8281999999999998</v>
      </c>
      <c r="D11" s="21">
        <f>C11-C53</f>
        <v>-5.5999999999999606E-2</v>
      </c>
      <c r="E11" s="23">
        <f t="shared" si="0"/>
        <v>3.1359999999999557E-3</v>
      </c>
      <c r="F11" s="28"/>
      <c r="G11" s="11">
        <v>60</v>
      </c>
      <c r="H11" s="12">
        <v>14.826000000000001</v>
      </c>
      <c r="I11" s="21">
        <f t="shared" si="2"/>
        <v>2.9652000000000003</v>
      </c>
      <c r="J11" s="21">
        <f>I11-I53</f>
        <v>0.10115000000000052</v>
      </c>
      <c r="K11" s="23">
        <f>J11*J11</f>
        <v>1.0231322500000105E-2</v>
      </c>
      <c r="L11" s="29"/>
      <c r="M11" s="43" t="s">
        <v>22</v>
      </c>
      <c r="N11" s="41" t="s">
        <v>23</v>
      </c>
      <c r="O11" s="41" t="s">
        <v>24</v>
      </c>
      <c r="P11" s="41" t="s">
        <v>25</v>
      </c>
      <c r="Q11" s="44" t="s">
        <v>26</v>
      </c>
    </row>
    <row r="12" spans="1:39" x14ac:dyDescent="0.3">
      <c r="A12" s="11">
        <v>11</v>
      </c>
      <c r="B12" s="12">
        <v>14.662000000000001</v>
      </c>
      <c r="C12" s="20">
        <f t="shared" si="1"/>
        <v>2.9324000000000003</v>
      </c>
      <c r="D12" s="21">
        <f>C12-C53</f>
        <v>4.8200000000000909E-2</v>
      </c>
      <c r="E12" s="23">
        <f t="shared" si="0"/>
        <v>2.3232400000000875E-3</v>
      </c>
      <c r="F12" s="28"/>
      <c r="G12" s="11">
        <v>61</v>
      </c>
      <c r="H12" s="12">
        <v>14.185</v>
      </c>
      <c r="I12" s="21">
        <f t="shared" si="2"/>
        <v>2.8370000000000002</v>
      </c>
      <c r="J12" s="21">
        <f>I12-I53</f>
        <v>-2.7049999999999574E-2</v>
      </c>
      <c r="K12" s="23">
        <f>J12*J12</f>
        <v>7.3170249999997695E-4</v>
      </c>
      <c r="L12" s="29"/>
      <c r="M12" s="36">
        <v>16</v>
      </c>
      <c r="N12" s="37">
        <v>17</v>
      </c>
      <c r="O12" s="37">
        <v>18</v>
      </c>
      <c r="P12" s="37">
        <v>19</v>
      </c>
      <c r="Q12" s="42">
        <v>20</v>
      </c>
    </row>
    <row r="13" spans="1:39" x14ac:dyDescent="0.3">
      <c r="A13" s="11">
        <v>12</v>
      </c>
      <c r="B13" s="12">
        <v>14.170999999999999</v>
      </c>
      <c r="C13" s="20">
        <f t="shared" si="1"/>
        <v>2.8342000000000001</v>
      </c>
      <c r="D13" s="21">
        <f>C13-C53</f>
        <v>-4.9999999999999378E-2</v>
      </c>
      <c r="E13" s="23">
        <f t="shared" si="0"/>
        <v>2.499999999999938E-3</v>
      </c>
      <c r="F13" s="28"/>
      <c r="G13" s="11">
        <v>62</v>
      </c>
      <c r="H13" s="12">
        <v>13.772</v>
      </c>
      <c r="I13" s="21">
        <f t="shared" si="2"/>
        <v>2.7544</v>
      </c>
      <c r="J13" s="21">
        <f>I13-I53</f>
        <v>-0.1096499999999998</v>
      </c>
      <c r="K13" s="23">
        <f>J13*J13</f>
        <v>1.2023122499999957E-2</v>
      </c>
      <c r="L13" s="29"/>
      <c r="M13" s="14">
        <v>2</v>
      </c>
      <c r="N13" s="15">
        <v>2</v>
      </c>
      <c r="O13" s="15">
        <v>0</v>
      </c>
      <c r="P13" s="15">
        <v>0</v>
      </c>
      <c r="Q13" s="16">
        <v>3</v>
      </c>
      <c r="R13" s="18">
        <v>30</v>
      </c>
    </row>
    <row r="14" spans="1:39" x14ac:dyDescent="0.3">
      <c r="A14" s="11">
        <v>13</v>
      </c>
      <c r="B14" s="12">
        <v>14.186</v>
      </c>
      <c r="C14" s="20">
        <f t="shared" si="1"/>
        <v>2.8372000000000002</v>
      </c>
      <c r="D14" s="21">
        <f>C14-C53</f>
        <v>-4.6999999999999265E-2</v>
      </c>
      <c r="E14" s="23">
        <f t="shared" si="0"/>
        <v>2.2089999999999311E-3</v>
      </c>
      <c r="F14" s="28"/>
      <c r="G14" s="11">
        <v>63</v>
      </c>
      <c r="H14" s="12">
        <v>14.542999999999999</v>
      </c>
      <c r="I14" s="21">
        <f t="shared" si="2"/>
        <v>2.9085999999999999</v>
      </c>
      <c r="J14" s="21">
        <f>I14-I53</f>
        <v>4.455000000000009E-2</v>
      </c>
      <c r="K14" s="23">
        <f>J14*J14</f>
        <v>1.9847025000000081E-3</v>
      </c>
      <c r="L14" s="29"/>
    </row>
    <row r="15" spans="1:39" x14ac:dyDescent="0.3">
      <c r="A15" s="11">
        <v>14</v>
      </c>
      <c r="B15" s="12">
        <v>14.196</v>
      </c>
      <c r="C15" s="20">
        <f t="shared" si="1"/>
        <v>2.8391999999999999</v>
      </c>
      <c r="D15" s="21">
        <f>C15-C53</f>
        <v>-4.4999999999999485E-2</v>
      </c>
      <c r="E15" s="23">
        <f t="shared" si="0"/>
        <v>2.0249999999999535E-3</v>
      </c>
      <c r="F15" s="28"/>
      <c r="G15" s="11">
        <v>64</v>
      </c>
      <c r="H15" s="12">
        <v>14.089</v>
      </c>
      <c r="I15" s="21">
        <f t="shared" si="2"/>
        <v>2.8178000000000001</v>
      </c>
      <c r="J15" s="21">
        <f>I15-I53</f>
        <v>-4.624999999999968E-2</v>
      </c>
      <c r="K15" s="23">
        <f>J15*J15</f>
        <v>2.1390624999999704E-3</v>
      </c>
      <c r="L15" s="29"/>
      <c r="M15" s="38" t="s">
        <v>8</v>
      </c>
      <c r="N15" s="39" t="s">
        <v>9</v>
      </c>
      <c r="O15" s="39" t="s">
        <v>10</v>
      </c>
      <c r="P15" s="39" t="s">
        <v>11</v>
      </c>
      <c r="Q15" s="40" t="s">
        <v>12</v>
      </c>
    </row>
    <row r="16" spans="1:39" x14ac:dyDescent="0.3">
      <c r="A16" s="11">
        <v>15</v>
      </c>
      <c r="B16" s="12">
        <v>15.036</v>
      </c>
      <c r="C16" s="20">
        <f t="shared" si="1"/>
        <v>3.0072000000000001</v>
      </c>
      <c r="D16" s="21">
        <f>C16-C53</f>
        <v>0.12300000000000066</v>
      </c>
      <c r="E16" s="23">
        <f t="shared" si="0"/>
        <v>1.5129000000000163E-2</v>
      </c>
      <c r="F16" s="28"/>
      <c r="G16" s="11">
        <v>65</v>
      </c>
      <c r="H16" s="12">
        <v>14.542</v>
      </c>
      <c r="I16" s="21">
        <f t="shared" si="2"/>
        <v>2.9083999999999999</v>
      </c>
      <c r="J16" s="21">
        <f>I16-I53</f>
        <v>4.4350000000000112E-2</v>
      </c>
      <c r="K16" s="23">
        <f>J16*J16</f>
        <v>1.96692250000001E-3</v>
      </c>
      <c r="L16" s="29"/>
      <c r="M16" s="36">
        <v>1</v>
      </c>
      <c r="N16" s="37">
        <v>2</v>
      </c>
      <c r="O16" s="37">
        <v>3</v>
      </c>
      <c r="P16" s="37">
        <v>4</v>
      </c>
      <c r="Q16" s="42">
        <v>5</v>
      </c>
    </row>
    <row r="17" spans="1:18" x14ac:dyDescent="0.3">
      <c r="A17" s="11">
        <v>16</v>
      </c>
      <c r="B17" s="12">
        <v>14.88</v>
      </c>
      <c r="C17" s="20">
        <f t="shared" si="1"/>
        <v>2.976</v>
      </c>
      <c r="D17" s="21">
        <f>C17-C53</f>
        <v>9.1800000000000548E-2</v>
      </c>
      <c r="E17" s="23">
        <f t="shared" si="0"/>
        <v>8.4272400000001014E-3</v>
      </c>
      <c r="F17" s="28"/>
      <c r="G17" s="11">
        <v>66</v>
      </c>
      <c r="H17" s="12">
        <v>13.692</v>
      </c>
      <c r="I17" s="21">
        <f t="shared" si="2"/>
        <v>2.7383999999999999</v>
      </c>
      <c r="J17" s="21">
        <f>I17-I53</f>
        <v>-0.12564999999999982</v>
      </c>
      <c r="K17" s="23">
        <f>J17*J17</f>
        <v>1.5787922499999954E-2</v>
      </c>
      <c r="L17" s="29"/>
      <c r="M17" s="11">
        <v>3</v>
      </c>
      <c r="N17" s="12">
        <v>0</v>
      </c>
      <c r="O17" s="12">
        <v>4</v>
      </c>
      <c r="P17" s="12">
        <v>1</v>
      </c>
      <c r="Q17" s="13">
        <v>3</v>
      </c>
      <c r="R17" s="18"/>
    </row>
    <row r="18" spans="1:18" x14ac:dyDescent="0.3">
      <c r="A18" s="11">
        <v>17</v>
      </c>
      <c r="B18" s="12">
        <v>14.38</v>
      </c>
      <c r="C18" s="20">
        <f t="shared" si="1"/>
        <v>2.8760000000000003</v>
      </c>
      <c r="D18" s="21">
        <f>C18-C53</f>
        <v>-8.1999999999990969E-3</v>
      </c>
      <c r="E18" s="23">
        <f t="shared" si="0"/>
        <v>6.7239999999985187E-5</v>
      </c>
      <c r="F18" s="28"/>
      <c r="G18" s="11">
        <v>67</v>
      </c>
      <c r="H18" s="12">
        <v>14.831</v>
      </c>
      <c r="I18" s="21">
        <f t="shared" si="2"/>
        <v>2.9661999999999997</v>
      </c>
      <c r="J18" s="21">
        <f>I18-I53</f>
        <v>0.10214999999999996</v>
      </c>
      <c r="K18" s="23">
        <f>J18*J18</f>
        <v>1.0434622499999992E-2</v>
      </c>
      <c r="L18" s="29"/>
      <c r="M18" s="43" t="s">
        <v>13</v>
      </c>
      <c r="N18" s="41" t="s">
        <v>14</v>
      </c>
      <c r="O18" s="41" t="s">
        <v>15</v>
      </c>
      <c r="P18" s="41" t="s">
        <v>16</v>
      </c>
      <c r="Q18" s="44" t="s">
        <v>17</v>
      </c>
    </row>
    <row r="19" spans="1:18" x14ac:dyDescent="0.3">
      <c r="A19" s="11">
        <v>18</v>
      </c>
      <c r="B19" s="12">
        <v>15.382</v>
      </c>
      <c r="C19" s="20">
        <f t="shared" si="1"/>
        <v>3.0764</v>
      </c>
      <c r="D19" s="21">
        <f>C19-C53</f>
        <v>0.19220000000000059</v>
      </c>
      <c r="E19" s="23">
        <f t="shared" si="0"/>
        <v>3.6940840000000225E-2</v>
      </c>
      <c r="F19" s="28"/>
      <c r="G19" s="11">
        <v>68</v>
      </c>
      <c r="H19" s="12">
        <v>12.833</v>
      </c>
      <c r="I19" s="21">
        <f t="shared" si="2"/>
        <v>2.5666000000000002</v>
      </c>
      <c r="J19" s="21">
        <f>I19-I53</f>
        <v>-0.29744999999999955</v>
      </c>
      <c r="K19" s="23">
        <f>J19*J19</f>
        <v>8.8476502499999735E-2</v>
      </c>
      <c r="L19" s="29"/>
      <c r="M19" s="36">
        <v>6</v>
      </c>
      <c r="N19" s="37">
        <v>7</v>
      </c>
      <c r="O19" s="37">
        <v>8</v>
      </c>
      <c r="P19" s="37">
        <v>9</v>
      </c>
      <c r="Q19" s="42">
        <v>10</v>
      </c>
    </row>
    <row r="20" spans="1:18" x14ac:dyDescent="0.3">
      <c r="A20" s="11">
        <v>19</v>
      </c>
      <c r="B20" s="12">
        <v>14.474</v>
      </c>
      <c r="C20" s="20">
        <f t="shared" si="1"/>
        <v>2.8948</v>
      </c>
      <c r="D20" s="21">
        <f>C20-C53</f>
        <v>1.0600000000000609E-2</v>
      </c>
      <c r="E20" s="23">
        <f t="shared" si="0"/>
        <v>1.123600000000129E-4</v>
      </c>
      <c r="F20" s="28"/>
      <c r="G20" s="11">
        <v>69</v>
      </c>
      <c r="H20" s="12">
        <v>14.705</v>
      </c>
      <c r="I20" s="21">
        <f t="shared" si="2"/>
        <v>2.9409999999999998</v>
      </c>
      <c r="J20" s="21">
        <f>I20-I53</f>
        <v>7.6950000000000074E-2</v>
      </c>
      <c r="K20" s="23">
        <f>J20*J20</f>
        <v>5.9213025000000117E-3</v>
      </c>
      <c r="L20" s="29"/>
      <c r="M20" s="11">
        <v>5</v>
      </c>
      <c r="N20" s="12">
        <v>0</v>
      </c>
      <c r="O20" s="12">
        <v>2</v>
      </c>
      <c r="P20" s="12">
        <v>1</v>
      </c>
      <c r="Q20" s="13">
        <v>3</v>
      </c>
      <c r="R20" s="18"/>
    </row>
    <row r="21" spans="1:18" x14ac:dyDescent="0.3">
      <c r="A21" s="11">
        <v>20</v>
      </c>
      <c r="B21" s="12">
        <v>14.913</v>
      </c>
      <c r="C21" s="20">
        <f t="shared" si="1"/>
        <v>2.9826000000000001</v>
      </c>
      <c r="D21" s="21">
        <f>C21-C53</f>
        <v>9.8400000000000709E-2</v>
      </c>
      <c r="E21" s="23">
        <f t="shared" si="0"/>
        <v>9.6825600000001403E-3</v>
      </c>
      <c r="F21" s="28"/>
      <c r="G21" s="11">
        <v>70</v>
      </c>
      <c r="H21" s="12">
        <v>14.765000000000001</v>
      </c>
      <c r="I21" s="21">
        <f t="shared" si="2"/>
        <v>2.9530000000000003</v>
      </c>
      <c r="J21" s="21">
        <f>I21-I53</f>
        <v>8.8950000000000529E-2</v>
      </c>
      <c r="K21" s="23">
        <f>J21*J21</f>
        <v>7.9121025000000941E-3</v>
      </c>
      <c r="L21" s="29"/>
      <c r="M21" s="43" t="s">
        <v>18</v>
      </c>
      <c r="N21" s="41" t="s">
        <v>19</v>
      </c>
      <c r="O21" s="41" t="s">
        <v>20</v>
      </c>
      <c r="P21" s="41" t="s">
        <v>27</v>
      </c>
      <c r="Q21" s="44" t="s">
        <v>21</v>
      </c>
    </row>
    <row r="22" spans="1:18" x14ac:dyDescent="0.3">
      <c r="A22" s="11">
        <v>21</v>
      </c>
      <c r="B22" s="12">
        <v>14.074</v>
      </c>
      <c r="C22" s="20">
        <f t="shared" si="1"/>
        <v>2.8148</v>
      </c>
      <c r="D22" s="21">
        <f>C22-C53</f>
        <v>-6.9399999999999462E-2</v>
      </c>
      <c r="E22" s="23">
        <f t="shared" si="0"/>
        <v>4.816359999999925E-3</v>
      </c>
      <c r="F22" s="28"/>
      <c r="G22" s="11">
        <v>71</v>
      </c>
      <c r="H22" s="12">
        <v>14.579000000000001</v>
      </c>
      <c r="I22" s="21">
        <f t="shared" si="2"/>
        <v>2.9157999999999999</v>
      </c>
      <c r="J22" s="21">
        <f>I22-I53</f>
        <v>5.1750000000000185E-2</v>
      </c>
      <c r="K22" s="23">
        <f>J22*J22</f>
        <v>2.678062500000019E-3</v>
      </c>
      <c r="L22" s="29"/>
      <c r="M22" s="36">
        <v>11</v>
      </c>
      <c r="N22" s="37">
        <v>12</v>
      </c>
      <c r="O22" s="37">
        <v>13</v>
      </c>
      <c r="P22" s="37">
        <v>14</v>
      </c>
      <c r="Q22" s="42">
        <v>15</v>
      </c>
    </row>
    <row r="23" spans="1:18" x14ac:dyDescent="0.3">
      <c r="A23" s="11">
        <v>22</v>
      </c>
      <c r="B23" s="12">
        <v>14.176</v>
      </c>
      <c r="C23" s="20">
        <f t="shared" si="1"/>
        <v>2.8351999999999999</v>
      </c>
      <c r="D23" s="21">
        <f>C23-C53</f>
        <v>-4.8999999999999488E-2</v>
      </c>
      <c r="E23" s="23">
        <f t="shared" si="0"/>
        <v>2.40099999999995E-3</v>
      </c>
      <c r="F23" s="28"/>
      <c r="G23" s="11">
        <v>72</v>
      </c>
      <c r="H23" s="12">
        <v>15.099</v>
      </c>
      <c r="I23" s="21">
        <f t="shared" si="2"/>
        <v>3.0198</v>
      </c>
      <c r="J23" s="21">
        <f>I23-I53</f>
        <v>0.15575000000000028</v>
      </c>
      <c r="K23" s="23">
        <f>J23*J23</f>
        <v>2.4258062500000087E-2</v>
      </c>
      <c r="L23" s="29"/>
      <c r="M23" s="11">
        <v>2</v>
      </c>
      <c r="N23" s="12">
        <v>2</v>
      </c>
      <c r="O23" s="12">
        <v>3</v>
      </c>
      <c r="P23" s="12">
        <v>3</v>
      </c>
      <c r="Q23" s="13">
        <v>6</v>
      </c>
      <c r="R23" s="18"/>
    </row>
    <row r="24" spans="1:18" x14ac:dyDescent="0.3">
      <c r="A24" s="11">
        <v>23</v>
      </c>
      <c r="B24" s="12">
        <v>14.449</v>
      </c>
      <c r="C24" s="20">
        <f t="shared" si="1"/>
        <v>2.8898000000000001</v>
      </c>
      <c r="D24" s="21">
        <f>C24-C53</f>
        <v>5.6000000000007155E-3</v>
      </c>
      <c r="E24" s="23">
        <f t="shared" si="0"/>
        <v>3.1360000000008014E-5</v>
      </c>
      <c r="F24" s="28"/>
      <c r="G24" s="11">
        <v>73</v>
      </c>
      <c r="H24" s="12">
        <v>13.579000000000001</v>
      </c>
      <c r="I24" s="21">
        <f t="shared" si="2"/>
        <v>2.7158000000000002</v>
      </c>
      <c r="J24" s="21">
        <f>I24-I53</f>
        <v>-0.14824999999999955</v>
      </c>
      <c r="K24" s="23">
        <f>J24*J24</f>
        <v>2.1978062499999867E-2</v>
      </c>
      <c r="L24" s="29"/>
      <c r="M24" s="43" t="s">
        <v>22</v>
      </c>
      <c r="N24" s="41" t="s">
        <v>23</v>
      </c>
      <c r="O24" s="41" t="s">
        <v>24</v>
      </c>
      <c r="P24" s="41" t="s">
        <v>25</v>
      </c>
      <c r="Q24" s="44" t="s">
        <v>26</v>
      </c>
    </row>
    <row r="25" spans="1:18" x14ac:dyDescent="0.3">
      <c r="A25" s="11">
        <v>24</v>
      </c>
      <c r="B25" s="12">
        <v>14.377000000000001</v>
      </c>
      <c r="C25" s="20">
        <f t="shared" si="1"/>
        <v>2.8754</v>
      </c>
      <c r="D25" s="21">
        <f>C25-C53</f>
        <v>-8.7999999999994749E-3</v>
      </c>
      <c r="E25" s="23">
        <f t="shared" si="0"/>
        <v>7.7439999999990761E-5</v>
      </c>
      <c r="F25" s="28"/>
      <c r="G25" s="11">
        <v>74</v>
      </c>
      <c r="H25" s="12">
        <v>14.734999999999999</v>
      </c>
      <c r="I25" s="21">
        <f t="shared" si="2"/>
        <v>2.9470000000000001</v>
      </c>
      <c r="J25" s="21">
        <f>I25-I53</f>
        <v>8.2950000000000301E-2</v>
      </c>
      <c r="K25" s="23">
        <f>J25*J25</f>
        <v>6.8807025000000499E-3</v>
      </c>
      <c r="L25" s="29"/>
      <c r="M25" s="36">
        <v>16</v>
      </c>
      <c r="N25" s="37">
        <v>17</v>
      </c>
      <c r="O25" s="37">
        <v>18</v>
      </c>
      <c r="P25" s="37">
        <v>19</v>
      </c>
      <c r="Q25" s="42">
        <v>20</v>
      </c>
    </row>
    <row r="26" spans="1:18" x14ac:dyDescent="0.3">
      <c r="A26" s="11">
        <v>25</v>
      </c>
      <c r="B26" s="12">
        <v>14.759</v>
      </c>
      <c r="C26" s="20">
        <f t="shared" si="1"/>
        <v>2.9518</v>
      </c>
      <c r="D26" s="21">
        <f>C26-C53</f>
        <v>6.7600000000000549E-2</v>
      </c>
      <c r="E26" s="23">
        <f t="shared" si="0"/>
        <v>4.5697600000000746E-3</v>
      </c>
      <c r="F26" s="28"/>
      <c r="G26" s="11">
        <v>75</v>
      </c>
      <c r="H26" s="12">
        <v>12.816000000000001</v>
      </c>
      <c r="I26" s="21">
        <f t="shared" si="2"/>
        <v>2.5632000000000001</v>
      </c>
      <c r="J26" s="21">
        <f>I26-I53</f>
        <v>-0.30084999999999962</v>
      </c>
      <c r="K26" s="23">
        <f>J26*J26</f>
        <v>9.0510722499999766E-2</v>
      </c>
      <c r="L26" s="29"/>
      <c r="M26" s="14">
        <v>6</v>
      </c>
      <c r="N26" s="15">
        <v>3</v>
      </c>
      <c r="O26" s="15">
        <v>1</v>
      </c>
      <c r="P26" s="15">
        <v>2</v>
      </c>
      <c r="Q26" s="16">
        <v>4</v>
      </c>
      <c r="R26" s="18">
        <v>54</v>
      </c>
    </row>
    <row r="27" spans="1:18" x14ac:dyDescent="0.3">
      <c r="A27" s="11">
        <v>26</v>
      </c>
      <c r="B27" s="12">
        <v>13.946</v>
      </c>
      <c r="C27" s="20">
        <f t="shared" si="1"/>
        <v>2.7892000000000001</v>
      </c>
      <c r="D27" s="21">
        <f>C27-C53</f>
        <v>-9.4999999999999307E-2</v>
      </c>
      <c r="E27" s="23">
        <f t="shared" si="0"/>
        <v>9.0249999999998682E-3</v>
      </c>
      <c r="F27" s="28"/>
      <c r="G27" s="11">
        <v>76</v>
      </c>
      <c r="H27" s="12">
        <v>13.79</v>
      </c>
      <c r="I27" s="21">
        <f t="shared" si="2"/>
        <v>2.758</v>
      </c>
      <c r="J27" s="21">
        <f>I27-I53</f>
        <v>-0.10604999999999976</v>
      </c>
      <c r="K27" s="23">
        <f>J27*J27</f>
        <v>1.1246602499999947E-2</v>
      </c>
      <c r="L27" s="29"/>
    </row>
    <row r="28" spans="1:18" x14ac:dyDescent="0.3">
      <c r="A28" s="11">
        <v>27</v>
      </c>
      <c r="B28" s="12">
        <v>14.366</v>
      </c>
      <c r="C28" s="20">
        <f t="shared" si="1"/>
        <v>2.8731999999999998</v>
      </c>
      <c r="D28" s="21">
        <f>C28-C53</f>
        <v>-1.0999999999999677E-2</v>
      </c>
      <c r="E28" s="23">
        <f t="shared" si="0"/>
        <v>1.2099999999999289E-4</v>
      </c>
      <c r="F28" s="28"/>
      <c r="G28" s="11">
        <v>77</v>
      </c>
      <c r="H28" s="12">
        <v>14.882999999999999</v>
      </c>
      <c r="I28" s="21">
        <f t="shared" si="2"/>
        <v>2.9765999999999999</v>
      </c>
      <c r="J28" s="21">
        <f>I28-I53</f>
        <v>0.11255000000000015</v>
      </c>
      <c r="K28" s="23">
        <f>J28*J28</f>
        <v>1.2667502500000033E-2</v>
      </c>
      <c r="L28" s="29"/>
      <c r="N28" t="s">
        <v>34</v>
      </c>
    </row>
    <row r="29" spans="1:18" x14ac:dyDescent="0.3">
      <c r="A29" s="11">
        <v>28</v>
      </c>
      <c r="B29" s="12">
        <v>14.895</v>
      </c>
      <c r="C29" s="20">
        <f t="shared" si="1"/>
        <v>2.9790000000000001</v>
      </c>
      <c r="D29" s="21">
        <f>C29-C53</f>
        <v>9.4800000000000662E-2</v>
      </c>
      <c r="E29" s="23">
        <f t="shared" si="0"/>
        <v>8.9870400000001249E-3</v>
      </c>
      <c r="F29" s="28"/>
      <c r="G29" s="11">
        <v>78</v>
      </c>
      <c r="H29" s="12">
        <v>14.250999999999999</v>
      </c>
      <c r="I29" s="21">
        <f t="shared" si="2"/>
        <v>2.8502000000000001</v>
      </c>
      <c r="J29" s="21">
        <f>I29-I53</f>
        <v>-1.3849999999999696E-2</v>
      </c>
      <c r="K29" s="23">
        <f>J29*J29</f>
        <v>1.9182249999999157E-4</v>
      </c>
      <c r="L29" s="29"/>
      <c r="N29" t="s">
        <v>2</v>
      </c>
    </row>
    <row r="30" spans="1:18" x14ac:dyDescent="0.3">
      <c r="A30" s="11">
        <v>29</v>
      </c>
      <c r="B30" s="12">
        <v>13.645</v>
      </c>
      <c r="C30" s="20">
        <f t="shared" si="1"/>
        <v>2.7290000000000001</v>
      </c>
      <c r="D30" s="21">
        <f>C30-C53</f>
        <v>-0.15519999999999934</v>
      </c>
      <c r="E30" s="23">
        <f t="shared" si="0"/>
        <v>2.4087039999999796E-2</v>
      </c>
      <c r="F30" s="28"/>
      <c r="G30" s="11">
        <v>79</v>
      </c>
      <c r="H30" s="12">
        <v>14.503</v>
      </c>
      <c r="I30" s="21">
        <f t="shared" si="2"/>
        <v>2.9005999999999998</v>
      </c>
      <c r="J30" s="21">
        <f>I30-I53</f>
        <v>3.6550000000000082E-2</v>
      </c>
      <c r="K30" s="23">
        <f>J30*J30</f>
        <v>1.3359025000000059E-3</v>
      </c>
      <c r="L30" s="29"/>
      <c r="N30" t="s">
        <v>32</v>
      </c>
      <c r="O30" s="48">
        <f>((E52+K52)/9900)^(1/2)</f>
        <v>1.2467826655642573E-2</v>
      </c>
    </row>
    <row r="31" spans="1:18" x14ac:dyDescent="0.3">
      <c r="A31" s="11">
        <v>30</v>
      </c>
      <c r="B31" s="12">
        <v>13.653</v>
      </c>
      <c r="C31" s="20">
        <f t="shared" si="1"/>
        <v>2.7305999999999999</v>
      </c>
      <c r="D31" s="21">
        <f>C31-C53</f>
        <v>-0.15359999999999951</v>
      </c>
      <c r="E31" s="23">
        <f t="shared" si="0"/>
        <v>2.359295999999985E-2</v>
      </c>
      <c r="F31" s="28"/>
      <c r="G31" s="11">
        <v>80</v>
      </c>
      <c r="H31" s="12">
        <v>13.965</v>
      </c>
      <c r="I31" s="21">
        <f t="shared" si="2"/>
        <v>2.7930000000000001</v>
      </c>
      <c r="J31" s="21">
        <f>I31-I53</f>
        <v>-7.1049999999999613E-2</v>
      </c>
      <c r="K31" s="23">
        <f>J31*J31</f>
        <v>5.0481024999999447E-3</v>
      </c>
      <c r="L31" s="29"/>
      <c r="N31" t="s">
        <v>33</v>
      </c>
      <c r="O31" s="48">
        <f>1/(5*(12^(1/2)))</f>
        <v>5.7735026918962581E-2</v>
      </c>
    </row>
    <row r="32" spans="1:18" x14ac:dyDescent="0.3">
      <c r="A32" s="11">
        <v>31</v>
      </c>
      <c r="B32" s="12">
        <v>14.222</v>
      </c>
      <c r="C32" s="20">
        <f t="shared" si="1"/>
        <v>2.8443999999999998</v>
      </c>
      <c r="D32" s="21">
        <f>C32-C53</f>
        <v>-3.9799999999999613E-2</v>
      </c>
      <c r="E32" s="23">
        <f t="shared" si="0"/>
        <v>1.5840399999999693E-3</v>
      </c>
      <c r="F32" s="28"/>
      <c r="G32" s="11">
        <v>81</v>
      </c>
      <c r="H32" s="12">
        <v>15.413</v>
      </c>
      <c r="I32" s="21">
        <f t="shared" si="2"/>
        <v>3.0826000000000002</v>
      </c>
      <c r="J32" s="21">
        <f>I32-I53</f>
        <v>0.21855000000000047</v>
      </c>
      <c r="K32" s="23">
        <f>J32*J32</f>
        <v>4.7764102500000204E-2</v>
      </c>
      <c r="L32" s="29"/>
    </row>
    <row r="33" spans="1:12" x14ac:dyDescent="0.3">
      <c r="A33" s="11">
        <v>32</v>
      </c>
      <c r="B33" s="12">
        <v>13.954000000000001</v>
      </c>
      <c r="C33" s="20">
        <f t="shared" si="1"/>
        <v>2.7907999999999999</v>
      </c>
      <c r="D33" s="21">
        <f>C33-C53</f>
        <v>-9.3399999999999483E-2</v>
      </c>
      <c r="E33" s="23">
        <f t="shared" si="0"/>
        <v>8.7235599999999029E-3</v>
      </c>
      <c r="F33" s="28"/>
      <c r="G33" s="11">
        <v>82</v>
      </c>
      <c r="H33" s="12">
        <v>13.29</v>
      </c>
      <c r="I33" s="21">
        <f t="shared" si="2"/>
        <v>2.6579999999999999</v>
      </c>
      <c r="J33" s="21">
        <f>I33-I53</f>
        <v>-0.20604999999999984</v>
      </c>
      <c r="K33" s="23">
        <f>J33*J33</f>
        <v>4.2456602499999933E-2</v>
      </c>
      <c r="L33" s="29"/>
    </row>
    <row r="34" spans="1:12" x14ac:dyDescent="0.3">
      <c r="A34" s="11">
        <v>33</v>
      </c>
      <c r="B34" s="12">
        <v>13.788</v>
      </c>
      <c r="C34" s="20">
        <f t="shared" si="1"/>
        <v>2.7576000000000001</v>
      </c>
      <c r="D34" s="21">
        <f>C34-C53</f>
        <v>-0.12659999999999938</v>
      </c>
      <c r="E34" s="23">
        <f t="shared" si="0"/>
        <v>1.6027559999999844E-2</v>
      </c>
      <c r="F34" s="28"/>
      <c r="G34" s="11">
        <v>83</v>
      </c>
      <c r="H34" s="12">
        <v>13.597</v>
      </c>
      <c r="I34" s="21">
        <f t="shared" si="2"/>
        <v>2.7193999999999998</v>
      </c>
      <c r="J34" s="21">
        <f>I34-I53</f>
        <v>-0.14464999999999995</v>
      </c>
      <c r="K34" s="23">
        <f>J34*J34</f>
        <v>2.0923622499999985E-2</v>
      </c>
      <c r="L34" s="29"/>
    </row>
    <row r="35" spans="1:12" x14ac:dyDescent="0.3">
      <c r="A35" s="11">
        <v>34</v>
      </c>
      <c r="B35" s="12">
        <v>16.126000000000001</v>
      </c>
      <c r="C35" s="20">
        <f t="shared" si="1"/>
        <v>3.2252000000000001</v>
      </c>
      <c r="D35" s="21">
        <f>C35-C53</f>
        <v>0.34100000000000064</v>
      </c>
      <c r="E35" s="23">
        <f t="shared" si="0"/>
        <v>0.11628100000000044</v>
      </c>
      <c r="F35" s="28"/>
      <c r="G35" s="11">
        <v>84</v>
      </c>
      <c r="H35" s="12">
        <v>14.452</v>
      </c>
      <c r="I35" s="21">
        <f t="shared" si="2"/>
        <v>2.8904000000000001</v>
      </c>
      <c r="J35" s="21">
        <f>I35-I53</f>
        <v>2.6350000000000318E-2</v>
      </c>
      <c r="K35" s="23">
        <f>J35*J35</f>
        <v>6.9432250000001669E-4</v>
      </c>
      <c r="L35" s="29"/>
    </row>
    <row r="36" spans="1:12" x14ac:dyDescent="0.3">
      <c r="A36" s="11">
        <v>35</v>
      </c>
      <c r="B36" s="12">
        <v>13.840999999999999</v>
      </c>
      <c r="C36" s="20">
        <f t="shared" si="1"/>
        <v>2.7681999999999998</v>
      </c>
      <c r="D36" s="21">
        <f>C36-C53</f>
        <v>-0.11599999999999966</v>
      </c>
      <c r="E36" s="23">
        <f t="shared" si="0"/>
        <v>1.3455999999999921E-2</v>
      </c>
      <c r="F36" s="28"/>
      <c r="G36" s="11">
        <v>85</v>
      </c>
      <c r="H36" s="12">
        <v>14.573</v>
      </c>
      <c r="I36" s="21">
        <f t="shared" si="2"/>
        <v>2.9146000000000001</v>
      </c>
      <c r="J36" s="21">
        <f>I36-I53</f>
        <v>5.0550000000000317E-2</v>
      </c>
      <c r="K36" s="23">
        <f>J36*J36</f>
        <v>2.555302500000032E-3</v>
      </c>
      <c r="L36" s="29"/>
    </row>
    <row r="37" spans="1:12" x14ac:dyDescent="0.3">
      <c r="A37" s="11">
        <v>36</v>
      </c>
      <c r="B37" s="12">
        <v>14.657999999999999</v>
      </c>
      <c r="C37" s="20">
        <f t="shared" si="1"/>
        <v>2.9316</v>
      </c>
      <c r="D37" s="21">
        <f>C37-C53</f>
        <v>4.7400000000000553E-2</v>
      </c>
      <c r="E37" s="23">
        <f t="shared" si="0"/>
        <v>2.2467600000000525E-3</v>
      </c>
      <c r="F37" s="28"/>
      <c r="G37" s="11">
        <v>86</v>
      </c>
      <c r="H37" s="12">
        <v>14.489000000000001</v>
      </c>
      <c r="I37" s="21">
        <f t="shared" si="2"/>
        <v>2.8978000000000002</v>
      </c>
      <c r="J37" s="21">
        <f>I37-I53</f>
        <v>3.3750000000000391E-2</v>
      </c>
      <c r="K37" s="23">
        <f>J37*J37</f>
        <v>1.1390625000000263E-3</v>
      </c>
      <c r="L37" s="29"/>
    </row>
    <row r="38" spans="1:12" x14ac:dyDescent="0.3">
      <c r="A38" s="11">
        <v>37</v>
      </c>
      <c r="B38" s="12">
        <v>14.303000000000001</v>
      </c>
      <c r="C38" s="20">
        <f t="shared" si="1"/>
        <v>2.8606000000000003</v>
      </c>
      <c r="D38" s="21">
        <f>C38-C53</f>
        <v>-2.3599999999999177E-2</v>
      </c>
      <c r="E38" s="23">
        <f t="shared" si="0"/>
        <v>5.5695999999996119E-4</v>
      </c>
      <c r="F38" s="28"/>
      <c r="G38" s="11">
        <v>87</v>
      </c>
      <c r="H38" s="12">
        <v>14.866</v>
      </c>
      <c r="I38" s="21">
        <f t="shared" si="2"/>
        <v>2.9731999999999998</v>
      </c>
      <c r="J38" s="21">
        <f>I38-I53</f>
        <v>0.10915000000000008</v>
      </c>
      <c r="K38" s="23">
        <f>J38*J38</f>
        <v>1.1913722500000017E-2</v>
      </c>
      <c r="L38" s="29"/>
    </row>
    <row r="39" spans="1:12" x14ac:dyDescent="0.3">
      <c r="A39" s="11">
        <v>38</v>
      </c>
      <c r="B39" s="12">
        <v>14.042</v>
      </c>
      <c r="C39" s="20">
        <f t="shared" si="1"/>
        <v>2.8083999999999998</v>
      </c>
      <c r="D39" s="21">
        <f>C39-C53</f>
        <v>-7.5799999999999645E-2</v>
      </c>
      <c r="E39" s="23">
        <f t="shared" si="0"/>
        <v>5.745639999999946E-3</v>
      </c>
      <c r="F39" s="28"/>
      <c r="G39" s="11">
        <v>88</v>
      </c>
      <c r="H39" s="12">
        <v>12.885999999999999</v>
      </c>
      <c r="I39" s="21">
        <f t="shared" si="2"/>
        <v>2.5771999999999999</v>
      </c>
      <c r="J39" s="21">
        <f>I39-I53</f>
        <v>-0.28684999999999983</v>
      </c>
      <c r="K39" s="23">
        <f>J39*J39</f>
        <v>8.2282922499999897E-2</v>
      </c>
      <c r="L39" s="29"/>
    </row>
    <row r="40" spans="1:12" x14ac:dyDescent="0.3">
      <c r="A40" s="11">
        <v>39</v>
      </c>
      <c r="B40" s="12">
        <v>15.044</v>
      </c>
      <c r="C40" s="20">
        <f t="shared" si="1"/>
        <v>3.0087999999999999</v>
      </c>
      <c r="D40" s="21">
        <f>C40-C53</f>
        <v>0.12460000000000049</v>
      </c>
      <c r="E40" s="23">
        <f t="shared" si="0"/>
        <v>1.5525160000000121E-2</v>
      </c>
      <c r="F40" s="28"/>
      <c r="G40" s="11">
        <v>89</v>
      </c>
      <c r="H40" s="12">
        <v>13.43</v>
      </c>
      <c r="I40" s="21">
        <f t="shared" si="2"/>
        <v>2.6859999999999999</v>
      </c>
      <c r="J40" s="21">
        <f>I40-I53</f>
        <v>-0.17804999999999982</v>
      </c>
      <c r="K40" s="23">
        <f>J40*J40</f>
        <v>3.1701802499999938E-2</v>
      </c>
      <c r="L40" s="29"/>
    </row>
    <row r="41" spans="1:12" x14ac:dyDescent="0.3">
      <c r="A41" s="11">
        <v>40</v>
      </c>
      <c r="B41" s="12">
        <v>15.625</v>
      </c>
      <c r="C41" s="20">
        <f t="shared" si="1"/>
        <v>3.125</v>
      </c>
      <c r="D41" s="21">
        <f>C41-C53</f>
        <v>0.24080000000000057</v>
      </c>
      <c r="E41" s="23">
        <f t="shared" si="0"/>
        <v>5.7984640000000275E-2</v>
      </c>
      <c r="F41" s="28"/>
      <c r="G41" s="11">
        <v>90</v>
      </c>
      <c r="H41" s="12">
        <v>14.295</v>
      </c>
      <c r="I41" s="21">
        <f t="shared" si="2"/>
        <v>2.859</v>
      </c>
      <c r="J41" s="21">
        <f>I41-I53</f>
        <v>-5.0499999999997769E-3</v>
      </c>
      <c r="K41" s="23">
        <f>J41*J41</f>
        <v>2.5502499999997745E-5</v>
      </c>
      <c r="L41" s="29"/>
    </row>
    <row r="42" spans="1:12" x14ac:dyDescent="0.3">
      <c r="A42" s="11">
        <v>41</v>
      </c>
      <c r="B42" s="12">
        <v>15.397</v>
      </c>
      <c r="C42" s="20">
        <f t="shared" si="1"/>
        <v>3.0794000000000001</v>
      </c>
      <c r="D42" s="21">
        <f>C42-C53</f>
        <v>0.19520000000000071</v>
      </c>
      <c r="E42" s="23">
        <f t="shared" si="0"/>
        <v>3.8103040000000275E-2</v>
      </c>
      <c r="F42" s="28"/>
      <c r="G42" s="11">
        <v>91</v>
      </c>
      <c r="H42" s="12">
        <v>13.2</v>
      </c>
      <c r="I42" s="21">
        <f t="shared" si="2"/>
        <v>2.6399999999999997</v>
      </c>
      <c r="J42" s="21">
        <f>I42-I53</f>
        <v>-0.22405000000000008</v>
      </c>
      <c r="K42" s="23">
        <f>J42*J42</f>
        <v>5.0198402500000038E-2</v>
      </c>
      <c r="L42" s="29"/>
    </row>
    <row r="43" spans="1:12" x14ac:dyDescent="0.3">
      <c r="A43" s="11">
        <v>42</v>
      </c>
      <c r="B43" s="12">
        <v>13.817</v>
      </c>
      <c r="C43" s="20">
        <f t="shared" si="1"/>
        <v>2.7633999999999999</v>
      </c>
      <c r="D43" s="21">
        <f>C43-C53</f>
        <v>-0.12079999999999957</v>
      </c>
      <c r="E43" s="23">
        <f t="shared" si="0"/>
        <v>1.4592639999999896E-2</v>
      </c>
      <c r="F43" s="28"/>
      <c r="G43" s="11">
        <v>92</v>
      </c>
      <c r="H43" s="12">
        <v>14.582000000000001</v>
      </c>
      <c r="I43" s="21">
        <f t="shared" si="2"/>
        <v>2.9164000000000003</v>
      </c>
      <c r="J43" s="21">
        <f>I43-I53</f>
        <v>5.2350000000000563E-2</v>
      </c>
      <c r="K43" s="23">
        <f>J43*J43</f>
        <v>2.7405225000000587E-3</v>
      </c>
      <c r="L43" s="29"/>
    </row>
    <row r="44" spans="1:12" x14ac:dyDescent="0.3">
      <c r="A44" s="11">
        <v>43</v>
      </c>
      <c r="B44" s="12">
        <v>14.381</v>
      </c>
      <c r="C44" s="20">
        <f t="shared" si="1"/>
        <v>2.8761999999999999</v>
      </c>
      <c r="D44" s="21">
        <f>C44-C53</f>
        <v>-7.999999999999563E-3</v>
      </c>
      <c r="E44" s="23">
        <f t="shared" si="0"/>
        <v>6.3999999999993004E-5</v>
      </c>
      <c r="F44" s="28"/>
      <c r="G44" s="11">
        <v>93</v>
      </c>
      <c r="H44" s="12">
        <v>14.038</v>
      </c>
      <c r="I44" s="21">
        <f t="shared" si="2"/>
        <v>2.8075999999999999</v>
      </c>
      <c r="J44" s="21">
        <f>I44-I53</f>
        <v>-5.6449999999999889E-2</v>
      </c>
      <c r="K44" s="23">
        <f>J44*J44</f>
        <v>3.1866024999999873E-3</v>
      </c>
      <c r="L44" s="29"/>
    </row>
    <row r="45" spans="1:12" x14ac:dyDescent="0.3">
      <c r="A45" s="11">
        <v>44</v>
      </c>
      <c r="B45" s="12">
        <v>14.688000000000001</v>
      </c>
      <c r="C45" s="20">
        <f t="shared" si="1"/>
        <v>2.9376000000000002</v>
      </c>
      <c r="D45" s="21">
        <f>C45-C53</f>
        <v>5.340000000000078E-2</v>
      </c>
      <c r="E45" s="23">
        <f t="shared" si="0"/>
        <v>2.8515600000000832E-3</v>
      </c>
      <c r="F45" s="28"/>
      <c r="G45" s="11">
        <v>94</v>
      </c>
      <c r="H45" s="12">
        <v>14.541</v>
      </c>
      <c r="I45" s="21">
        <f t="shared" si="2"/>
        <v>2.9081999999999999</v>
      </c>
      <c r="J45" s="21">
        <f>I45-I53</f>
        <v>4.4150000000000134E-2</v>
      </c>
      <c r="K45" s="23">
        <f>J45*J45</f>
        <v>1.9492225000000119E-3</v>
      </c>
      <c r="L45" s="29"/>
    </row>
    <row r="46" spans="1:12" x14ac:dyDescent="0.3">
      <c r="A46" s="11">
        <v>45</v>
      </c>
      <c r="B46" s="12">
        <v>14.505000000000001</v>
      </c>
      <c r="C46" s="20">
        <f t="shared" si="1"/>
        <v>2.9010000000000002</v>
      </c>
      <c r="D46" s="21">
        <f>C46-C53</f>
        <v>1.6800000000000814E-2</v>
      </c>
      <c r="E46" s="23">
        <f t="shared" si="0"/>
        <v>2.8224000000002738E-4</v>
      </c>
      <c r="F46" s="28"/>
      <c r="G46" s="11">
        <v>95</v>
      </c>
      <c r="H46" s="12">
        <v>14.358000000000001</v>
      </c>
      <c r="I46" s="21">
        <f t="shared" si="2"/>
        <v>2.8715999999999999</v>
      </c>
      <c r="J46" s="21">
        <f>I46-I53</f>
        <v>7.5500000000001677E-3</v>
      </c>
      <c r="K46" s="23">
        <f>J46*J46</f>
        <v>5.7002500000002529E-5</v>
      </c>
      <c r="L46" s="29"/>
    </row>
    <row r="47" spans="1:12" x14ac:dyDescent="0.3">
      <c r="A47" s="11">
        <v>46</v>
      </c>
      <c r="B47" s="12">
        <v>13.888</v>
      </c>
      <c r="C47" s="20">
        <f t="shared" si="1"/>
        <v>2.7776000000000001</v>
      </c>
      <c r="D47" s="21">
        <f>C47-C53</f>
        <v>-0.10659999999999936</v>
      </c>
      <c r="E47" s="23">
        <f t="shared" si="0"/>
        <v>1.1363559999999865E-2</v>
      </c>
      <c r="F47" s="28"/>
      <c r="G47" s="11">
        <v>96</v>
      </c>
      <c r="H47" s="12">
        <v>13.731999999999999</v>
      </c>
      <c r="I47" s="21">
        <f t="shared" si="2"/>
        <v>2.7464</v>
      </c>
      <c r="J47" s="21">
        <f>I47-I53</f>
        <v>-0.11764999999999981</v>
      </c>
      <c r="K47" s="23">
        <f>J47*J47</f>
        <v>1.3841522499999955E-2</v>
      </c>
      <c r="L47" s="29"/>
    </row>
    <row r="48" spans="1:12" x14ac:dyDescent="0.3">
      <c r="A48" s="11">
        <v>47</v>
      </c>
      <c r="B48" s="12">
        <v>13.378</v>
      </c>
      <c r="C48" s="20">
        <f t="shared" si="1"/>
        <v>2.6756000000000002</v>
      </c>
      <c r="D48" s="21">
        <f>C48-C53</f>
        <v>-0.20859999999999923</v>
      </c>
      <c r="E48" s="23">
        <f t="shared" si="0"/>
        <v>4.3513959999999678E-2</v>
      </c>
      <c r="F48" s="28"/>
      <c r="G48" s="11">
        <v>97</v>
      </c>
      <c r="H48" s="12">
        <v>13.448</v>
      </c>
      <c r="I48" s="21">
        <f t="shared" si="2"/>
        <v>2.6896</v>
      </c>
      <c r="J48" s="21">
        <f>I48-I53</f>
        <v>-0.17444999999999977</v>
      </c>
      <c r="K48" s="23">
        <f>J48*J48</f>
        <v>3.0432802499999922E-2</v>
      </c>
      <c r="L48" s="29"/>
    </row>
    <row r="49" spans="1:12" x14ac:dyDescent="0.3">
      <c r="A49" s="11">
        <v>48</v>
      </c>
      <c r="B49" s="12">
        <v>14.935</v>
      </c>
      <c r="C49" s="20">
        <f t="shared" si="1"/>
        <v>2.9870000000000001</v>
      </c>
      <c r="D49" s="21">
        <f>C49-C53</f>
        <v>0.10280000000000067</v>
      </c>
      <c r="E49" s="23">
        <f t="shared" si="0"/>
        <v>1.0567840000000137E-2</v>
      </c>
      <c r="F49" s="28"/>
      <c r="G49" s="11">
        <v>98</v>
      </c>
      <c r="H49" s="12">
        <v>15.487</v>
      </c>
      <c r="I49" s="21">
        <f t="shared" si="2"/>
        <v>3.0973999999999999</v>
      </c>
      <c r="J49" s="21">
        <f>I49-I53</f>
        <v>0.23335000000000017</v>
      </c>
      <c r="K49" s="23">
        <f>J49*J49</f>
        <v>5.4452222500000078E-2</v>
      </c>
      <c r="L49" s="29"/>
    </row>
    <row r="50" spans="1:12" x14ac:dyDescent="0.3">
      <c r="A50" s="11">
        <v>49</v>
      </c>
      <c r="B50" s="12">
        <v>14.64</v>
      </c>
      <c r="C50" s="20">
        <f t="shared" si="1"/>
        <v>2.9279999999999999</v>
      </c>
      <c r="D50" s="21">
        <f>C50-C53</f>
        <v>4.3800000000000505E-2</v>
      </c>
      <c r="E50" s="23">
        <f t="shared" si="0"/>
        <v>1.9184400000000442E-3</v>
      </c>
      <c r="F50" s="28"/>
      <c r="G50" s="11">
        <v>99</v>
      </c>
      <c r="H50" s="12">
        <v>14.662000000000001</v>
      </c>
      <c r="I50" s="21">
        <f t="shared" si="2"/>
        <v>2.9324000000000003</v>
      </c>
      <c r="J50" s="21">
        <f>I50-I53</f>
        <v>6.8350000000000577E-2</v>
      </c>
      <c r="K50" s="23">
        <f>J50*J50</f>
        <v>4.6717225000000792E-3</v>
      </c>
      <c r="L50" s="29"/>
    </row>
    <row r="51" spans="1:12" x14ac:dyDescent="0.3">
      <c r="A51" s="11">
        <v>50</v>
      </c>
      <c r="B51" s="12">
        <v>14.045</v>
      </c>
      <c r="C51" s="20">
        <f t="shared" si="1"/>
        <v>2.8090000000000002</v>
      </c>
      <c r="D51" s="21">
        <f>C51-C53</f>
        <v>-7.5199999999999267E-2</v>
      </c>
      <c r="E51" s="23">
        <f t="shared" si="0"/>
        <v>5.6550399999998899E-3</v>
      </c>
      <c r="F51" s="28"/>
      <c r="G51" s="14">
        <v>100</v>
      </c>
      <c r="H51" s="15">
        <v>14.565</v>
      </c>
      <c r="I51" s="35">
        <f t="shared" si="2"/>
        <v>2.9129999999999998</v>
      </c>
      <c r="J51" s="21">
        <f>I51-I53</f>
        <v>4.8950000000000049E-2</v>
      </c>
      <c r="K51" s="27">
        <f>J51*J51</f>
        <v>2.3961025000000047E-3</v>
      </c>
      <c r="L51" s="29"/>
    </row>
    <row r="52" spans="1:12" x14ac:dyDescent="0.3">
      <c r="A52" s="3" t="s">
        <v>6</v>
      </c>
      <c r="B52" s="4"/>
      <c r="C52" s="24">
        <f>SUM(C2:C51)</f>
        <v>144.20999999999998</v>
      </c>
      <c r="D52" s="4"/>
      <c r="E52" s="26">
        <f>SUM(E2:E51)</f>
        <v>0.6337503200000002</v>
      </c>
      <c r="F52" s="28"/>
      <c r="H52" s="30"/>
      <c r="I52" s="34">
        <f>SUM(I2:I51)</f>
        <v>142.19500000000002</v>
      </c>
      <c r="K52" s="26">
        <f>SUM(K2:K51)</f>
        <v>0.90517202499999949</v>
      </c>
      <c r="L52" s="29"/>
    </row>
    <row r="53" spans="1:12" x14ac:dyDescent="0.3">
      <c r="A53" s="7" t="s">
        <v>7</v>
      </c>
      <c r="B53" s="2"/>
      <c r="C53" s="25">
        <f>C52/50</f>
        <v>2.8841999999999994</v>
      </c>
      <c r="D53" s="2"/>
      <c r="E53" s="27">
        <f>E52/50</f>
        <v>1.2675006400000004E-2</v>
      </c>
      <c r="F53" s="28"/>
      <c r="G53" s="2"/>
      <c r="H53" s="35"/>
      <c r="I53" s="35">
        <f>(C52+I52)/100</f>
        <v>2.8640499999999998</v>
      </c>
      <c r="J53" s="15"/>
      <c r="K53" s="27">
        <f>(E52+K52)/50</f>
        <v>3.0778446899999992E-2</v>
      </c>
      <c r="L53" s="29"/>
    </row>
    <row r="54" spans="1:12" x14ac:dyDescent="0.3">
      <c r="A54" s="29"/>
      <c r="B54" s="29"/>
      <c r="C54" s="29"/>
      <c r="D54" s="29"/>
      <c r="E54" s="29"/>
      <c r="F54" s="28"/>
      <c r="G54" s="29"/>
      <c r="H54" s="29"/>
      <c r="I54" s="29"/>
      <c r="J54" s="29"/>
      <c r="K54" s="29"/>
      <c r="L54" s="29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p a o + V f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C l q j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a o + V d 0 i Z 4 0 N A Q A A t g E A A B M A H A B G b 3 J t d W x h c y 9 T Z W N 0 a W 9 u M S 5 t I K I Y A C i g F A A A A A A A A A A A A A A A A A A A A A A A A A A A A J W O z 0 r D Q B C H 7 4 G 8 w 7 J e U g i B e i 0 9 R a 9 6 a M B D 6 S F / R g 1 N d m W z A S U E q o d 6 8 A V 6 r U / Q C s F Y r b 7 C 7 B s 5 s Y d C E c G B Z W B 2 5 v d 9 B c Q 6 l Y K N d r 0 / s C 3 b K q 5 D B Q n D Z 1 z h G t + x N X N c H b M h y 0 D b F q P C h b k 3 D / h p H n G L L W 7 o 7 / Q 2 h s z z S 6 V A 6 A u p p p G U U 6 d X j c / C H I b 8 I I x P 6 r E v h a b d i b v L P O K 4 w F f 8 w I Y y u 7 c 1 T / j G C N P i F y d C E E Y Z e I E K R X E p V e 7 L r M x F c H c D h X P o 4 1 Y V x 2 U 3 I e I a G z P v c 5 d p 2 m W i z C N Q d d 3 b Y 5 d 0 O O s 4 Z k Y H L y S 6 g z e s S / 0 Z b r D d K 4 y k 0 s 7 f u r 8 L n K s E l H c C R Q w i S c U V W d h W K v 4 r M v g G U E s B A i 0 A F A A C A A g A p a o + V f 1 e C w + m A A A A + A A A A B I A A A A A A A A A A A A A A A A A A A A A A E N v b m Z p Z y 9 Q Y W N r Y W d l L n h t b F B L A Q I t A B Q A A g A I A K W q P l U P y u m r p A A A A O k A A A A T A A A A A A A A A A A A A A A A A P I A A A B b Q 2 9 u d G V u d F 9 U e X B l c 1 0 u e G 1 s U E s B A i 0 A F A A C A A g A p a o + V d 0 i Z 4 0 N A Q A A t g E A A B M A A A A A A A A A A A A A A A A A 4 w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o A A A A A A A C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z M F Q x N z o z M j o x N y 4 1 N j A 1 N j Q 1 W i I g L z 4 8 R W 5 0 c n k g V H l w Z T 0 i R m l s b E N v b H V t b l R 5 c G V z I i B W Y W x 1 Z T 0 i c 0 J R P T 0 i I C 8 + P E V u d H J 5 I F R 5 c G U 9 I k Z p b G x D b 2 x 1 b W 5 O Y W 1 l c y I g V m F s d W U 9 I n N b J n F 1 b 3 Q 7 0 K H R g t C + 0 L v Q s d C 1 0 Y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y L 9 C Y 0 L f Q v N C 1 0 L 3 Q t d C 9 0 L 3 R i 9 C 5 I N G C 0 L j Q v y 5 7 0 K H R g t C + 0 L v Q s d C 1 0 Y Y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M i / Q m N C 3 0 L z Q t d C 9 0 L X Q v d C 9 0 Y v Q u S D R g t C 4 0 L 8 u e 9 C h 0 Y L Q v t C 7 0 L H Q t d G G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B X K p z T i p K l l J v n R E x 8 x U A A A A A A g A A A A A A E G Y A A A A B A A A g A A A A v C r l V g R U M T B 1 t v 1 f y 3 Y T y L 4 5 t s / W 0 5 b 2 s K d Q u r B o n 7 E A A A A A D o A A A A A C A A A g A A A A 2 A y B n 2 0 t y b I h v U W r w 1 7 4 p t u L u Y 1 K F h K T 6 T e X W D / r z + N Q A A A A f P q x n E R c z Z H u q 9 y e s O h o F K l G t h u T G O y p e O d f A K K 1 9 O q R Y 9 B Q h x f N z A X 6 j u O G T H o 8 c K u X T 0 P I s / R A o Y M b B g b f K W I Q N b 3 9 9 o + r K L k N K f R G r N B A A A A A T D c z W I 1 E c k N 2 p X J T L 8 Y 1 L 2 Y Z K A o y q b u l v A g i c y G x t U 1 d 4 C p x A Q A 3 I 5 I n 9 p M g c 4 x H c R U R v Q K o W L S n / P T Q t L U R 7 w = = < / D a t a M a s h u p > 
</file>

<file path=customXml/itemProps1.xml><?xml version="1.0" encoding="utf-8"?>
<ds:datastoreItem xmlns:ds="http://schemas.openxmlformats.org/officeDocument/2006/customXml" ds:itemID="{48CF8DC0-B545-4F1C-BF68-C7F173DED0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Головня</dc:creator>
  <cp:lastModifiedBy>Саша Головня</cp:lastModifiedBy>
  <dcterms:created xsi:type="dcterms:W3CDTF">2015-06-05T18:19:34Z</dcterms:created>
  <dcterms:modified xsi:type="dcterms:W3CDTF">2022-09-30T19:38:47Z</dcterms:modified>
</cp:coreProperties>
</file>