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1.来源" sheetId="1" r:id="rId1"/>
    <sheet name="2.原始数据" sheetId="2" r:id="rId2"/>
    <sheet name="3.醒" sheetId="3" r:id="rId3"/>
    <sheet name="4.多人" sheetId="4" r:id="rId4"/>
    <sheet name="最赞棒" sheetId="5" r:id="rId5"/>
    <sheet name="单条最赞" sheetId="6" r:id="rId6"/>
    <sheet name="前排多次" sheetId="7" r:id="rId7"/>
    <sheet name="只做第一" sheetId="8" r:id="rId8"/>
    <sheet name="霸屏" sheetId="9" r:id="rId9"/>
  </sheets>
  <definedNames>
    <definedName name="_xlnm._FilterDatabase" localSheetId="0" hidden="1">'1.来源'!$A$1:$F$11</definedName>
    <definedName name="_xlnm._FilterDatabase" localSheetId="6" hidden="1">前排多次!$G$6:$I$16</definedName>
    <definedName name="_xlnm._FilterDatabase" localSheetId="1" hidden="1">'2.原始数据'!#REF!</definedName>
    <definedName name="_xlnm._FilterDatabase" localSheetId="2" hidden="1">'3.醒'!#REF!</definedName>
    <definedName name="_xlnm._FilterDatabase" localSheetId="3" hidden="1">'4.多人'!#REF!</definedName>
    <definedName name="_xlnm._FilterDatabase" localSheetId="8" hidden="1">霸屏!$G$6:$I$6</definedName>
    <definedName name="_xlnm._FilterDatabase" localSheetId="7" hidden="1">只做第一!$G$6:$I$6</definedName>
  </definedNames>
  <calcPr calcId="144525"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<sst xmlns="http://schemas.openxmlformats.org/spreadsheetml/2006/main" count="300" uniqueCount="77">
  <si>
    <t>序号</t>
  </si>
  <si>
    <t>日期</t>
  </si>
  <si>
    <t>名称</t>
  </si>
  <si>
    <t>人数</t>
  </si>
  <si>
    <t>链接</t>
  </si>
  <si>
    <t>id</t>
  </si>
  <si>
    <t>10-15</t>
  </si>
  <si>
    <t>金领冠</t>
  </si>
  <si>
    <t>https://m.weibo.cn/2360878517/4824774961008991</t>
  </si>
  <si>
    <t>10-16</t>
  </si>
  <si>
    <t>高露洁</t>
  </si>
  <si>
    <t>https://m.weibo.cn/2775934450/4825166489588144</t>
  </si>
  <si>
    <t>昕薇</t>
  </si>
  <si>
    <t>https://m.weibo.cn/1729930211/4825283166735927</t>
  </si>
  <si>
    <t>10-17</t>
  </si>
  <si>
    <t>https://m.weibo.cn/2775934450/4825528886888387</t>
  </si>
  <si>
    <t>10-19</t>
  </si>
  <si>
    <t>风向榜</t>
  </si>
  <si>
    <t>https://m.weibo.cn/2412421034/4826219197237008</t>
  </si>
  <si>
    <t>10-20</t>
  </si>
  <si>
    <t>罗西尼</t>
  </si>
  <si>
    <t>https://m.weibo.cn/2495305234/4826585846256086</t>
  </si>
  <si>
    <t>https://m.weibo.cn/2360878517/4826706642998312</t>
  </si>
  <si>
    <t>TIWILLTANG认领</t>
  </si>
  <si>
    <t>https://m.weibo.cn/2445496265/4826609989715513</t>
  </si>
  <si>
    <t>10-21</t>
  </si>
  <si>
    <t>https://m.weibo.cn/2495305234/4826937341510051</t>
  </si>
  <si>
    <t>10-22</t>
  </si>
  <si>
    <t>波司登</t>
  </si>
  <si>
    <t>https://m.weibo.cn/2951605050/4827069030340823</t>
  </si>
  <si>
    <t>微博</t>
  </si>
  <si>
    <t>是否单人</t>
  </si>
  <si>
    <t>排名</t>
  </si>
  <si>
    <t>点赞</t>
  </si>
  <si>
    <t>评论</t>
  </si>
  <si>
    <t>0926</t>
  </si>
  <si>
    <t>0926网易云</t>
  </si>
  <si>
    <t>多人</t>
  </si>
  <si>
    <t>DM苏打水彩虹球球球</t>
  </si>
  <si>
    <t>十五年前的《小镇姑娘》三人组，十五年后苏醒和他的兄弟们再聚首重唱这首歌，让我们继续嗨起来！</t>
  </si>
  <si>
    <t>还记得当时的《小镇姑娘》舞台吗，如今苏醒和他的兄弟们又回来重现经典啦！大家来看啦！</t>
  </si>
  <si>
    <t>一只暴暴呀</t>
  </si>
  <si>
    <t>十五年后再见小镇姑娘。苏醒好棒。&lt;span class="url-icon"&gt;&lt;img alt=[抱一抱] src="https://h5.sinaimg.cn/m/emoticon/icon/default/co_a1hug-f3910d0e88.png" style="width:1em; height:1em;" /&gt;&lt;/span&gt;</t>
  </si>
  <si>
    <t>Camellia天文学</t>
  </si>
  <si>
    <t>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</t>
  </si>
  <si>
    <t>15年后《小镇姑娘》重制版，他们一起经历了青涩到成熟的十五年，让我们一起感受他们的全新演绎，我的安娜宝贝啊，还是那样的好听！！！</t>
  </si>
  <si>
    <t>让我们期待苏醒和他的“帮帮唱”带来的《小镇姑娘》</t>
  </si>
  <si>
    <t>凌即白</t>
  </si>
  <si>
    <t>嗨起来！一起来看苏醒！</t>
  </si>
  <si>
    <t>烈哥smile</t>
  </si>
  <si>
    <t>十五年前，《小镇姑娘》舞台“硝烟四起”。十五年后，《小镇姑娘》舞台再现江湖，这一回，究竟是历史重演，还是时光逆转？敬请期待苏醒和他的兄弟们的《小镇姑娘》</t>
  </si>
  <si>
    <t>裂哥的宝贝</t>
  </si>
  <si>
    <t>不明白~不明白~十五年后苏醒和他的“帮帮唱”们又一次唱《小镇姑娘》这次会有什么不一样呢~&lt;a href='/n/苏醒AllenSu'&gt;@苏醒AllenSu&lt;/a&gt;</t>
  </si>
  <si>
    <t>AllenSuMZ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</si>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</sst>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华文仿宋"/>
      <charset val="134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2" borderId="0" xfId="0" applyFill="1" applyAlignment="1"/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49" fontId="2" fillId="0" borderId="0" xfId="41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36.821400463" refreshedBy="yuaner" recordCount="11">
  <cacheSource type="worksheet">
    <worksheetSource ref="A1:H1048576" sheet="3.醒"/>
  </cacheSource>
  <cacheFields count="8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36.8223263889" refreshedBy="yuaner" recordCount="11">
  <cacheSource type="worksheet">
    <worksheetSource ref="A1:I1048576" sheet="4.多人"/>
  </cacheSource>
  <cacheFields count="9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  <cacheField name="是否醒" numFmtId="0">
      <sharedItems containsString="0" containsBlank="1" containsNumber="1" containsInteger="1" minValue="0" maxValue="1" count="2"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</r>
  <r>
    <x v="1"/>
    <x v="0"/>
    <x v="0"/>
    <x v="0"/>
    <x v="1"/>
    <x v="0"/>
    <x v="1"/>
    <x v="1"/>
  </r>
  <r>
    <x v="2"/>
    <x v="0"/>
    <x v="0"/>
    <x v="0"/>
    <x v="2"/>
    <x v="1"/>
    <x v="2"/>
    <x v="2"/>
  </r>
  <r>
    <x v="3"/>
    <x v="0"/>
    <x v="0"/>
    <x v="0"/>
    <x v="3"/>
    <x v="2"/>
    <x v="3"/>
    <x v="3"/>
  </r>
  <r>
    <x v="4"/>
    <x v="0"/>
    <x v="0"/>
    <x v="0"/>
    <x v="4"/>
    <x v="2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6"/>
  </r>
  <r>
    <x v="7"/>
    <x v="0"/>
    <x v="0"/>
    <x v="0"/>
    <x v="7"/>
    <x v="4"/>
    <x v="7"/>
    <x v="7"/>
  </r>
  <r>
    <x v="8"/>
    <x v="0"/>
    <x v="0"/>
    <x v="0"/>
    <x v="8"/>
    <x v="5"/>
    <x v="8"/>
    <x v="8"/>
  </r>
  <r>
    <x v="9"/>
    <x v="0"/>
    <x v="0"/>
    <x v="0"/>
    <x v="9"/>
    <x v="6"/>
    <x v="9"/>
    <x v="0"/>
  </r>
  <r>
    <x v="10"/>
    <x v="1"/>
    <x v="1"/>
    <x v="1"/>
    <x v="10"/>
    <x v="7"/>
    <x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2"/>
    <x v="4"/>
    <x v="4"/>
    <x v="0"/>
  </r>
  <r>
    <x v="5"/>
    <x v="0"/>
    <x v="0"/>
    <x v="0"/>
    <x v="5"/>
    <x v="0"/>
    <x v="5"/>
    <x v="5"/>
    <x v="0"/>
  </r>
  <r>
    <x v="6"/>
    <x v="0"/>
    <x v="0"/>
    <x v="0"/>
    <x v="6"/>
    <x v="3"/>
    <x v="6"/>
    <x v="6"/>
    <x v="0"/>
  </r>
  <r>
    <x v="7"/>
    <x v="0"/>
    <x v="0"/>
    <x v="0"/>
    <x v="7"/>
    <x v="4"/>
    <x v="7"/>
    <x v="7"/>
    <x v="0"/>
  </r>
  <r>
    <x v="8"/>
    <x v="0"/>
    <x v="0"/>
    <x v="0"/>
    <x v="8"/>
    <x v="5"/>
    <x v="8"/>
    <x v="8"/>
    <x v="0"/>
  </r>
  <r>
    <x v="9"/>
    <x v="0"/>
    <x v="0"/>
    <x v="0"/>
    <x v="9"/>
    <x v="6"/>
    <x v="9"/>
    <x v="0"/>
    <x v="0"/>
  </r>
  <r>
    <x v="10"/>
    <x v="1"/>
    <x v="1"/>
    <x v="1"/>
    <x v="10"/>
    <x v="7"/>
    <x v="10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ortType="descending" showAll="0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3"/>
    </i>
    <i>
      <x v="4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E24" firstHeaderRow="0" firstDataRow="1" firstDataCol="2"/>
  <pivotFields count="8">
    <pivotField axis="axisRow" compact="0" sortType="descending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dataField="1" compact="0" sortType="descending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type="none" outline="0" fieldPosition="0"/>
      </autoSortScope>
    </pivotField>
    <pivotField axis="axisRow" compact="0" showAll="0">
      <items count="9">
        <item x="6"/>
        <item x="2"/>
        <item x="0"/>
        <item x="4"/>
        <item x="5"/>
        <item x="3"/>
        <item x="1"/>
        <item x="7"/>
        <item t="default"/>
      </items>
    </pivotField>
    <pivotField dataField="1" compact="0" sortType="descending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5"/>
  </rowFields>
  <rowItems count="23">
    <i>
      <x/>
    </i>
    <i r="1">
      <x v="2"/>
    </i>
    <i>
      <x v="1"/>
    </i>
    <i r="1">
      <x v="2"/>
    </i>
    <i>
      <x v="2"/>
    </i>
    <i r="1">
      <x v="6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5"/>
    </i>
    <i>
      <x v="7"/>
    </i>
    <i r="1">
      <x v="3"/>
    </i>
    <i>
      <x v="8"/>
    </i>
    <i r="1">
      <x v="4"/>
    </i>
    <i>
      <x v="9"/>
    </i>
    <i r="1">
      <x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求和项:排名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ortType="descending" showAll="0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4"/>
    </i>
    <i>
      <x v="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B1:F5" firstHeaderRow="1" firstDataRow="2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1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dataField="1" compact="0" sortType="descending" showAll="0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 v="2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id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showDrill="1" multipleFieldFilters="0">
  <location ref="B1:N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ortType="descending" outline="0" showAll="0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点赞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6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showDrill="1" multipleFieldFilters="0">
  <location ref="AA1:AM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ortType="descending" outline="0" showAll="0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是否醒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18" sqref="E18"/>
    </sheetView>
  </sheetViews>
  <sheetFormatPr defaultColWidth="9.25" defaultRowHeight="16.8" outlineLevelCol="5"/>
  <cols>
    <col min="1" max="1" width="9.25" style="11"/>
    <col min="2" max="2" width="6" style="12" customWidth="1"/>
    <col min="3" max="3" width="15.125" style="12" customWidth="1"/>
    <col min="4" max="4" width="6" style="11" customWidth="1"/>
    <col min="5" max="5" width="51.375" style="12" customWidth="1"/>
    <col min="6" max="6" width="18.625" style="5" customWidth="1"/>
    <col min="7" max="16384" width="9.25" style="12"/>
  </cols>
  <sheetData>
    <row r="1" spans="1:6">
      <c r="A1" s="11" t="s">
        <v>0</v>
      </c>
      <c r="B1" s="12" t="s">
        <v>1</v>
      </c>
      <c r="C1" s="12" t="s">
        <v>2</v>
      </c>
      <c r="D1" s="11" t="s">
        <v>3</v>
      </c>
      <c r="E1" s="12" t="s">
        <v>4</v>
      </c>
      <c r="F1" s="5" t="s">
        <v>5</v>
      </c>
    </row>
    <row r="2" spans="1:6">
      <c r="A2" s="11">
        <v>1</v>
      </c>
      <c r="B2" s="12" t="s">
        <v>6</v>
      </c>
      <c r="C2" s="13" t="s">
        <v>7</v>
      </c>
      <c r="D2" s="11">
        <v>1</v>
      </c>
      <c r="E2" s="11" t="s">
        <v>8</v>
      </c>
      <c r="F2" s="14" t="str">
        <f>RIGHT(E2,16)</f>
        <v>4824774961008991</v>
      </c>
    </row>
    <row r="3" spans="1:6">
      <c r="A3" s="11">
        <v>2</v>
      </c>
      <c r="B3" s="12" t="s">
        <v>9</v>
      </c>
      <c r="C3" s="12" t="s">
        <v>10</v>
      </c>
      <c r="D3" s="11">
        <v>3</v>
      </c>
      <c r="E3" s="12" t="s">
        <v>11</v>
      </c>
      <c r="F3" s="14" t="str">
        <f>RIGHT(E3,16)</f>
        <v>4825166489588144</v>
      </c>
    </row>
    <row r="4" spans="1:6">
      <c r="A4" s="11">
        <v>3</v>
      </c>
      <c r="B4" s="12" t="s">
        <v>9</v>
      </c>
      <c r="C4" s="12" t="s">
        <v>12</v>
      </c>
      <c r="D4" s="11">
        <v>1</v>
      </c>
      <c r="E4" s="12" t="s">
        <v>13</v>
      </c>
      <c r="F4" s="14" t="str">
        <f>RIGHT(E4,16)</f>
        <v>4825283166735927</v>
      </c>
    </row>
    <row r="5" spans="1:6">
      <c r="A5" s="11">
        <v>4</v>
      </c>
      <c r="B5" s="12" t="s">
        <v>14</v>
      </c>
      <c r="C5" s="12" t="s">
        <v>10</v>
      </c>
      <c r="D5" s="11">
        <v>3</v>
      </c>
      <c r="E5" s="12" t="s">
        <v>15</v>
      </c>
      <c r="F5" s="14" t="str">
        <f>RIGHT(E5,16)</f>
        <v>4825528886888387</v>
      </c>
    </row>
    <row r="6" spans="1:6">
      <c r="A6" s="11">
        <v>5</v>
      </c>
      <c r="B6" s="12" t="s">
        <v>16</v>
      </c>
      <c r="C6" s="12" t="s">
        <v>17</v>
      </c>
      <c r="D6" s="11">
        <v>9</v>
      </c>
      <c r="E6" s="12" t="s">
        <v>18</v>
      </c>
      <c r="F6" s="14" t="str">
        <f t="shared" ref="F6:F11" si="0">RIGHT(E6,16)</f>
        <v>4826219197237008</v>
      </c>
    </row>
    <row r="7" spans="1:6">
      <c r="A7" s="11">
        <v>6</v>
      </c>
      <c r="B7" s="12" t="s">
        <v>19</v>
      </c>
      <c r="C7" s="13" t="s">
        <v>20</v>
      </c>
      <c r="D7" s="11">
        <v>1</v>
      </c>
      <c r="E7" s="12" t="s">
        <v>21</v>
      </c>
      <c r="F7" s="14" t="str">
        <f t="shared" si="0"/>
        <v>4826585846256086</v>
      </c>
    </row>
    <row r="8" spans="1:6">
      <c r="A8" s="11">
        <v>7</v>
      </c>
      <c r="B8" s="12" t="s">
        <v>19</v>
      </c>
      <c r="C8" s="12" t="s">
        <v>7</v>
      </c>
      <c r="D8" s="11">
        <v>3</v>
      </c>
      <c r="E8" s="12" t="s">
        <v>22</v>
      </c>
      <c r="F8" s="14" t="str">
        <f t="shared" si="0"/>
        <v>4826706642998312</v>
      </c>
    </row>
    <row r="9" spans="1:6">
      <c r="A9" s="11">
        <v>8</v>
      </c>
      <c r="B9" s="12" t="s">
        <v>19</v>
      </c>
      <c r="C9" s="12" t="s">
        <v>23</v>
      </c>
      <c r="D9" s="11">
        <v>1</v>
      </c>
      <c r="E9" s="12" t="s">
        <v>24</v>
      </c>
      <c r="F9" s="14" t="str">
        <f t="shared" si="0"/>
        <v>4826609989715513</v>
      </c>
    </row>
    <row r="10" spans="1:6">
      <c r="A10" s="11">
        <v>9</v>
      </c>
      <c r="B10" s="12" t="s">
        <v>25</v>
      </c>
      <c r="C10" s="12" t="s">
        <v>20</v>
      </c>
      <c r="D10" s="11">
        <v>1</v>
      </c>
      <c r="E10" s="15" t="s">
        <v>26</v>
      </c>
      <c r="F10" s="14" t="str">
        <f t="shared" si="0"/>
        <v>4826937341510051</v>
      </c>
    </row>
    <row r="11" spans="1:6">
      <c r="A11" s="11">
        <v>10</v>
      </c>
      <c r="B11" s="12" t="s">
        <v>27</v>
      </c>
      <c r="C11" s="12" t="s">
        <v>28</v>
      </c>
      <c r="D11" s="11">
        <v>2</v>
      </c>
      <c r="E11" s="12" t="s">
        <v>29</v>
      </c>
      <c r="F11" s="14" t="str">
        <f t="shared" si="0"/>
        <v>4827069030340823</v>
      </c>
    </row>
  </sheetData>
  <autoFilter ref="A1:F11">
    <sortState ref="A1:F11">
      <sortCondition ref="B1:B14"/>
    </sortState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2" sqref="A2:H11"/>
    </sheetView>
  </sheetViews>
  <sheetFormatPr defaultColWidth="9.25" defaultRowHeight="16.8" outlineLevelCol="7"/>
  <cols>
    <col min="1" max="16384" width="9.25" style="7"/>
  </cols>
  <sheetData>
    <row r="1" spans="1:8">
      <c r="A1" s="7" t="s">
        <v>0</v>
      </c>
      <c r="B1" s="7" t="s">
        <v>1</v>
      </c>
      <c r="C1" s="8" t="s">
        <v>30</v>
      </c>
      <c r="D1" s="8" t="s">
        <v>31</v>
      </c>
      <c r="E1" s="8" t="s">
        <v>32</v>
      </c>
      <c r="F1" s="9" t="s">
        <v>5</v>
      </c>
      <c r="G1" s="8" t="s">
        <v>33</v>
      </c>
      <c r="H1" s="8" t="s">
        <v>34</v>
      </c>
    </row>
    <row r="2" spans="1:8">
      <c r="A2">
        <v>1</v>
      </c>
      <c r="B2" t="s">
        <v>35</v>
      </c>
      <c r="C2" t="s">
        <v>36</v>
      </c>
      <c r="D2" t="s">
        <v>37</v>
      </c>
      <c r="E2">
        <v>1</v>
      </c>
      <c r="F2" t="s">
        <v>38</v>
      </c>
      <c r="G2" s="10">
        <v>320</v>
      </c>
      <c r="H2" s="10" t="s">
        <v>39</v>
      </c>
    </row>
    <row r="3" spans="1:8">
      <c r="A3">
        <v>2</v>
      </c>
      <c r="B3" t="s">
        <v>35</v>
      </c>
      <c r="C3" t="s">
        <v>36</v>
      </c>
      <c r="D3" t="s">
        <v>37</v>
      </c>
      <c r="E3">
        <v>2</v>
      </c>
      <c r="F3" t="s">
        <v>38</v>
      </c>
      <c r="G3" s="10">
        <v>259</v>
      </c>
      <c r="H3" s="10" t="s">
        <v>40</v>
      </c>
    </row>
    <row r="4" spans="1:8">
      <c r="A4">
        <v>3</v>
      </c>
      <c r="B4" t="s">
        <v>35</v>
      </c>
      <c r="C4" t="s">
        <v>36</v>
      </c>
      <c r="D4" t="s">
        <v>37</v>
      </c>
      <c r="E4">
        <v>3</v>
      </c>
      <c r="F4" t="s">
        <v>41</v>
      </c>
      <c r="G4" s="10">
        <v>231</v>
      </c>
      <c r="H4" s="10" t="s">
        <v>42</v>
      </c>
    </row>
    <row r="5" spans="1:8">
      <c r="A5">
        <v>4</v>
      </c>
      <c r="B5" t="s">
        <v>35</v>
      </c>
      <c r="C5" t="s">
        <v>36</v>
      </c>
      <c r="D5" t="s">
        <v>37</v>
      </c>
      <c r="E5">
        <v>4</v>
      </c>
      <c r="F5" t="s">
        <v>43</v>
      </c>
      <c r="G5" s="10">
        <v>204</v>
      </c>
      <c r="H5" s="10" t="s">
        <v>44</v>
      </c>
    </row>
    <row r="6" spans="1:8">
      <c r="A6">
        <v>5</v>
      </c>
      <c r="B6" t="s">
        <v>35</v>
      </c>
      <c r="C6" t="s">
        <v>36</v>
      </c>
      <c r="D6" t="s">
        <v>37</v>
      </c>
      <c r="E6">
        <v>5</v>
      </c>
      <c r="F6" t="s">
        <v>43</v>
      </c>
      <c r="G6" s="10">
        <v>163</v>
      </c>
      <c r="H6" s="10" t="s">
        <v>45</v>
      </c>
    </row>
    <row r="7" spans="1:8">
      <c r="A7">
        <v>6</v>
      </c>
      <c r="B7" t="s">
        <v>35</v>
      </c>
      <c r="C7" t="s">
        <v>36</v>
      </c>
      <c r="D7" t="s">
        <v>37</v>
      </c>
      <c r="E7">
        <v>6</v>
      </c>
      <c r="F7" t="s">
        <v>38</v>
      </c>
      <c r="G7" s="10">
        <v>159</v>
      </c>
      <c r="H7" s="10" t="s">
        <v>46</v>
      </c>
    </row>
    <row r="8" spans="1:8">
      <c r="A8">
        <v>7</v>
      </c>
      <c r="B8" t="s">
        <v>35</v>
      </c>
      <c r="C8" t="s">
        <v>36</v>
      </c>
      <c r="D8" t="s">
        <v>37</v>
      </c>
      <c r="E8">
        <v>7</v>
      </c>
      <c r="F8" t="s">
        <v>47</v>
      </c>
      <c r="G8" s="10">
        <v>112</v>
      </c>
      <c r="H8" s="10" t="s">
        <v>48</v>
      </c>
    </row>
    <row r="9" spans="1:8">
      <c r="A9">
        <v>8</v>
      </c>
      <c r="B9" t="s">
        <v>35</v>
      </c>
      <c r="C9" t="s">
        <v>36</v>
      </c>
      <c r="D9" t="s">
        <v>37</v>
      </c>
      <c r="E9">
        <v>8</v>
      </c>
      <c r="F9" t="s">
        <v>49</v>
      </c>
      <c r="G9" s="10">
        <v>107</v>
      </c>
      <c r="H9" s="10" t="s">
        <v>50</v>
      </c>
    </row>
    <row r="10" spans="1:8">
      <c r="A10">
        <v>9</v>
      </c>
      <c r="B10" t="s">
        <v>35</v>
      </c>
      <c r="C10" t="s">
        <v>36</v>
      </c>
      <c r="D10" t="s">
        <v>37</v>
      </c>
      <c r="E10">
        <v>9</v>
      </c>
      <c r="F10" t="s">
        <v>51</v>
      </c>
      <c r="G10" s="10">
        <v>86</v>
      </c>
      <c r="H10" s="10" t="s">
        <v>52</v>
      </c>
    </row>
    <row r="11" spans="1:8">
      <c r="A11">
        <v>10</v>
      </c>
      <c r="B11" t="s">
        <v>35</v>
      </c>
      <c r="C11" t="s">
        <v>36</v>
      </c>
      <c r="D11" t="s">
        <v>37</v>
      </c>
      <c r="E11">
        <v>10</v>
      </c>
      <c r="F11" t="s">
        <v>53</v>
      </c>
      <c r="G11" s="10">
        <v>76</v>
      </c>
      <c r="H11" s="10" t="s">
        <v>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2" sqref="A2:H11"/>
    </sheetView>
  </sheetViews>
  <sheetFormatPr defaultColWidth="9.25" defaultRowHeight="16.8" outlineLevelCol="7"/>
  <cols>
    <col min="1" max="16384" width="9.25" style="7"/>
  </cols>
  <sheetData>
    <row r="1" spans="1:8">
      <c r="A1" s="7" t="s">
        <v>0</v>
      </c>
      <c r="B1" s="7" t="s">
        <v>1</v>
      </c>
      <c r="C1" s="8" t="s">
        <v>30</v>
      </c>
      <c r="D1" s="8" t="s">
        <v>31</v>
      </c>
      <c r="E1" s="8" t="s">
        <v>32</v>
      </c>
      <c r="F1" s="9" t="s">
        <v>5</v>
      </c>
      <c r="G1" s="8" t="s">
        <v>33</v>
      </c>
      <c r="H1" s="8" t="s">
        <v>34</v>
      </c>
    </row>
    <row r="2" spans="1:8">
      <c r="A2">
        <v>1</v>
      </c>
      <c r="B2" t="s">
        <v>35</v>
      </c>
      <c r="C2" t="s">
        <v>36</v>
      </c>
      <c r="D2" t="s">
        <v>37</v>
      </c>
      <c r="E2">
        <v>1</v>
      </c>
      <c r="F2" t="s">
        <v>38</v>
      </c>
      <c r="G2" s="10">
        <v>320</v>
      </c>
      <c r="H2" s="10" t="s">
        <v>39</v>
      </c>
    </row>
    <row r="3" spans="1:8">
      <c r="A3">
        <v>2</v>
      </c>
      <c r="B3" t="s">
        <v>35</v>
      </c>
      <c r="C3" t="s">
        <v>36</v>
      </c>
      <c r="D3" t="s">
        <v>37</v>
      </c>
      <c r="E3">
        <v>2</v>
      </c>
      <c r="F3" t="s">
        <v>38</v>
      </c>
      <c r="G3" s="10">
        <v>259</v>
      </c>
      <c r="H3" s="10" t="s">
        <v>40</v>
      </c>
    </row>
    <row r="4" spans="1:8">
      <c r="A4">
        <v>3</v>
      </c>
      <c r="B4" t="s">
        <v>35</v>
      </c>
      <c r="C4" t="s">
        <v>36</v>
      </c>
      <c r="D4" t="s">
        <v>37</v>
      </c>
      <c r="E4">
        <v>3</v>
      </c>
      <c r="F4" t="s">
        <v>41</v>
      </c>
      <c r="G4" s="10">
        <v>231</v>
      </c>
      <c r="H4" s="10" t="s">
        <v>42</v>
      </c>
    </row>
    <row r="5" spans="1:8">
      <c r="A5">
        <v>4</v>
      </c>
      <c r="B5" t="s">
        <v>35</v>
      </c>
      <c r="C5" t="s">
        <v>36</v>
      </c>
      <c r="D5" t="s">
        <v>37</v>
      </c>
      <c r="E5">
        <v>4</v>
      </c>
      <c r="F5" t="s">
        <v>43</v>
      </c>
      <c r="G5" s="10">
        <v>204</v>
      </c>
      <c r="H5" s="10" t="s">
        <v>44</v>
      </c>
    </row>
    <row r="6" spans="1:8">
      <c r="A6">
        <v>5</v>
      </c>
      <c r="B6" t="s">
        <v>35</v>
      </c>
      <c r="C6" t="s">
        <v>36</v>
      </c>
      <c r="D6" t="s">
        <v>37</v>
      </c>
      <c r="E6">
        <v>5</v>
      </c>
      <c r="F6" t="s">
        <v>43</v>
      </c>
      <c r="G6" s="10">
        <v>163</v>
      </c>
      <c r="H6" s="10" t="s">
        <v>45</v>
      </c>
    </row>
    <row r="7" spans="1:8">
      <c r="A7">
        <v>6</v>
      </c>
      <c r="B7" t="s">
        <v>35</v>
      </c>
      <c r="C7" t="s">
        <v>36</v>
      </c>
      <c r="D7" t="s">
        <v>37</v>
      </c>
      <c r="E7">
        <v>6</v>
      </c>
      <c r="F7" t="s">
        <v>38</v>
      </c>
      <c r="G7" s="10">
        <v>159</v>
      </c>
      <c r="H7" s="10" t="s">
        <v>46</v>
      </c>
    </row>
    <row r="8" spans="1:8">
      <c r="A8">
        <v>7</v>
      </c>
      <c r="B8" t="s">
        <v>35</v>
      </c>
      <c r="C8" t="s">
        <v>36</v>
      </c>
      <c r="D8" t="s">
        <v>37</v>
      </c>
      <c r="E8">
        <v>7</v>
      </c>
      <c r="F8" t="s">
        <v>47</v>
      </c>
      <c r="G8" s="10">
        <v>112</v>
      </c>
      <c r="H8" s="10" t="s">
        <v>48</v>
      </c>
    </row>
    <row r="9" spans="1:8">
      <c r="A9">
        <v>8</v>
      </c>
      <c r="B9" t="s">
        <v>35</v>
      </c>
      <c r="C9" t="s">
        <v>36</v>
      </c>
      <c r="D9" t="s">
        <v>37</v>
      </c>
      <c r="E9">
        <v>8</v>
      </c>
      <c r="F9" t="s">
        <v>49</v>
      </c>
      <c r="G9" s="10">
        <v>107</v>
      </c>
      <c r="H9" s="10" t="s">
        <v>50</v>
      </c>
    </row>
    <row r="10" spans="1:8">
      <c r="A10">
        <v>9</v>
      </c>
      <c r="B10" t="s">
        <v>35</v>
      </c>
      <c r="C10" t="s">
        <v>36</v>
      </c>
      <c r="D10" t="s">
        <v>37</v>
      </c>
      <c r="E10">
        <v>9</v>
      </c>
      <c r="F10" t="s">
        <v>51</v>
      </c>
      <c r="G10" s="10">
        <v>86</v>
      </c>
      <c r="H10" s="10" t="s">
        <v>52</v>
      </c>
    </row>
    <row r="11" spans="1:8">
      <c r="A11">
        <v>10</v>
      </c>
      <c r="B11" t="s">
        <v>35</v>
      </c>
      <c r="C11" t="s">
        <v>36</v>
      </c>
      <c r="D11" t="s">
        <v>37</v>
      </c>
      <c r="E11">
        <v>10</v>
      </c>
      <c r="F11" t="s">
        <v>53</v>
      </c>
      <c r="G11" s="10">
        <v>76</v>
      </c>
      <c r="H11" s="10" t="s">
        <v>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H20" sqref="H20"/>
    </sheetView>
  </sheetViews>
  <sheetFormatPr defaultColWidth="9.25" defaultRowHeight="16.8"/>
  <cols>
    <col min="1" max="16384" width="9.25" style="7"/>
  </cols>
  <sheetData>
    <row r="1" spans="1:9">
      <c r="A1" s="7" t="s">
        <v>0</v>
      </c>
      <c r="B1" s="7" t="s">
        <v>1</v>
      </c>
      <c r="C1" s="8" t="s">
        <v>30</v>
      </c>
      <c r="D1" s="8" t="s">
        <v>31</v>
      </c>
      <c r="E1" s="8" t="s">
        <v>32</v>
      </c>
      <c r="F1" s="9" t="s">
        <v>5</v>
      </c>
      <c r="G1" s="8" t="s">
        <v>33</v>
      </c>
      <c r="H1" s="8" t="s">
        <v>34</v>
      </c>
      <c r="I1" s="7" t="s">
        <v>54</v>
      </c>
    </row>
    <row r="2" spans="1:9">
      <c r="A2">
        <v>1</v>
      </c>
      <c r="B2" t="s">
        <v>35</v>
      </c>
      <c r="C2" t="s">
        <v>36</v>
      </c>
      <c r="D2" t="s">
        <v>37</v>
      </c>
      <c r="E2">
        <v>1</v>
      </c>
      <c r="F2" t="s">
        <v>38</v>
      </c>
      <c r="G2" s="10">
        <v>320</v>
      </c>
      <c r="H2" s="10" t="s">
        <v>39</v>
      </c>
      <c r="I2" s="7">
        <v>1</v>
      </c>
    </row>
    <row r="3" spans="1:9">
      <c r="A3">
        <v>2</v>
      </c>
      <c r="B3" t="s">
        <v>35</v>
      </c>
      <c r="C3" t="s">
        <v>36</v>
      </c>
      <c r="D3" t="s">
        <v>37</v>
      </c>
      <c r="E3">
        <v>2</v>
      </c>
      <c r="F3" t="s">
        <v>38</v>
      </c>
      <c r="G3" s="10">
        <v>259</v>
      </c>
      <c r="H3" s="10" t="s">
        <v>40</v>
      </c>
      <c r="I3" s="7">
        <v>1</v>
      </c>
    </row>
    <row r="4" spans="1:9">
      <c r="A4">
        <v>3</v>
      </c>
      <c r="B4" t="s">
        <v>35</v>
      </c>
      <c r="C4" t="s">
        <v>36</v>
      </c>
      <c r="D4" t="s">
        <v>37</v>
      </c>
      <c r="E4">
        <v>3</v>
      </c>
      <c r="F4" t="s">
        <v>41</v>
      </c>
      <c r="G4" s="10">
        <v>231</v>
      </c>
      <c r="H4" s="10" t="s">
        <v>42</v>
      </c>
      <c r="I4" s="7">
        <v>1</v>
      </c>
    </row>
    <row r="5" spans="1:9">
      <c r="A5">
        <v>4</v>
      </c>
      <c r="B5" t="s">
        <v>35</v>
      </c>
      <c r="C5" t="s">
        <v>36</v>
      </c>
      <c r="D5" t="s">
        <v>37</v>
      </c>
      <c r="E5">
        <v>4</v>
      </c>
      <c r="F5" t="s">
        <v>43</v>
      </c>
      <c r="G5" s="10">
        <v>204</v>
      </c>
      <c r="H5" s="10" t="s">
        <v>44</v>
      </c>
      <c r="I5" s="7">
        <v>1</v>
      </c>
    </row>
    <row r="6" spans="1:9">
      <c r="A6">
        <v>5</v>
      </c>
      <c r="B6" t="s">
        <v>35</v>
      </c>
      <c r="C6" t="s">
        <v>36</v>
      </c>
      <c r="D6" t="s">
        <v>37</v>
      </c>
      <c r="E6">
        <v>5</v>
      </c>
      <c r="F6" t="s">
        <v>43</v>
      </c>
      <c r="G6" s="10">
        <v>163</v>
      </c>
      <c r="H6" s="10" t="s">
        <v>45</v>
      </c>
      <c r="I6" s="7">
        <v>1</v>
      </c>
    </row>
    <row r="7" spans="1:9">
      <c r="A7">
        <v>6</v>
      </c>
      <c r="B7" t="s">
        <v>35</v>
      </c>
      <c r="C7" t="s">
        <v>36</v>
      </c>
      <c r="D7" t="s">
        <v>37</v>
      </c>
      <c r="E7">
        <v>6</v>
      </c>
      <c r="F7" t="s">
        <v>38</v>
      </c>
      <c r="G7" s="10">
        <v>159</v>
      </c>
      <c r="H7" s="10" t="s">
        <v>46</v>
      </c>
      <c r="I7" s="7">
        <v>1</v>
      </c>
    </row>
    <row r="8" spans="1:9">
      <c r="A8">
        <v>7</v>
      </c>
      <c r="B8" t="s">
        <v>35</v>
      </c>
      <c r="C8" t="s">
        <v>36</v>
      </c>
      <c r="D8" t="s">
        <v>37</v>
      </c>
      <c r="E8">
        <v>7</v>
      </c>
      <c r="F8" t="s">
        <v>47</v>
      </c>
      <c r="G8" s="10">
        <v>112</v>
      </c>
      <c r="H8" s="10" t="s">
        <v>48</v>
      </c>
      <c r="I8" s="7">
        <v>1</v>
      </c>
    </row>
    <row r="9" spans="1:9">
      <c r="A9">
        <v>8</v>
      </c>
      <c r="B9" t="s">
        <v>35</v>
      </c>
      <c r="C9" t="s">
        <v>36</v>
      </c>
      <c r="D9" t="s">
        <v>37</v>
      </c>
      <c r="E9">
        <v>8</v>
      </c>
      <c r="F9" t="s">
        <v>49</v>
      </c>
      <c r="G9" s="10">
        <v>107</v>
      </c>
      <c r="H9" s="10" t="s">
        <v>50</v>
      </c>
      <c r="I9" s="7">
        <v>1</v>
      </c>
    </row>
    <row r="10" spans="1:9">
      <c r="A10">
        <v>9</v>
      </c>
      <c r="B10" t="s">
        <v>35</v>
      </c>
      <c r="C10" t="s">
        <v>36</v>
      </c>
      <c r="D10" t="s">
        <v>37</v>
      </c>
      <c r="E10">
        <v>9</v>
      </c>
      <c r="F10" t="s">
        <v>51</v>
      </c>
      <c r="G10" s="10">
        <v>86</v>
      </c>
      <c r="H10" s="10" t="s">
        <v>52</v>
      </c>
      <c r="I10" s="7">
        <v>1</v>
      </c>
    </row>
    <row r="11" spans="1:9">
      <c r="A11">
        <v>10</v>
      </c>
      <c r="B11" t="s">
        <v>35</v>
      </c>
      <c r="C11" t="s">
        <v>36</v>
      </c>
      <c r="D11" t="s">
        <v>37</v>
      </c>
      <c r="E11">
        <v>10</v>
      </c>
      <c r="F11" t="s">
        <v>53</v>
      </c>
      <c r="G11" s="10">
        <v>76</v>
      </c>
      <c r="H11" s="10" t="s">
        <v>39</v>
      </c>
      <c r="I11" s="7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3"/>
  <sheetViews>
    <sheetView workbookViewId="0">
      <selection activeCell="G10" sqref="G10"/>
    </sheetView>
  </sheetViews>
  <sheetFormatPr defaultColWidth="9.25" defaultRowHeight="16.8"/>
  <cols>
    <col min="2" max="2" width="24"/>
    <col min="3" max="4" width="13.25"/>
  </cols>
  <sheetData>
    <row r="1" spans="2:4">
      <c r="B1" t="s">
        <v>5</v>
      </c>
      <c r="C1" t="s">
        <v>55</v>
      </c>
      <c r="D1" t="s">
        <v>56</v>
      </c>
    </row>
    <row r="2" spans="1:4">
      <c r="A2">
        <v>1</v>
      </c>
      <c r="B2" t="s">
        <v>38</v>
      </c>
      <c r="C2">
        <v>738</v>
      </c>
      <c r="D2">
        <v>3</v>
      </c>
    </row>
    <row r="3" spans="1:4">
      <c r="A3">
        <v>2</v>
      </c>
      <c r="B3" t="s">
        <v>43</v>
      </c>
      <c r="C3">
        <v>367</v>
      </c>
      <c r="D3">
        <v>2</v>
      </c>
    </row>
    <row r="4" spans="1:9">
      <c r="A4">
        <v>3</v>
      </c>
      <c r="B4" t="s">
        <v>41</v>
      </c>
      <c r="C4">
        <v>231</v>
      </c>
      <c r="D4">
        <v>1</v>
      </c>
      <c r="F4" s="1" t="s">
        <v>57</v>
      </c>
      <c r="G4" s="1"/>
      <c r="H4" s="1"/>
      <c r="I4" s="1"/>
    </row>
    <row r="5" spans="1:9">
      <c r="A5">
        <v>4</v>
      </c>
      <c r="B5" t="s">
        <v>47</v>
      </c>
      <c r="C5">
        <v>112</v>
      </c>
      <c r="D5">
        <v>1</v>
      </c>
      <c r="F5" s="1" t="s">
        <v>58</v>
      </c>
      <c r="G5" s="1"/>
      <c r="H5" s="1"/>
      <c r="I5" s="1"/>
    </row>
    <row r="6" spans="1:9">
      <c r="A6">
        <v>5</v>
      </c>
      <c r="B6" t="s">
        <v>49</v>
      </c>
      <c r="C6">
        <v>107</v>
      </c>
      <c r="D6">
        <v>1</v>
      </c>
      <c r="F6" s="1" t="s">
        <v>0</v>
      </c>
      <c r="G6" s="1" t="s">
        <v>59</v>
      </c>
      <c r="H6" s="1" t="s">
        <v>60</v>
      </c>
      <c r="I6" s="1" t="s">
        <v>61</v>
      </c>
    </row>
    <row r="7" spans="1:9">
      <c r="A7">
        <v>6</v>
      </c>
      <c r="B7" t="s">
        <v>51</v>
      </c>
      <c r="C7">
        <v>86</v>
      </c>
      <c r="D7">
        <v>1</v>
      </c>
      <c r="F7" s="1">
        <v>1</v>
      </c>
      <c r="G7" s="3" t="str">
        <f>B2</f>
        <v>DM苏打水彩虹球球球</v>
      </c>
      <c r="H7" s="4">
        <f ca="1">GETPIVOTDATA("求和项:点赞",$B$1,"id",G7)</f>
        <v>738</v>
      </c>
      <c r="I7" s="4">
        <f ca="1">GETPIVOTDATA("计数项:id",$B$1,"id",G7)</f>
        <v>3</v>
      </c>
    </row>
    <row r="8" spans="1:9">
      <c r="A8">
        <v>7</v>
      </c>
      <c r="B8" t="s">
        <v>53</v>
      </c>
      <c r="C8">
        <v>76</v>
      </c>
      <c r="D8">
        <v>1</v>
      </c>
      <c r="F8" s="1">
        <v>2</v>
      </c>
      <c r="G8" s="3" t="str">
        <f t="shared" ref="G8:G16" si="0">B3</f>
        <v>Camellia天文学</v>
      </c>
      <c r="H8" s="4">
        <f ca="1" t="shared" ref="H8:H16" si="1">GETPIVOTDATA("求和项:点赞",$B$1,"id",G8)</f>
        <v>367</v>
      </c>
      <c r="I8" s="4">
        <f ca="1" t="shared" ref="I8:I16" si="2">GETPIVOTDATA("计数项:id",$B$1,"id",G8)</f>
        <v>2</v>
      </c>
    </row>
    <row r="9" spans="1:9">
      <c r="A9">
        <v>8</v>
      </c>
      <c r="B9" t="s">
        <v>62</v>
      </c>
      <c r="F9" s="1">
        <v>3</v>
      </c>
      <c r="G9" s="3" t="str">
        <f t="shared" si="0"/>
        <v>一只暴暴呀</v>
      </c>
      <c r="H9" s="4">
        <f ca="1" t="shared" si="1"/>
        <v>231</v>
      </c>
      <c r="I9" s="4">
        <f ca="1" t="shared" si="2"/>
        <v>1</v>
      </c>
    </row>
    <row r="10" spans="1:9">
      <c r="A10">
        <v>9</v>
      </c>
      <c r="B10" t="s">
        <v>63</v>
      </c>
      <c r="C10">
        <v>1717</v>
      </c>
      <c r="D10">
        <v>10</v>
      </c>
      <c r="F10" s="1">
        <v>4</v>
      </c>
      <c r="G10" s="3" t="str">
        <f t="shared" si="0"/>
        <v>凌即白</v>
      </c>
      <c r="H10" s="4">
        <f ca="1" t="shared" si="1"/>
        <v>112</v>
      </c>
      <c r="I10" s="4">
        <f ca="1" t="shared" si="2"/>
        <v>1</v>
      </c>
    </row>
    <row r="11" spans="1:9">
      <c r="A11">
        <v>10</v>
      </c>
      <c r="F11" s="1">
        <v>5</v>
      </c>
      <c r="G11" s="3" t="str">
        <f t="shared" si="0"/>
        <v>烈哥smile</v>
      </c>
      <c r="H11" s="4">
        <f ca="1" t="shared" si="1"/>
        <v>107</v>
      </c>
      <c r="I11" s="4">
        <f ca="1" t="shared" si="2"/>
        <v>1</v>
      </c>
    </row>
    <row r="12" spans="1:9">
      <c r="A12">
        <v>11</v>
      </c>
      <c r="F12" s="1">
        <v>6</v>
      </c>
      <c r="G12" s="3" t="str">
        <f t="shared" si="0"/>
        <v>裂哥的宝贝</v>
      </c>
      <c r="H12" s="4">
        <f ca="1" t="shared" si="1"/>
        <v>86</v>
      </c>
      <c r="I12" s="4">
        <f ca="1" t="shared" si="2"/>
        <v>1</v>
      </c>
    </row>
    <row r="13" spans="1:9">
      <c r="A13">
        <v>12</v>
      </c>
      <c r="F13" s="1">
        <v>7</v>
      </c>
      <c r="G13" s="3" t="str">
        <f t="shared" si="0"/>
        <v>AllenSuMZ</v>
      </c>
      <c r="H13" s="4">
        <f ca="1" t="shared" si="1"/>
        <v>76</v>
      </c>
      <c r="I13" s="4">
        <f ca="1" t="shared" si="2"/>
        <v>1</v>
      </c>
    </row>
    <row r="14" spans="1:9">
      <c r="A14">
        <v>13</v>
      </c>
      <c r="F14" s="1">
        <v>8</v>
      </c>
      <c r="G14" s="3" t="str">
        <f t="shared" si="0"/>
        <v>(空白)</v>
      </c>
      <c r="H14" s="4">
        <f ca="1" t="shared" si="1"/>
        <v>0</v>
      </c>
      <c r="I14" s="4">
        <f ca="1" t="shared" si="2"/>
        <v>0</v>
      </c>
    </row>
    <row r="15" spans="1:9">
      <c r="A15">
        <v>14</v>
      </c>
      <c r="F15" s="1">
        <v>9</v>
      </c>
      <c r="G15" s="3" t="str">
        <f t="shared" si="0"/>
        <v>总计</v>
      </c>
      <c r="H15" s="4" t="e">
        <f ca="1" t="shared" si="1"/>
        <v>#REF!</v>
      </c>
      <c r="I15" s="4" t="e">
        <f ca="1" t="shared" si="2"/>
        <v>#REF!</v>
      </c>
    </row>
    <row r="16" spans="1:9">
      <c r="A16">
        <v>15</v>
      </c>
      <c r="F16" s="1">
        <v>10</v>
      </c>
      <c r="G16" s="3">
        <f t="shared" si="0"/>
        <v>0</v>
      </c>
      <c r="H16" s="4" t="e">
        <f ca="1" t="shared" si="1"/>
        <v>#REF!</v>
      </c>
      <c r="I16" s="4" t="e">
        <f ca="1" t="shared" si="2"/>
        <v>#REF!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3"/>
  <sheetViews>
    <sheetView workbookViewId="0">
      <selection activeCell="C5" sqref="C5"/>
    </sheetView>
  </sheetViews>
  <sheetFormatPr defaultColWidth="9.25" defaultRowHeight="16.8"/>
  <cols>
    <col min="2" max="2" width="8"/>
    <col min="3" max="3" width="24"/>
    <col min="4" max="5" width="13.25"/>
    <col min="10" max="10" width="9.25" style="5"/>
  </cols>
  <sheetData>
    <row r="1" spans="2:5">
      <c r="B1" t="s">
        <v>0</v>
      </c>
      <c r="C1" t="s">
        <v>5</v>
      </c>
      <c r="D1" t="s">
        <v>55</v>
      </c>
      <c r="E1" t="s">
        <v>64</v>
      </c>
    </row>
    <row r="2" spans="1:5">
      <c r="A2">
        <v>1</v>
      </c>
      <c r="B2">
        <v>1</v>
      </c>
      <c r="D2">
        <v>320</v>
      </c>
      <c r="E2">
        <v>1</v>
      </c>
    </row>
    <row r="3" spans="1:5">
      <c r="A3">
        <v>2</v>
      </c>
      <c r="C3" t="s">
        <v>38</v>
      </c>
      <c r="D3">
        <v>320</v>
      </c>
      <c r="E3">
        <v>1</v>
      </c>
    </row>
    <row r="4" spans="1:11">
      <c r="A4">
        <v>3</v>
      </c>
      <c r="B4">
        <v>2</v>
      </c>
      <c r="D4">
        <v>259</v>
      </c>
      <c r="E4">
        <v>2</v>
      </c>
      <c r="H4" s="1" t="s">
        <v>65</v>
      </c>
      <c r="I4" s="1"/>
      <c r="J4" s="4"/>
      <c r="K4" s="1"/>
    </row>
    <row r="5" spans="1:11">
      <c r="A5">
        <v>4</v>
      </c>
      <c r="C5" t="s">
        <v>38</v>
      </c>
      <c r="D5">
        <v>259</v>
      </c>
      <c r="E5">
        <v>2</v>
      </c>
      <c r="H5" s="1" t="s">
        <v>66</v>
      </c>
      <c r="I5" s="1" t="e">
        <f ca="1">GETPIVOTDATA("求和项:点赞",$B$1,"序号",881,"id","杰克爱穿jk")</f>
        <v>#REF!</v>
      </c>
      <c r="J5" s="4"/>
      <c r="K5" s="1"/>
    </row>
    <row r="6" spans="1:11">
      <c r="A6">
        <v>5</v>
      </c>
      <c r="B6">
        <v>3</v>
      </c>
      <c r="D6">
        <v>231</v>
      </c>
      <c r="E6">
        <v>3</v>
      </c>
      <c r="H6" t="s">
        <v>0</v>
      </c>
      <c r="I6" t="s">
        <v>67</v>
      </c>
      <c r="J6" s="5" t="s">
        <v>68</v>
      </c>
      <c r="K6" s="1" t="s">
        <v>32</v>
      </c>
    </row>
    <row r="7" spans="1:11">
      <c r="A7">
        <v>6</v>
      </c>
      <c r="C7" t="s">
        <v>41</v>
      </c>
      <c r="D7">
        <v>231</v>
      </c>
      <c r="E7">
        <v>3</v>
      </c>
      <c r="G7">
        <f>B2</f>
        <v>1</v>
      </c>
      <c r="H7" s="6">
        <v>1</v>
      </c>
      <c r="I7" s="1" t="str">
        <f>C3</f>
        <v>DM苏打水彩虹球球球</v>
      </c>
      <c r="J7" s="4">
        <f ca="1">GETPIVOTDATA("求和项:点赞",$B$1,"序号",G7,"id",I7)</f>
        <v>320</v>
      </c>
      <c r="K7" s="1">
        <f ca="1">GETPIVOTDATA("求和项:排名",$B$1,"序号",G7,"id",I7)</f>
        <v>1</v>
      </c>
    </row>
    <row r="8" spans="1:11">
      <c r="A8">
        <v>7</v>
      </c>
      <c r="B8">
        <v>4</v>
      </c>
      <c r="D8">
        <v>204</v>
      </c>
      <c r="E8">
        <v>4</v>
      </c>
      <c r="G8">
        <f>B4</f>
        <v>2</v>
      </c>
      <c r="H8" s="6">
        <v>2</v>
      </c>
      <c r="I8" s="1" t="str">
        <f>C5</f>
        <v>DM苏打水彩虹球球球</v>
      </c>
      <c r="J8" s="4">
        <f ca="1">GETPIVOTDATA("求和项:点赞",$B$1,"序号",G8,"id",I8)</f>
        <v>259</v>
      </c>
      <c r="K8" s="1">
        <f ca="1">GETPIVOTDATA("求和项:排名",$B$1,"序号",G8,"id",I8)</f>
        <v>2</v>
      </c>
    </row>
    <row r="9" spans="1:11">
      <c r="A9">
        <v>8</v>
      </c>
      <c r="C9" t="s">
        <v>43</v>
      </c>
      <c r="D9">
        <v>204</v>
      </c>
      <c r="E9">
        <v>4</v>
      </c>
      <c r="G9">
        <f>B6</f>
        <v>3</v>
      </c>
      <c r="H9" s="6">
        <v>3</v>
      </c>
      <c r="I9" s="1" t="str">
        <f>C7</f>
        <v>一只暴暴呀</v>
      </c>
      <c r="J9" s="4">
        <f ca="1">GETPIVOTDATA("求和项:点赞",$B$1,"序号",G9,"id",I9)</f>
        <v>231</v>
      </c>
      <c r="K9" s="1">
        <f ca="1">GETPIVOTDATA("求和项:排名",$B$1,"序号",G9,"id",I9)</f>
        <v>3</v>
      </c>
    </row>
    <row r="10" spans="1:11">
      <c r="A10">
        <v>9</v>
      </c>
      <c r="B10">
        <v>5</v>
      </c>
      <c r="D10">
        <v>163</v>
      </c>
      <c r="E10">
        <v>5</v>
      </c>
      <c r="G10">
        <f>B8</f>
        <v>4</v>
      </c>
      <c r="H10" s="1">
        <v>4</v>
      </c>
      <c r="I10" s="1" t="str">
        <f>C9</f>
        <v>Camellia天文学</v>
      </c>
      <c r="J10" s="4">
        <f ca="1">GETPIVOTDATA("求和项:点赞",$B$1,"序号",G10,"id",I10)</f>
        <v>204</v>
      </c>
      <c r="K10" s="1">
        <f ca="1">GETPIVOTDATA("求和项:排名",$B$1,"序号",G10,"id",I10)</f>
        <v>4</v>
      </c>
    </row>
    <row r="11" spans="1:11">
      <c r="A11">
        <v>10</v>
      </c>
      <c r="C11" t="s">
        <v>43</v>
      </c>
      <c r="D11">
        <v>163</v>
      </c>
      <c r="E11">
        <v>5</v>
      </c>
      <c r="G11">
        <f>B10</f>
        <v>5</v>
      </c>
      <c r="H11" s="1">
        <v>5</v>
      </c>
      <c r="I11" s="1" t="str">
        <f>C11</f>
        <v>Camellia天文学</v>
      </c>
      <c r="J11" s="4">
        <f ca="1">GETPIVOTDATA("求和项:点赞",$B$1,"序号",G11,"id",I11)</f>
        <v>163</v>
      </c>
      <c r="K11" s="1">
        <f ca="1">GETPIVOTDATA("求和项:排名",$B$1,"序号",G11,"id",I11)</f>
        <v>5</v>
      </c>
    </row>
    <row r="12" spans="1:9">
      <c r="A12">
        <v>11</v>
      </c>
      <c r="B12">
        <v>6</v>
      </c>
      <c r="D12">
        <v>159</v>
      </c>
      <c r="E12">
        <v>6</v>
      </c>
      <c r="F12" s="1"/>
      <c r="G12" s="3"/>
      <c r="H12" s="4"/>
      <c r="I12" s="4"/>
    </row>
    <row r="13" spans="1:9">
      <c r="A13">
        <v>12</v>
      </c>
      <c r="C13" t="s">
        <v>38</v>
      </c>
      <c r="D13">
        <v>159</v>
      </c>
      <c r="E13">
        <v>6</v>
      </c>
      <c r="F13" s="1"/>
      <c r="G13" s="3"/>
      <c r="H13" s="4"/>
      <c r="I13" s="4"/>
    </row>
    <row r="14" spans="1:9">
      <c r="A14">
        <v>13</v>
      </c>
      <c r="B14">
        <v>7</v>
      </c>
      <c r="D14">
        <v>112</v>
      </c>
      <c r="E14">
        <v>7</v>
      </c>
      <c r="F14" s="1"/>
      <c r="G14" s="3"/>
      <c r="H14" s="4"/>
      <c r="I14" s="4"/>
    </row>
    <row r="15" spans="1:9">
      <c r="A15">
        <v>14</v>
      </c>
      <c r="C15" t="s">
        <v>47</v>
      </c>
      <c r="D15">
        <v>112</v>
      </c>
      <c r="E15">
        <v>7</v>
      </c>
      <c r="F15" s="1"/>
      <c r="G15" s="3"/>
      <c r="H15" s="4"/>
      <c r="I15" s="4"/>
    </row>
    <row r="16" spans="1:9">
      <c r="A16">
        <v>15</v>
      </c>
      <c r="B16">
        <v>8</v>
      </c>
      <c r="D16">
        <v>107</v>
      </c>
      <c r="E16">
        <v>8</v>
      </c>
      <c r="F16" s="1"/>
      <c r="G16" s="3"/>
      <c r="H16" s="4"/>
      <c r="I16" s="4"/>
    </row>
    <row r="17" spans="1:5">
      <c r="A17">
        <v>16</v>
      </c>
      <c r="C17" t="s">
        <v>49</v>
      </c>
      <c r="D17">
        <v>107</v>
      </c>
      <c r="E17">
        <v>8</v>
      </c>
    </row>
    <row r="18" spans="1:5">
      <c r="A18">
        <v>17</v>
      </c>
      <c r="B18">
        <v>9</v>
      </c>
      <c r="D18">
        <v>86</v>
      </c>
      <c r="E18">
        <v>9</v>
      </c>
    </row>
    <row r="19" spans="1:5">
      <c r="A19">
        <v>18</v>
      </c>
      <c r="C19" t="s">
        <v>51</v>
      </c>
      <c r="D19">
        <v>86</v>
      </c>
      <c r="E19">
        <v>9</v>
      </c>
    </row>
    <row r="20" spans="1:5">
      <c r="A20">
        <v>19</v>
      </c>
      <c r="B20">
        <v>10</v>
      </c>
      <c r="D20">
        <v>76</v>
      </c>
      <c r="E20">
        <v>10</v>
      </c>
    </row>
    <row r="21" spans="1:5">
      <c r="A21">
        <v>20</v>
      </c>
      <c r="C21" t="s">
        <v>53</v>
      </c>
      <c r="D21">
        <v>76</v>
      </c>
      <c r="E21">
        <v>10</v>
      </c>
    </row>
    <row r="22" spans="1:2">
      <c r="A22">
        <v>21</v>
      </c>
      <c r="B22" t="s">
        <v>62</v>
      </c>
    </row>
    <row r="23" spans="1:3">
      <c r="A23">
        <v>22</v>
      </c>
      <c r="C23" t="s">
        <v>62</v>
      </c>
    </row>
    <row r="24" spans="1:5">
      <c r="A24">
        <v>23</v>
      </c>
      <c r="B24" t="s">
        <v>63</v>
      </c>
      <c r="D24">
        <v>1717</v>
      </c>
      <c r="E24">
        <v>55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3"/>
  <sheetViews>
    <sheetView workbookViewId="0">
      <selection activeCell="B6" sqref="B6"/>
    </sheetView>
  </sheetViews>
  <sheetFormatPr defaultColWidth="9.25" defaultRowHeight="16.8"/>
  <cols>
    <col min="2" max="2" width="24"/>
    <col min="3" max="4" width="13.25"/>
    <col min="7" max="7" width="20.375" customWidth="1"/>
  </cols>
  <sheetData>
    <row r="1" spans="2:4">
      <c r="B1" t="s">
        <v>5</v>
      </c>
      <c r="C1" t="s">
        <v>55</v>
      </c>
      <c r="D1" t="s">
        <v>56</v>
      </c>
    </row>
    <row r="2" spans="1:4">
      <c r="A2">
        <v>1</v>
      </c>
      <c r="B2" t="s">
        <v>38</v>
      </c>
      <c r="C2">
        <v>738</v>
      </c>
      <c r="D2">
        <v>3</v>
      </c>
    </row>
    <row r="3" spans="1:4">
      <c r="A3">
        <v>2</v>
      </c>
      <c r="B3" t="s">
        <v>43</v>
      </c>
      <c r="C3">
        <v>367</v>
      </c>
      <c r="D3">
        <v>2</v>
      </c>
    </row>
    <row r="4" spans="1:9">
      <c r="A4">
        <v>3</v>
      </c>
      <c r="B4" t="s">
        <v>41</v>
      </c>
      <c r="C4">
        <v>231</v>
      </c>
      <c r="D4">
        <v>1</v>
      </c>
      <c r="F4" s="1" t="s">
        <v>69</v>
      </c>
      <c r="G4" s="1"/>
      <c r="H4" s="1"/>
      <c r="I4" s="1"/>
    </row>
    <row r="5" spans="1:9">
      <c r="A5">
        <v>4</v>
      </c>
      <c r="B5" t="s">
        <v>47</v>
      </c>
      <c r="C5">
        <v>112</v>
      </c>
      <c r="D5">
        <v>1</v>
      </c>
      <c r="F5" s="1" t="s">
        <v>70</v>
      </c>
      <c r="G5" s="1"/>
      <c r="H5" s="1"/>
      <c r="I5" s="1"/>
    </row>
    <row r="6" spans="1:9">
      <c r="A6">
        <v>5</v>
      </c>
      <c r="B6" t="s">
        <v>51</v>
      </c>
      <c r="C6">
        <v>86</v>
      </c>
      <c r="D6">
        <v>1</v>
      </c>
      <c r="F6" s="1" t="s">
        <v>0</v>
      </c>
      <c r="G6" s="1" t="s">
        <v>59</v>
      </c>
      <c r="H6" s="1" t="s">
        <v>61</v>
      </c>
      <c r="I6" s="1" t="s">
        <v>60</v>
      </c>
    </row>
    <row r="7" spans="1:9">
      <c r="A7">
        <v>6</v>
      </c>
      <c r="B7" t="s">
        <v>49</v>
      </c>
      <c r="C7">
        <v>107</v>
      </c>
      <c r="D7">
        <v>1</v>
      </c>
      <c r="F7" s="1">
        <v>1</v>
      </c>
      <c r="G7" s="3" t="str">
        <f t="shared" ref="G7:G16" si="0">B2</f>
        <v>DM苏打水彩虹球球球</v>
      </c>
      <c r="H7" s="4">
        <f ca="1" t="shared" ref="H7:H16" si="1">GETPIVOTDATA("计数项:id",$B$1,"id",G7)</f>
        <v>3</v>
      </c>
      <c r="I7" s="4">
        <f ca="1" t="shared" ref="I7:I16" si="2">GETPIVOTDATA("求和项:点赞",$B$1,"id",G7)</f>
        <v>738</v>
      </c>
    </row>
    <row r="8" spans="1:9">
      <c r="A8">
        <v>7</v>
      </c>
      <c r="B8" t="s">
        <v>53</v>
      </c>
      <c r="C8">
        <v>76</v>
      </c>
      <c r="D8">
        <v>1</v>
      </c>
      <c r="F8" s="1">
        <v>3</v>
      </c>
      <c r="G8" s="3" t="str">
        <f t="shared" si="0"/>
        <v>Camellia天文学</v>
      </c>
      <c r="H8" s="4">
        <f ca="1" t="shared" si="1"/>
        <v>2</v>
      </c>
      <c r="I8" s="4">
        <f ca="1" t="shared" si="2"/>
        <v>367</v>
      </c>
    </row>
    <row r="9" spans="1:9">
      <c r="A9">
        <v>8</v>
      </c>
      <c r="B9" t="s">
        <v>62</v>
      </c>
      <c r="F9" s="1">
        <v>2</v>
      </c>
      <c r="G9" s="3" t="str">
        <f t="shared" si="0"/>
        <v>一只暴暴呀</v>
      </c>
      <c r="H9" s="4">
        <f ca="1" t="shared" si="1"/>
        <v>1</v>
      </c>
      <c r="I9" s="4">
        <f ca="1" t="shared" si="2"/>
        <v>231</v>
      </c>
    </row>
    <row r="10" spans="1:9">
      <c r="A10">
        <v>9</v>
      </c>
      <c r="B10" t="s">
        <v>63</v>
      </c>
      <c r="C10">
        <v>1717</v>
      </c>
      <c r="D10">
        <v>10</v>
      </c>
      <c r="F10" s="1">
        <v>5</v>
      </c>
      <c r="G10" s="3" t="str">
        <f t="shared" si="0"/>
        <v>凌即白</v>
      </c>
      <c r="H10" s="4">
        <f ca="1" t="shared" si="1"/>
        <v>1</v>
      </c>
      <c r="I10" s="4">
        <f ca="1" t="shared" si="2"/>
        <v>112</v>
      </c>
    </row>
    <row r="11" spans="1:9">
      <c r="A11">
        <v>10</v>
      </c>
      <c r="F11" s="1">
        <v>7</v>
      </c>
      <c r="G11" s="3" t="str">
        <f t="shared" si="0"/>
        <v>裂哥的宝贝</v>
      </c>
      <c r="H11" s="4">
        <f ca="1" t="shared" si="1"/>
        <v>1</v>
      </c>
      <c r="I11" s="4">
        <f ca="1" t="shared" si="2"/>
        <v>86</v>
      </c>
    </row>
    <row r="12" spans="1:9">
      <c r="A12">
        <v>11</v>
      </c>
      <c r="F12" s="1">
        <v>4</v>
      </c>
      <c r="G12" s="3" t="str">
        <f t="shared" si="0"/>
        <v>烈哥smile</v>
      </c>
      <c r="H12" s="4">
        <f ca="1" t="shared" si="1"/>
        <v>1</v>
      </c>
      <c r="I12" s="4">
        <f ca="1" t="shared" si="2"/>
        <v>107</v>
      </c>
    </row>
    <row r="13" spans="1:9">
      <c r="A13">
        <v>12</v>
      </c>
      <c r="F13" s="1">
        <v>6</v>
      </c>
      <c r="G13" s="3" t="str">
        <f t="shared" si="0"/>
        <v>AllenSuMZ</v>
      </c>
      <c r="H13" s="4">
        <f ca="1" t="shared" si="1"/>
        <v>1</v>
      </c>
      <c r="I13" s="4">
        <f ca="1" t="shared" si="2"/>
        <v>76</v>
      </c>
    </row>
    <row r="14" spans="1:9">
      <c r="A14">
        <v>13</v>
      </c>
      <c r="F14" s="1">
        <v>8</v>
      </c>
      <c r="G14" s="3" t="str">
        <f t="shared" si="0"/>
        <v>(空白)</v>
      </c>
      <c r="H14" s="4">
        <f ca="1" t="shared" si="1"/>
        <v>0</v>
      </c>
      <c r="I14" s="4">
        <f ca="1" t="shared" si="2"/>
        <v>0</v>
      </c>
    </row>
    <row r="15" spans="1:9">
      <c r="A15">
        <v>14</v>
      </c>
      <c r="F15" s="1">
        <v>9</v>
      </c>
      <c r="G15" s="3" t="str">
        <f t="shared" si="0"/>
        <v>总计</v>
      </c>
      <c r="H15" s="4" t="e">
        <f ca="1" t="shared" si="1"/>
        <v>#REF!</v>
      </c>
      <c r="I15" s="4" t="e">
        <f ca="1" t="shared" si="2"/>
        <v>#REF!</v>
      </c>
    </row>
    <row r="16" spans="1:9">
      <c r="A16">
        <v>15</v>
      </c>
      <c r="F16" s="1">
        <v>10</v>
      </c>
      <c r="G16" s="3">
        <f t="shared" si="0"/>
        <v>0</v>
      </c>
      <c r="H16" s="4" t="e">
        <f ca="1" t="shared" si="1"/>
        <v>#REF!</v>
      </c>
      <c r="I16" s="4" t="e">
        <f ca="1" t="shared" si="2"/>
        <v>#REF!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autoFilter ref="G6:I16">
    <sortState ref="G6:I16">
      <sortCondition ref="H6" descending="1"/>
    </sortState>
    <extLst/>
  </autoFilter>
  <sortState ref="F7:I16">
    <sortCondition ref="I7" descending="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3"/>
  <sheetViews>
    <sheetView workbookViewId="0">
      <selection activeCell="B3" sqref="B3:B4"/>
      <pivotSelection pane="bottomRight" showHeader="1" extendable="1" activeRow="5" activeCol="1" previousRow="5" previous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ColWidth="9.25" defaultRowHeight="16.8"/>
  <cols>
    <col min="2" max="2" width="24"/>
    <col min="3" max="5" width="8"/>
    <col min="6" max="6" width="6"/>
    <col min="7" max="7" width="8"/>
    <col min="8" max="8" width="6"/>
    <col min="9" max="23" width="8"/>
    <col min="24" max="24" width="6"/>
  </cols>
  <sheetData>
    <row r="1" spans="2:3">
      <c r="B1" t="s">
        <v>56</v>
      </c>
      <c r="C1" t="s">
        <v>32</v>
      </c>
    </row>
    <row r="2" spans="1:6">
      <c r="A2">
        <v>1</v>
      </c>
      <c r="B2" t="s">
        <v>5</v>
      </c>
      <c r="C2">
        <v>1</v>
      </c>
      <c r="D2">
        <v>2</v>
      </c>
      <c r="E2">
        <v>3</v>
      </c>
      <c r="F2" t="s">
        <v>63</v>
      </c>
    </row>
    <row r="3" spans="1:6">
      <c r="A3">
        <v>2</v>
      </c>
      <c r="B3" t="s">
        <v>38</v>
      </c>
      <c r="C3">
        <v>1</v>
      </c>
      <c r="D3">
        <v>1</v>
      </c>
      <c r="F3">
        <v>2</v>
      </c>
    </row>
    <row r="4" spans="1:6">
      <c r="A4">
        <v>3</v>
      </c>
      <c r="B4" t="s">
        <v>41</v>
      </c>
      <c r="E4">
        <v>1</v>
      </c>
      <c r="F4">
        <v>1</v>
      </c>
    </row>
    <row r="5" spans="1:6">
      <c r="A5">
        <v>4</v>
      </c>
      <c r="B5" t="s">
        <v>63</v>
      </c>
      <c r="C5">
        <v>1</v>
      </c>
      <c r="D5">
        <v>1</v>
      </c>
      <c r="E5">
        <v>1</v>
      </c>
      <c r="F5">
        <v>3</v>
      </c>
    </row>
    <row r="6" spans="1:11">
      <c r="A6">
        <v>5</v>
      </c>
      <c r="K6" s="1" t="s">
        <v>71</v>
      </c>
    </row>
    <row r="7" spans="1:11">
      <c r="A7">
        <v>6</v>
      </c>
      <c r="K7" s="1"/>
    </row>
    <row r="8" spans="1:15">
      <c r="A8">
        <v>7</v>
      </c>
      <c r="J8" t="s">
        <v>0</v>
      </c>
      <c r="K8" s="2" t="s">
        <v>59</v>
      </c>
      <c r="L8" s="2" t="s">
        <v>72</v>
      </c>
      <c r="M8" s="2" t="s">
        <v>73</v>
      </c>
      <c r="N8" s="2" t="s">
        <v>74</v>
      </c>
      <c r="O8" s="2" t="s">
        <v>75</v>
      </c>
    </row>
    <row r="9" spans="1:15">
      <c r="A9">
        <v>8</v>
      </c>
      <c r="J9">
        <v>1</v>
      </c>
      <c r="K9" t="str">
        <f>B3</f>
        <v>DM苏打水彩虹球球球</v>
      </c>
      <c r="L9">
        <f ca="1">GETPIVOTDATA("id",$B$1,"排名",1,"id",K9)</f>
        <v>1</v>
      </c>
      <c r="M9">
        <f ca="1">GETPIVOTDATA("id",$B$1,"排名",2,"id",K9)</f>
        <v>1</v>
      </c>
      <c r="N9">
        <f ca="1">GETPIVOTDATA("id",$B$1,"排名",3,"id",K9)</f>
        <v>0</v>
      </c>
      <c r="O9">
        <f ca="1">GETPIVOTDATA("id",$B$1,"id",K9)</f>
        <v>2</v>
      </c>
    </row>
    <row r="10" spans="1:15">
      <c r="A10">
        <v>9</v>
      </c>
      <c r="J10">
        <v>2</v>
      </c>
      <c r="K10" t="str">
        <f>B4</f>
        <v>一只暴暴呀</v>
      </c>
      <c r="L10">
        <f ca="1">GETPIVOTDATA("id",$B$1,"排名",1,"id",K10)</f>
        <v>0</v>
      </c>
      <c r="M10">
        <f ca="1">GETPIVOTDATA("id",$B$1,"排名",2,"id",K10)</f>
        <v>0</v>
      </c>
      <c r="N10">
        <f ca="1">GETPIVOTDATA("id",$B$1,"排名",3,"id",K10)</f>
        <v>1</v>
      </c>
      <c r="O10">
        <f ca="1">GETPIVOTDATA("id",$B$1,"id",K10)</f>
        <v>1</v>
      </c>
    </row>
    <row r="11" spans="1:15">
      <c r="A11">
        <v>10</v>
      </c>
      <c r="J11">
        <v>3</v>
      </c>
      <c r="K11" t="str">
        <f>B5</f>
        <v>总计</v>
      </c>
      <c r="L11" t="e">
        <f ca="1">GETPIVOTDATA("id",$B$1,"排名",1,"id",K11)</f>
        <v>#REF!</v>
      </c>
      <c r="M11" t="e">
        <f ca="1">GETPIVOTDATA("id",$B$1,"排名",2,"id",K11)</f>
        <v>#REF!</v>
      </c>
      <c r="N11" t="e">
        <f ca="1">GETPIVOTDATA("id",$B$1,"排名",3,"id",K11)</f>
        <v>#REF!</v>
      </c>
      <c r="O11" t="e">
        <f ca="1">GETPIVOTDATA("id",$B$1,"id",K11)</f>
        <v>#REF!</v>
      </c>
    </row>
    <row r="12" spans="1:15">
      <c r="A12">
        <v>11</v>
      </c>
      <c r="J12">
        <v>4</v>
      </c>
      <c r="K12">
        <f>B6</f>
        <v>0</v>
      </c>
      <c r="L12" t="e">
        <f ca="1">GETPIVOTDATA("id",$B$1,"排名",1,"id",K12)</f>
        <v>#REF!</v>
      </c>
      <c r="M12" t="e">
        <f ca="1">GETPIVOTDATA("id",$B$1,"排名",2,"id",K12)</f>
        <v>#REF!</v>
      </c>
      <c r="N12" t="e">
        <f ca="1">GETPIVOTDATA("id",$B$1,"排名",3,"id",K12)</f>
        <v>#REF!</v>
      </c>
      <c r="O12" t="e">
        <f ca="1">GETPIVOTDATA("id",$B$1,"id",K12)</f>
        <v>#REF!</v>
      </c>
    </row>
    <row r="13" spans="1:15">
      <c r="A13">
        <v>12</v>
      </c>
      <c r="J13">
        <v>5</v>
      </c>
      <c r="K13">
        <f>B7</f>
        <v>0</v>
      </c>
      <c r="L13" t="e">
        <f ca="1">GETPIVOTDATA("id",$B$1,"排名",1,"id",K13)</f>
        <v>#REF!</v>
      </c>
      <c r="M13" t="e">
        <f ca="1">GETPIVOTDATA("id",$B$1,"排名",2,"id",K13)</f>
        <v>#REF!</v>
      </c>
      <c r="N13" t="e">
        <f ca="1">GETPIVOTDATA("id",$B$1,"排名",3,"id",K13)</f>
        <v>#REF!</v>
      </c>
      <c r="O13" t="e">
        <f ca="1">GETPIVOTDATA("id",$B$1,"id",K13)</f>
        <v>#REF!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93"/>
  <sheetViews>
    <sheetView zoomScale="90" zoomScaleNormal="90" topLeftCell="O1" workbookViewId="0">
      <selection activeCell="AB11" sqref="AB11"/>
    </sheetView>
  </sheetViews>
  <sheetFormatPr defaultColWidth="9.25" defaultRowHeight="16.8"/>
  <cols>
    <col min="2" max="2" width="13.25"/>
    <col min="3" max="13" width="8"/>
    <col min="14" max="14" width="6"/>
    <col min="15" max="23" width="8"/>
    <col min="24" max="24" width="6.75"/>
    <col min="27" max="27" width="15.75"/>
    <col min="28" max="38" width="8"/>
    <col min="39" max="39" width="6"/>
    <col min="40" max="48" width="8"/>
    <col min="49" max="50" width="6"/>
  </cols>
  <sheetData>
    <row r="1" spans="2:28">
      <c r="B1" t="s">
        <v>55</v>
      </c>
      <c r="C1" t="s">
        <v>32</v>
      </c>
      <c r="AA1" t="s">
        <v>76</v>
      </c>
      <c r="AB1" t="s">
        <v>32</v>
      </c>
    </row>
    <row r="2" spans="1:39">
      <c r="A2">
        <v>1</v>
      </c>
      <c r="B2" t="s">
        <v>30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62</v>
      </c>
      <c r="N2" t="s">
        <v>63</v>
      </c>
      <c r="AA2" t="s">
        <v>30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62</v>
      </c>
      <c r="AM2" t="s">
        <v>63</v>
      </c>
    </row>
    <row r="3" spans="1:27">
      <c r="A3">
        <v>2</v>
      </c>
      <c r="B3" t="s">
        <v>62</v>
      </c>
      <c r="AA3" t="s">
        <v>62</v>
      </c>
    </row>
    <row r="4" spans="1:39">
      <c r="A4">
        <v>3</v>
      </c>
      <c r="B4" t="s">
        <v>36</v>
      </c>
      <c r="C4">
        <v>320</v>
      </c>
      <c r="D4">
        <v>259</v>
      </c>
      <c r="E4">
        <v>231</v>
      </c>
      <c r="F4">
        <v>204</v>
      </c>
      <c r="G4">
        <v>163</v>
      </c>
      <c r="H4">
        <v>159</v>
      </c>
      <c r="I4">
        <v>112</v>
      </c>
      <c r="J4">
        <v>107</v>
      </c>
      <c r="K4">
        <v>86</v>
      </c>
      <c r="L4">
        <v>76</v>
      </c>
      <c r="N4">
        <v>1717</v>
      </c>
      <c r="AA4" t="s">
        <v>36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10</v>
      </c>
    </row>
    <row r="5" spans="1:39">
      <c r="A5">
        <v>4</v>
      </c>
      <c r="B5" t="s">
        <v>63</v>
      </c>
      <c r="C5">
        <v>320</v>
      </c>
      <c r="D5">
        <v>259</v>
      </c>
      <c r="E5">
        <v>231</v>
      </c>
      <c r="F5">
        <v>204</v>
      </c>
      <c r="G5">
        <v>163</v>
      </c>
      <c r="H5">
        <v>159</v>
      </c>
      <c r="I5">
        <v>112</v>
      </c>
      <c r="J5">
        <v>107</v>
      </c>
      <c r="K5">
        <v>86</v>
      </c>
      <c r="L5">
        <v>76</v>
      </c>
      <c r="N5">
        <v>1717</v>
      </c>
      <c r="AA5" t="s">
        <v>63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10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yuaner</dc:creator>
  <cp:lastModifiedBy>WPS_1664686870</cp:lastModifiedBy>
  <dcterms:created xsi:type="dcterms:W3CDTF">2022-10-03T19:17:00Z</dcterms:created>
  <dcterms:modified xsi:type="dcterms:W3CDTF">2022-10-22T20:11:15Z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C20355D748247177C40239630686F256</vt:lpwstr>
  </property>
  <property fmtid="{D5CDD505-2E9C-101B-9397-08002B2CF9AE}" pid="3" name="KSOProductBuildVer">
    <vt:lpwstr>2052-4.6.1.7467</vt:lpwstr>
  </property>
</Properties>
</file>