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工作表2" sheetId="1" state="visible" r:id="rId2"/>
    <sheet name="工作表1" sheetId="2" state="visible" r:id="rId3"/>
  </sheets>
  <definedNames>
    <definedName function="false" hidden="false" name="十六1" vbProcedure="false">INDEX(工作表2!$K:$K,MATCH(工作表2!$AC$3,工作表2!$A:$A,0))</definedName>
    <definedName function="false" hidden="false" name="十六10" vbProcedure="false">INDEX(工作表2!$K:$K,MATCH(工作表2!$AC$12,工作表2!$A:$A,0))</definedName>
    <definedName function="false" hidden="false" name="十六11" vbProcedure="false">INDEX(工作表2!$K:$K,MATCH(工作表2!$AC$13,工作表2!$A:$A,0))</definedName>
    <definedName function="false" hidden="false" name="十六12" vbProcedure="false">INDEX(工作表2!$K:$K,MATCH(工作表2!$AC$14,工作表2!$A:$A,0))</definedName>
    <definedName function="false" hidden="false" name="十六13" vbProcedure="false">INDEX(工作表2!$K:$K,MATCH(工作表2!$AC$15,工作表2!$A:$A,0))</definedName>
    <definedName function="false" hidden="false" name="十六14" vbProcedure="false">INDEX(工作表2!$K:$K,MATCH(工作表2!$AC$16,工作表2!$A:$A,0))</definedName>
    <definedName function="false" hidden="false" name="十六15" vbProcedure="false">INDEX(工作表2!$K:$K,MATCH(工作表2!$AC$17,工作表2!$A:$A,0))</definedName>
    <definedName function="false" hidden="false" name="十六16" vbProcedure="false">INDEX(工作表2!$K:$K,MATCH(工作表2!$AC$18,工作表2!$A:$A,0))</definedName>
    <definedName function="false" hidden="false" name="十六17" vbProcedure="false">INDEX(工作表2!$K:$K,MATCH(工作表2!$AC$19,工作表2!$A:$A,0))</definedName>
    <definedName function="false" hidden="false" name="十六18" vbProcedure="false">INDEX(工作表2!$K:$K,MATCH(工作表2!$AC$20,工作表2!$A:$A,0))</definedName>
    <definedName function="false" hidden="false" name="十六19" vbProcedure="false">INDEX(工作表2!$K:$K,MATCH(工作表2!$AC$21,工作表2!$A:$A,0))</definedName>
    <definedName function="false" hidden="false" name="十六2" vbProcedure="false">INDEX(工作表2!$K:$K,MATCH(工作表2!$AC$4,工作表2!$A:$A,0))</definedName>
    <definedName function="false" hidden="false" name="十六20" vbProcedure="false">INDEX(工作表2!$K:$K,MATCH(工作表2!$AC$22,工作表2!$A:$A,0))</definedName>
    <definedName function="false" hidden="false" name="十六3" vbProcedure="false">INDEX(工作表2!$K:$K,MATCH(工作表2!$AC$5,工作表2!$A:$A,0))</definedName>
    <definedName function="false" hidden="false" name="十六5" vbProcedure="false">INDEX(工作表2!$K:$K,MATCH(工作表2!$AC$7,工作表2!$A:$A,0))</definedName>
    <definedName function="false" hidden="false" name="十六6" vbProcedure="false">INDEX(工作表2!$K:$K,MATCH(工作表2!$AC$8,工作表2!$A:$A,0))</definedName>
    <definedName function="false" hidden="false" name="十六7" vbProcedure="false">INDEX(工作表2!$K:$K,MATCH(工作表2!$AC$9,工作表2!$A:$A,0))</definedName>
    <definedName function="false" hidden="false" name="十六8" vbProcedure="false">INDEX(工作表2!$K:$K,MATCH(工作表2!$AC$10,工作表2!$A:$A,0))</definedName>
    <definedName function="false" hidden="false" name="十六9" vbProcedure="false">INDEX(工作表2!$K:$K,MATCH(工作表2!$AC$11,工作表2!$A:$A,0))</definedName>
    <definedName function="false" hidden="false" name="十六四" vbProcedure="false">INDEX(工作表2!$K:$K,MATCH(工作表2!$AC$6,工作表2!$A:$A,0))</definedName>
    <definedName function="false" hidden="false" name="圖10" vbProcedure="false">INDEX(工作表2!$K:$K,MATCH(工作表2!$N$12,工作表2!$A:$A,0))</definedName>
    <definedName function="false" hidden="false" name="圖11" vbProcedure="false">INDEX(工作表2!$K:$K,MATCH(工作表2!$N$13,工作表2!$A:$A,0))</definedName>
    <definedName function="false" hidden="false" name="圖12" vbProcedure="false">INDEX(工作表2!$K:$K,MATCH(工作表2!$N$14,工作表2!$A:$A,0))</definedName>
    <definedName function="false" hidden="false" name="圖13" vbProcedure="false">INDEX(工作表2!$K:$K,MATCH(工作表2!$N$15,工作表2!$A:$A,0))</definedName>
    <definedName function="false" hidden="false" name="圖14" vbProcedure="false">INDEX(工作表2!$K:$K,MATCH(工作表2!$N$16,工作表2!$A:$A,0))</definedName>
    <definedName function="false" hidden="false" name="圖15" vbProcedure="false">INDEX(工作表2!$K:$K,MATCH(工作表2!$N$17,工作表2!$A:$A,0))</definedName>
    <definedName function="false" hidden="false" name="圖16" vbProcedure="false">INDEX(工作表2!$K:$K,MATCH(工作表2!$N$18,工作表2!$A:$A,0))</definedName>
    <definedName function="false" hidden="false" name="圖17" vbProcedure="false">INDEX(工作表2!$K:$K,MATCH(工作表2!$AC$1,工作表2!$A:$A,0))</definedName>
    <definedName function="false" hidden="false" name="圖2" vbProcedure="false">INDEX(工作表2!$K:$K,MATCH(工作表2!$N$4,工作表2!$A:$A,0))</definedName>
    <definedName function="false" hidden="false" name="圖3" vbProcedure="false">INDEX(工作表2!$K:$K,MATCH(工作表2!$N$5,工作表2!$A:$A,0))</definedName>
    <definedName function="false" hidden="false" name="圖4" vbProcedure="false">INDEX(工作表2!$K:$K,MATCH(工作表2!$N$6,工作表2!$A:$A,0))</definedName>
    <definedName function="false" hidden="false" name="圖5" vbProcedure="false">INDEX(工作表2!$K:$K,MATCH(工作表2!$N$7,工作表2!$A:$A,0))</definedName>
    <definedName function="false" hidden="false" name="圖6" vbProcedure="false">INDEX(工作表2!$K:$K,MATCH(工作表2!$N$8,工作表2!$A:$A,0))</definedName>
    <definedName function="false" hidden="false" name="圖7" vbProcedure="false">INDEX(工作表2!$K:$K,MATCH(工作表2!$N$9,工作表2!$A:$A,0))</definedName>
    <definedName function="false" hidden="false" name="圖8" vbProcedure="false">INDEX(工作表2!$K:$K,MATCH(工作表2!$N$10,工作表2!$A:$A,0))</definedName>
    <definedName function="false" hidden="false" name="圖9" vbProcedure="false">INDEX(工作表2!$K:$K,MATCH(工作表2!$N$11,工作表2!$A:$A,0))</definedName>
    <definedName function="false" hidden="false" name="圖片" vbProcedure="false">INDEX(工作表2!$K:$K,MATCH(工作表2!$N$3,工作表2!$A:$A,0))</definedName>
    <definedName function="false" hidden="false" name="大圖" vbProcedure="false">INDEX(工作表2!$K:$K,MATCH(工作表1!$N$15,工作表2!$A:$A,0))</definedName>
    <definedName function="false" hidden="false" localSheetId="0" name="外部資料_1" vbProcedure="false">工作表2!$A$2:$J$103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<sst xmlns="http://schemas.openxmlformats.org/spreadsheetml/2006/main" count="789" uniqueCount="381">
  <si>
    <t xml:space="preserve">頁</t>
  </si>
  <si>
    <t xml:space="preserve">名字</t>
  </si>
  <si>
    <r>
      <rPr>
        <sz val="11"/>
        <color rgb="FF000000"/>
        <rFont val="Microsoft YaHei"/>
        <family val="2"/>
      </rPr>
      <t xml:space="preserve">生命</t>
    </r>
    <r>
      <rPr>
        <sz val="11"/>
        <color rgb="FF000000"/>
        <rFont val="Calibri"/>
        <family val="2"/>
        <charset val="1"/>
      </rPr>
      <t xml:space="preserve">(16/20/24/27)(</t>
    </r>
    <r>
      <rPr>
        <sz val="11"/>
        <color rgb="FF000000"/>
        <rFont val="Microsoft YaHei"/>
        <family val="2"/>
      </rPr>
      <t xml:space="preserve">無條件退</t>
    </r>
  </si>
  <si>
    <r>
      <rPr>
        <sz val="11"/>
        <color rgb="FF000000"/>
        <rFont val="Microsoft YaHei"/>
        <family val="2"/>
      </rPr>
      <t xml:space="preserve">攻擊力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Microsoft YaHei"/>
        <family val="2"/>
      </rPr>
      <t xml:space="preserve">沒打沒標</t>
    </r>
    <r>
      <rPr>
        <sz val="11"/>
        <color rgb="FF000000"/>
        <rFont val="Calibri"/>
        <family val="2"/>
        <charset val="1"/>
      </rPr>
      <t xml:space="preserve">=1</t>
    </r>
    <r>
      <rPr>
        <sz val="11"/>
        <color rgb="FF000000"/>
        <rFont val="Microsoft YaHei"/>
        <family val="2"/>
      </rPr>
      <t xml:space="preserve">秒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</si>
  <si>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Microsoft YaHei"/>
        <family val="2"/>
      </rPr>
      <t xml:space="preserve">護甲</t>
    </r>
    <r>
      <rPr>
        <sz val="11"/>
        <color rgb="FF000000"/>
        <rFont val="Calibri"/>
        <family val="2"/>
        <charset val="1"/>
      </rPr>
      <t xml:space="preserve">(20/60/70)</t>
    </r>
  </si>
  <si>
    <r>
      <rPr>
        <sz val="11"/>
        <color rgb="FF000000"/>
        <rFont val="Microsoft YaHei"/>
        <family val="2"/>
      </rPr>
      <t xml:space="preserve">法抗</t>
    </r>
    <r>
      <rPr>
        <sz val="11"/>
        <color rgb="FF000000"/>
        <rFont val="Calibri"/>
        <family val="2"/>
        <charset val="1"/>
      </rPr>
      <t xml:space="preserve">(/60/80)</t>
    </r>
  </si>
  <si>
    <t xml:space="preserve">速度</t>
  </si>
  <si>
    <t xml:space="preserve">減生命</t>
  </si>
  <si>
    <t xml:space="preserve">錢</t>
  </si>
  <si>
    <r>
      <rPr>
        <sz val="11"/>
        <color rgb="FF000000"/>
        <rFont val="Microsoft YaHei"/>
        <family val="2"/>
      </rPr>
      <t xml:space="preserve">其他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Microsoft YaHei"/>
        <family val="2"/>
      </rPr>
      <t xml:space="preserve">數字</t>
    </r>
    <r>
      <rPr>
        <sz val="11"/>
        <color rgb="FF000000"/>
        <rFont val="Calibri"/>
        <family val="2"/>
        <charset val="1"/>
      </rPr>
      <t xml:space="preserve">=</t>
    </r>
    <r>
      <rPr>
        <sz val="11"/>
        <color rgb="FF000000"/>
        <rFont val="Microsoft YaHei"/>
        <family val="2"/>
      </rPr>
      <t xml:space="preserve">攻擊頻率</t>
    </r>
    <r>
      <rPr>
        <sz val="11"/>
        <color rgb="FF000000"/>
        <rFont val="Calibri"/>
        <family val="2"/>
        <charset val="1"/>
      </rPr>
      <t xml:space="preserve">)</t>
    </r>
  </si>
  <si>
    <t xml:space="preserve">出現地點</t>
  </si>
  <si>
    <t xml:space="preserve">圖片</t>
  </si>
  <si>
    <t xml:space="preserve"> </t>
  </si>
  <si>
    <t xml:space="preserve">敵人</t>
  </si>
  <si>
    <t xml:space="preserve">生命(16/20/24/27)(無條件退</t>
  </si>
  <si>
    <t xml:space="preserve">攻擊力(沒標=1秒)</t>
  </si>
  <si>
    <t xml:space="preserve">護甲(20/60/70)</t>
  </si>
  <si>
    <t xml:space="preserve">法抗(/60/80)</t>
  </si>
  <si>
    <t xml:space="preserve">其他(數字=攻擊頻率)</t>
  </si>
  <si>
    <t xml:space="preserve">地點</t>
  </si>
  <si>
    <t xml:space="preserve">圖</t>
  </si>
  <si>
    <t xml:space="preserve">人類樵夫</t>
  </si>
  <si>
    <t xml:space="preserve">1~3</t>
  </si>
  <si>
    <t xml:space="preserve">None</t>
  </si>
  <si>
    <r>
      <rPr>
        <sz val="11"/>
        <color rgb="FF000000"/>
        <rFont val="Microsoft YaHei"/>
        <family val="2"/>
      </rPr>
      <t xml:space="preserve">中（</t>
    </r>
    <r>
      <rPr>
        <sz val="11"/>
        <color rgb="FF000000"/>
        <rFont val="Calibri"/>
        <family val="2"/>
        <charset val="1"/>
      </rPr>
      <t xml:space="preserve">40</t>
    </r>
    <r>
      <rPr>
        <sz val="11"/>
        <color rgb="FF000000"/>
        <rFont val="Microsoft YaHei"/>
        <family val="2"/>
      </rPr>
      <t xml:space="preserve">）</t>
    </r>
  </si>
  <si>
    <t xml:space="preserve">矮人國</t>
  </si>
  <si>
    <t xml:space="preserve">人類工人</t>
  </si>
  <si>
    <t xml:space="preserve">4~6</t>
  </si>
  <si>
    <t xml:space="preserve">矮人猛男</t>
  </si>
  <si>
    <t xml:space="preserve">2~4</t>
  </si>
  <si>
    <r>
      <rPr>
        <sz val="11"/>
        <color rgb="FF000000"/>
        <rFont val="Microsoft YaHei"/>
        <family val="2"/>
      </rPr>
      <t xml:space="preserve">中（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Microsoft YaHei"/>
        <family val="2"/>
      </rPr>
      <t xml:space="preserve">）</t>
    </r>
  </si>
  <si>
    <t xml:space="preserve">戰鎚守衛</t>
  </si>
  <si>
    <t xml:space="preserve">5~7</t>
  </si>
  <si>
    <t xml:space="preserve">Low</t>
  </si>
  <si>
    <t xml:space="preserve">史前</t>
  </si>
  <si>
    <t xml:space="preserve">發條蜘蛛</t>
  </si>
  <si>
    <r>
      <rPr>
        <sz val="11"/>
        <color rgb="FF000000"/>
        <rFont val="Calibri"/>
        <family val="2"/>
        <charset val="1"/>
      </rPr>
      <t xml:space="preserve">2~3</t>
    </r>
    <r>
      <rPr>
        <sz val="11"/>
        <color rgb="FF000000"/>
        <rFont val="Microsoft YaHei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1.2</t>
    </r>
    <r>
      <rPr>
        <sz val="11"/>
        <color rgb="FF000000"/>
        <rFont val="Microsoft YaHei"/>
        <family val="2"/>
      </rPr>
      <t xml:space="preserve">）</t>
    </r>
  </si>
  <si>
    <r>
      <rPr>
        <sz val="11"/>
        <color rgb="FF000000"/>
        <rFont val="Microsoft YaHei"/>
        <family val="2"/>
      </rPr>
      <t xml:space="preserve">快（</t>
    </r>
    <r>
      <rPr>
        <sz val="11"/>
        <color rgb="FF000000"/>
        <rFont val="Calibri"/>
        <family val="2"/>
        <charset val="1"/>
      </rPr>
      <t xml:space="preserve">90</t>
    </r>
    <r>
      <rPr>
        <sz val="11"/>
        <color rgb="FF000000"/>
        <rFont val="Microsoft YaHei"/>
        <family val="2"/>
      </rPr>
      <t xml:space="preserve">）</t>
    </r>
  </si>
  <si>
    <t xml:space="preserve">冰原</t>
  </si>
  <si>
    <t xml:space="preserve">咀嚼機器人</t>
  </si>
  <si>
    <t xml:space="preserve">6~10</t>
  </si>
  <si>
    <r>
      <rPr>
        <sz val="11"/>
        <color rgb="FF000000"/>
        <rFont val="Microsoft YaHei"/>
        <family val="2"/>
      </rPr>
      <t xml:space="preserve">中（</t>
    </r>
    <r>
      <rPr>
        <sz val="11"/>
        <color rgb="FF000000"/>
        <rFont val="Calibri"/>
        <family val="2"/>
        <charset val="1"/>
      </rPr>
      <t xml:space="preserve">39</t>
    </r>
    <r>
      <rPr>
        <sz val="11"/>
        <color rgb="FF000000"/>
        <rFont val="Microsoft YaHei"/>
        <family val="2"/>
      </rPr>
      <t xml:space="preserve">）</t>
    </r>
  </si>
  <si>
    <r>
      <rPr>
        <sz val="11"/>
        <color rgb="FF000000"/>
        <rFont val="Calibri"/>
        <family val="2"/>
        <charset val="1"/>
      </rPr>
      <t xml:space="preserve">1.2</t>
    </r>
    <r>
      <rPr>
        <sz val="11"/>
        <color rgb="FF000000"/>
        <rFont val="Microsoft YaHei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0.2</t>
    </r>
    <r>
      <rPr>
        <sz val="11"/>
        <color rgb="FF000000"/>
        <rFont val="Microsoft YaHei"/>
        <family val="2"/>
      </rPr>
      <t xml:space="preserve">）</t>
    </r>
  </si>
  <si>
    <t xml:space="preserve">中國風</t>
  </si>
  <si>
    <t xml:space="preserve">獨眼龍</t>
  </si>
  <si>
    <r>
      <rPr>
        <sz val="11"/>
        <color rgb="FF000000"/>
        <rFont val="Microsoft YaHei"/>
        <family val="2"/>
      </rPr>
      <t xml:space="preserve">快（</t>
    </r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Microsoft YaHei"/>
        <family val="2"/>
      </rPr>
      <t xml:space="preserve">）</t>
    </r>
  </si>
  <si>
    <t xml:space="preserve">青蛙</t>
  </si>
  <si>
    <t xml:space="preserve">錫須槍手</t>
  </si>
  <si>
    <t xml:space="preserve">9~13(2s)/10~16(1.3s)</t>
  </si>
  <si>
    <r>
      <rPr>
        <sz val="11"/>
        <color rgb="FF000000"/>
        <rFont val="Microsoft YaHei"/>
        <family val="2"/>
      </rPr>
      <t xml:space="preserve">中（</t>
    </r>
    <r>
      <rPr>
        <sz val="11"/>
        <color rgb="FF000000"/>
        <rFont val="Calibri"/>
        <family val="2"/>
        <charset val="1"/>
      </rPr>
      <t xml:space="preserve">33</t>
    </r>
    <r>
      <rPr>
        <sz val="11"/>
        <color rgb="FF000000"/>
        <rFont val="Microsoft YaHei"/>
        <family val="2"/>
      </rPr>
      <t xml:space="preserve">）</t>
    </r>
  </si>
  <si>
    <t xml:space="preserve">遠程攻擊</t>
  </si>
  <si>
    <t xml:space="preserve">冰女王</t>
  </si>
  <si>
    <t xml:space="preserve">煙須工程師</t>
  </si>
  <si>
    <t xml:space="preserve">8~12</t>
  </si>
  <si>
    <t xml:space="preserve">medium(40%)</t>
  </si>
  <si>
    <r>
      <rPr>
        <sz val="11"/>
        <color rgb="FF000000"/>
        <rFont val="Microsoft YaHei"/>
        <family val="2"/>
      </rPr>
      <t xml:space="preserve">中</t>
    </r>
    <r>
      <rPr>
        <sz val="11"/>
        <color rgb="FF000000"/>
        <rFont val="Calibri"/>
        <family val="2"/>
        <charset val="1"/>
      </rPr>
      <t xml:space="preserve">(36)</t>
    </r>
  </si>
  <si>
    <t xml:space="preserve">修理機器</t>
  </si>
  <si>
    <t xml:space="preserve">瓦拉杜勒</t>
  </si>
  <si>
    <t xml:space="preserve">硫磺煉金術士</t>
  </si>
  <si>
    <t xml:space="preserve">5/16~24(1.5s)</t>
  </si>
  <si>
    <t xml:space="preserve">High</t>
  </si>
  <si>
    <r>
      <rPr>
        <sz val="11"/>
        <color rgb="FF000000"/>
        <rFont val="Microsoft YaHei"/>
        <family val="2"/>
      </rPr>
      <t xml:space="preserve">遠程攻擊
治癒盟友</t>
    </r>
    <r>
      <rPr>
        <sz val="11"/>
        <color rgb="FF000000"/>
        <rFont val="Calibri"/>
        <family val="2"/>
        <charset val="1"/>
      </rPr>
      <t xml:space="preserve">(50HP)</t>
    </r>
  </si>
  <si>
    <t xml:space="preserve">採石場工人</t>
  </si>
  <si>
    <t xml:space="preserve">10~14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</si>
  <si>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Microsoft YaHei"/>
        <family val="2"/>
      </rPr>
      <t xml:space="preserve">路上</t>
    </r>
    <r>
      <rPr>
        <sz val="11"/>
        <color rgb="FF000000"/>
        <rFont val="Calibri"/>
        <family val="2"/>
        <charset val="1"/>
      </rPr>
      <t xml:space="preserve">30)/</t>
    </r>
    <r>
      <rPr>
        <sz val="11"/>
        <color rgb="FF000000"/>
        <rFont val="Microsoft YaHei"/>
        <family val="2"/>
      </rPr>
      <t xml:space="preserve">快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Microsoft YaHei"/>
        <family val="2"/>
      </rPr>
      <t xml:space="preserve">地下</t>
    </r>
    <r>
      <rPr>
        <sz val="11"/>
        <color rgb="FF000000"/>
        <rFont val="Calibri"/>
        <family val="2"/>
        <charset val="1"/>
      </rPr>
      <t xml:space="preserve">90)</t>
    </r>
  </si>
  <si>
    <t xml:space="preserve">移至地下</t>
  </si>
  <si>
    <t xml:space="preserve">石須風水師</t>
  </si>
  <si>
    <t xml:space="preserve">34~50(1.2s)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</si>
  <si>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(21)</t>
    </r>
  </si>
  <si>
    <t xml:space="preserve">被阻擋時增加抗性</t>
  </si>
  <si>
    <t xml:space="preserve">沙漠</t>
  </si>
  <si>
    <r>
      <rPr>
        <sz val="11"/>
        <color rgb="FF000000"/>
        <rFont val="Microsoft YaHei"/>
        <family val="2"/>
      </rPr>
      <t xml:space="preserve">機甲矮人</t>
    </r>
    <r>
      <rPr>
        <sz val="11"/>
        <color rgb="FF000000"/>
        <rFont val="Calibri"/>
        <family val="2"/>
        <charset val="1"/>
      </rPr>
      <t xml:space="preserve">MK.9</t>
    </r>
  </si>
  <si>
    <t xml:space="preserve">40~60</t>
  </si>
  <si>
    <r>
      <rPr>
        <sz val="11"/>
        <color rgb="FF000000"/>
        <rFont val="Microsoft YaHei"/>
        <family val="2"/>
      </rPr>
      <t xml:space="preserve">非常慢</t>
    </r>
    <r>
      <rPr>
        <sz val="11"/>
        <color rgb="FF000000"/>
        <rFont val="Calibri"/>
        <family val="2"/>
        <charset val="1"/>
      </rPr>
      <t xml:space="preserve">(18)</t>
    </r>
  </si>
  <si>
    <t xml:space="preserve">區域攻擊</t>
  </si>
  <si>
    <t xml:space="preserve">北部野人</t>
  </si>
  <si>
    <t xml:space="preserve">12~18</t>
  </si>
  <si>
    <r>
      <rPr>
        <sz val="11"/>
        <color rgb="FF000000"/>
        <rFont val="Microsoft YaHei"/>
        <family val="2"/>
      </rPr>
      <t xml:space="preserve">中</t>
    </r>
    <r>
      <rPr>
        <sz val="11"/>
        <color rgb="FF000000"/>
        <rFont val="Calibri"/>
        <family val="2"/>
        <charset val="1"/>
      </rPr>
      <t xml:space="preserve">(33)</t>
    </r>
  </si>
  <si>
    <t xml:space="preserve">北方女獵手</t>
  </si>
  <si>
    <t xml:space="preserve">8~10</t>
  </si>
  <si>
    <r>
      <rPr>
        <sz val="11"/>
        <color rgb="FF000000"/>
        <rFont val="Calibri"/>
        <family val="2"/>
        <charset val="1"/>
      </rPr>
      <t xml:space="preserve">0.5(</t>
    </r>
    <r>
      <rPr>
        <sz val="11"/>
        <color rgb="FF000000"/>
        <rFont val="Microsoft YaHei"/>
        <family val="2"/>
      </rPr>
      <t xml:space="preserve">近</t>
    </r>
    <r>
      <rPr>
        <sz val="11"/>
        <color rgb="FF000000"/>
        <rFont val="Calibri"/>
        <family val="2"/>
        <charset val="1"/>
      </rPr>
      <t xml:space="preserve">0.13/</t>
    </r>
    <r>
      <rPr>
        <sz val="11"/>
        <color rgb="FF000000"/>
        <rFont val="Microsoft YaHei"/>
        <family val="2"/>
      </rPr>
      <t xml:space="preserve">遠</t>
    </r>
    <r>
      <rPr>
        <sz val="11"/>
        <color rgb="FF000000"/>
        <rFont val="Calibri"/>
        <family val="2"/>
        <charset val="1"/>
      </rPr>
      <t xml:space="preserve">0.26)</t>
    </r>
  </si>
  <si>
    <t xml:space="preserve">冰河狼</t>
  </si>
  <si>
    <r>
      <rPr>
        <sz val="11"/>
        <color rgb="FF000000"/>
        <rFont val="Microsoft YaHei"/>
        <family val="2"/>
      </rPr>
      <t xml:space="preserve">快</t>
    </r>
    <r>
      <rPr>
        <sz val="11"/>
        <color rgb="FF000000"/>
        <rFont val="Calibri"/>
        <family val="2"/>
        <charset val="1"/>
      </rPr>
      <t xml:space="preserve">(70)</t>
    </r>
  </si>
  <si>
    <t xml:space="preserve">死亡時爆炸
可以躲避近戰單位
凍結單位</t>
  </si>
  <si>
    <t xml:space="preserve">藍色飛龍</t>
  </si>
  <si>
    <r>
      <rPr>
        <sz val="11"/>
        <color rgb="FF000000"/>
        <rFont val="Microsoft YaHei"/>
        <family val="2"/>
      </rPr>
      <t xml:space="preserve">快</t>
    </r>
    <r>
      <rPr>
        <sz val="11"/>
        <color rgb="FF000000"/>
        <rFont val="Calibri"/>
        <family val="2"/>
        <charset val="1"/>
      </rPr>
      <t xml:space="preserve">(60)</t>
    </r>
  </si>
  <si>
    <t xml:space="preserve">北方狂戰士</t>
  </si>
  <si>
    <t xml:space="preserve">18~24</t>
  </si>
  <si>
    <r>
      <rPr>
        <sz val="11"/>
        <color rgb="FF000000"/>
        <rFont val="Calibri"/>
        <family val="2"/>
        <charset val="1"/>
      </rPr>
      <t xml:space="preserve">1.2(0.16)
</t>
    </r>
    <r>
      <rPr>
        <sz val="11"/>
        <color rgb="FF000000"/>
        <rFont val="Microsoft YaHei"/>
        <family val="2"/>
      </rPr>
      <t xml:space="preserve">旋風攻擊</t>
    </r>
  </si>
  <si>
    <t xml:space="preserve">納克戰熊</t>
  </si>
  <si>
    <t xml:space="preserve">20~30</t>
  </si>
  <si>
    <t xml:space="preserve">medium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</si>
  <si>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(24)</t>
    </r>
  </si>
  <si>
    <r>
      <rPr>
        <sz val="11"/>
        <color rgb="FF000000"/>
        <rFont val="Calibri"/>
        <family val="2"/>
        <charset val="1"/>
      </rPr>
      <t xml:space="preserve">1.5(0.3)
</t>
    </r>
    <r>
      <rPr>
        <sz val="11"/>
        <color rgb="FF000000"/>
        <rFont val="Microsoft YaHei"/>
        <family val="2"/>
      </rPr>
      <t xml:space="preserve">對士兵衝鋒</t>
    </r>
  </si>
  <si>
    <t xml:space="preserve">巔峰追獵者</t>
  </si>
  <si>
    <t xml:space="preserve">10~12</t>
  </si>
  <si>
    <t xml:space="preserve">high</t>
  </si>
  <si>
    <r>
      <rPr>
        <sz val="11"/>
        <color rgb="FF000000"/>
        <rFont val="Microsoft YaHei"/>
        <family val="2"/>
      </rPr>
      <t xml:space="preserve">快</t>
    </r>
    <r>
      <rPr>
        <sz val="11"/>
        <color rgb="FF000000"/>
        <rFont val="Calibri"/>
        <family val="2"/>
        <charset val="1"/>
      </rPr>
      <t xml:space="preserve">(65)</t>
    </r>
  </si>
  <si>
    <r>
      <rPr>
        <sz val="11"/>
        <color rgb="FF000000"/>
        <rFont val="Calibri"/>
        <family val="2"/>
        <charset val="1"/>
      </rPr>
      <t xml:space="preserve">0.5(0.2)
</t>
    </r>
    <r>
      <rPr>
        <sz val="11"/>
        <color rgb="FF000000"/>
        <rFont val="Microsoft YaHei"/>
        <family val="2"/>
      </rPr>
      <t xml:space="preserve">死去時生成頂點碎片</t>
    </r>
  </si>
  <si>
    <t xml:space="preserve">頂點碎片</t>
  </si>
  <si>
    <t xml:space="preserve">60/80/96/108</t>
  </si>
  <si>
    <t xml:space="preserve">6~9</t>
  </si>
  <si>
    <r>
      <rPr>
        <sz val="11"/>
        <color rgb="FF000000"/>
        <rFont val="Microsoft YaHei"/>
        <family val="2"/>
      </rPr>
      <t xml:space="preserve">快</t>
    </r>
    <r>
      <rPr>
        <sz val="11"/>
        <color rgb="FF000000"/>
        <rFont val="Calibri"/>
        <family val="2"/>
        <charset val="1"/>
      </rPr>
      <t xml:space="preserve">(80)</t>
    </r>
  </si>
  <si>
    <t xml:space="preserve">冰雪女巫</t>
  </si>
  <si>
    <t xml:space="preserve">100/250/300/337</t>
  </si>
  <si>
    <t xml:space="preserve">12~18/30~42</t>
  </si>
  <si>
    <t xml:space="preserve">遠程攻擊
結凍士兵
產生頂點碎片</t>
  </si>
  <si>
    <t xml:space="preserve">躍龍</t>
  </si>
  <si>
    <t xml:space="preserve">12~26</t>
  </si>
  <si>
    <r>
      <rPr>
        <sz val="11"/>
        <color rgb="FF000000"/>
        <rFont val="Microsoft YaHei"/>
        <family val="2"/>
      </rPr>
      <t xml:space="preserve">中</t>
    </r>
    <r>
      <rPr>
        <sz val="11"/>
        <color rgb="FF000000"/>
        <rFont val="Calibri"/>
        <family val="2"/>
        <charset val="1"/>
      </rPr>
      <t xml:space="preserve">(39)</t>
    </r>
  </si>
  <si>
    <t xml:space="preserve">有限飛行</t>
  </si>
  <si>
    <t xml:space="preserve">瓦爾基里</t>
  </si>
  <si>
    <t xml:space="preserve">28~42</t>
  </si>
  <si>
    <t xml:space="preserve">將死去的北方人
復活為屍鬼</t>
  </si>
  <si>
    <t xml:space="preserve">屍鬼</t>
  </si>
  <si>
    <t xml:space="preserve">6~9(1.2s)</t>
  </si>
  <si>
    <t xml:space="preserve">斯維爾德魯伊</t>
  </si>
  <si>
    <t xml:space="preserve">20~30/35~50(1s/3s)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</si>
  <si>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(20)</t>
    </r>
  </si>
  <si>
    <t xml:space="preserve">遠程攻擊
凍結塔</t>
  </si>
  <si>
    <t xml:space="preserve">冰霜巨人</t>
  </si>
  <si>
    <t xml:space="preserve">125~150(2s)</t>
  </si>
  <si>
    <t xml:space="preserve">招募</t>
  </si>
  <si>
    <t xml:space="preserve">13~19</t>
  </si>
  <si>
    <r>
      <rPr>
        <sz val="11"/>
        <color rgb="FF000000"/>
        <rFont val="Microsoft YaHei"/>
        <family val="2"/>
      </rPr>
      <t xml:space="preserve">中（</t>
    </r>
    <r>
      <rPr>
        <sz val="11"/>
        <color rgb="FF000000"/>
        <rFont val="Calibri"/>
        <family val="2"/>
        <charset val="1"/>
      </rPr>
      <t xml:space="preserve">36</t>
    </r>
    <r>
      <rPr>
        <sz val="11"/>
        <color rgb="FF000000"/>
        <rFont val="Microsoft YaHei"/>
        <family val="2"/>
      </rPr>
      <t xml:space="preserve">）</t>
    </r>
  </si>
  <si>
    <t xml:space="preserve">福特曼</t>
  </si>
  <si>
    <t xml:space="preserve">15~25</t>
  </si>
  <si>
    <r>
      <rPr>
        <sz val="11"/>
        <color rgb="FF000000"/>
        <rFont val="Calibri"/>
        <family val="2"/>
        <charset val="1"/>
      </rPr>
      <t xml:space="preserve">Low</t>
    </r>
    <r>
      <rPr>
        <sz val="11"/>
        <color rgb="FF000000"/>
        <rFont val="Microsoft YaHei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30%</t>
    </r>
    <r>
      <rPr>
        <sz val="11"/>
        <color rgb="FF000000"/>
        <rFont val="Microsoft YaHei"/>
        <family val="2"/>
      </rPr>
      <t xml:space="preserve">）</t>
    </r>
  </si>
  <si>
    <t xml:space="preserve">利尼維亞</t>
  </si>
  <si>
    <t xml:space="preserve">看門狗</t>
  </si>
  <si>
    <t xml:space="preserve">14~22</t>
  </si>
  <si>
    <r>
      <rPr>
        <sz val="11"/>
        <color rgb="FF000000"/>
        <rFont val="Microsoft YaHei"/>
        <family val="2"/>
      </rPr>
      <t xml:space="preserve">快（</t>
    </r>
    <r>
      <rPr>
        <sz val="11"/>
        <color rgb="FF000000"/>
        <rFont val="Calibri"/>
        <family val="2"/>
        <charset val="1"/>
      </rPr>
      <t xml:space="preserve">84</t>
    </r>
    <r>
      <rPr>
        <sz val="11"/>
        <color rgb="FF000000"/>
        <rFont val="Microsoft YaHei"/>
        <family val="2"/>
      </rPr>
      <t xml:space="preserve">）</t>
    </r>
  </si>
  <si>
    <t xml:space="preserve">部隊隊長</t>
  </si>
  <si>
    <t xml:space="preserve">30~45</t>
  </si>
  <si>
    <r>
      <rPr>
        <sz val="11"/>
        <color rgb="FF000000"/>
        <rFont val="Microsoft YaHei"/>
        <family val="2"/>
      </rPr>
      <t xml:space="preserve">平均（</t>
    </r>
    <r>
      <rPr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Microsoft YaHei"/>
        <family val="2"/>
      </rPr>
      <t xml:space="preserve">）</t>
    </r>
  </si>
  <si>
    <r>
      <rPr>
        <sz val="11"/>
        <color rgb="FF000000"/>
        <rFont val="Microsoft YaHei"/>
        <family val="2"/>
      </rPr>
      <t xml:space="preserve">將新兵晉升為步兵（</t>
    </r>
    <r>
      <rPr>
        <sz val="11"/>
        <color rgb="FF000000"/>
        <rFont val="Calibri"/>
        <family val="2"/>
        <charset val="1"/>
      </rPr>
      <t xml:space="preserve">6.0s</t>
    </r>
    <r>
      <rPr>
        <sz val="11"/>
        <color rgb="FF000000"/>
        <rFont val="Microsoft YaHei"/>
        <family val="2"/>
      </rPr>
      <t xml:space="preserve">）</t>
    </r>
  </si>
  <si>
    <t xml:space="preserve">農民</t>
  </si>
  <si>
    <t xml:space="preserve">不一定</t>
  </si>
  <si>
    <t xml:space="preserve">獵鷹</t>
  </si>
  <si>
    <r>
      <rPr>
        <sz val="11"/>
        <color rgb="FF000000"/>
        <rFont val="Microsoft YaHei"/>
        <family val="2"/>
      </rPr>
      <t xml:space="preserve">快（</t>
    </r>
    <r>
      <rPr>
        <sz val="11"/>
        <color rgb="FF000000"/>
        <rFont val="Calibri"/>
        <family val="2"/>
        <charset val="1"/>
      </rPr>
      <t xml:space="preserve">66</t>
    </r>
    <r>
      <rPr>
        <sz val="11"/>
        <color rgb="FF000000"/>
        <rFont val="Microsoft YaHei"/>
        <family val="2"/>
      </rPr>
      <t xml:space="preserve">）</t>
    </r>
  </si>
  <si>
    <t xml:space="preserve">飛行</t>
  </si>
  <si>
    <t xml:space="preserve">喬詹金斯</t>
  </si>
  <si>
    <t xml:space="preserve">32~48</t>
  </si>
  <si>
    <t xml:space="preserve">召喚巴桑</t>
  </si>
  <si>
    <t xml:space="preserve">巴桑</t>
  </si>
  <si>
    <r>
      <rPr>
        <sz val="11"/>
        <color rgb="FF000000"/>
        <rFont val="Microsoft YaHei"/>
        <family val="2"/>
      </rPr>
      <t xml:space="preserve">奧蕾莉亞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Microsoft YaHei"/>
        <family val="2"/>
      </rPr>
      <t xml:space="preserve">迅風</t>
    </r>
  </si>
  <si>
    <t xml:space="preserve">10~15</t>
  </si>
  <si>
    <t xml:space="preserve">精靈遊俠</t>
  </si>
  <si>
    <r>
      <rPr>
        <sz val="11"/>
        <color rgb="FF000000"/>
        <rFont val="Calibri"/>
        <family val="2"/>
        <charset val="1"/>
      </rPr>
      <t xml:space="preserve">26~38/</t>
    </r>
    <r>
      <rPr>
        <sz val="11"/>
        <color rgb="FF000000"/>
        <rFont val="Microsoft YaHei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5-10)*3</t>
    </r>
  </si>
  <si>
    <r>
      <rPr>
        <sz val="11"/>
        <color rgb="FF000000"/>
        <rFont val="Microsoft YaHei"/>
        <family val="2"/>
      </rPr>
      <t xml:space="preserve">中</t>
    </r>
    <r>
      <rPr>
        <sz val="11"/>
        <color rgb="FF000000"/>
        <rFont val="Calibri"/>
        <family val="2"/>
        <charset val="1"/>
      </rPr>
      <t xml:space="preserve">(42)</t>
    </r>
  </si>
  <si>
    <r>
      <rPr>
        <sz val="11"/>
        <color rgb="FF000000"/>
        <rFont val="Calibri"/>
        <family val="2"/>
        <charset val="1"/>
      </rPr>
      <t xml:space="preserve">1s/1.5s(0.167)
</t>
    </r>
    <r>
      <rPr>
        <sz val="11"/>
        <color rgb="FF000000"/>
        <rFont val="Microsoft YaHei"/>
        <family val="2"/>
      </rPr>
      <t xml:space="preserve">遠程攻擊</t>
    </r>
  </si>
  <si>
    <t xml:space="preserve">虔誠的牧師</t>
  </si>
  <si>
    <t xml:space="preserve">medium(50%)</t>
  </si>
  <si>
    <t xml:space="preserve">治癒盟友
魔法抗性光環</t>
  </si>
  <si>
    <t xml:space="preserve">獅鷲龐巴迪</t>
  </si>
  <si>
    <t xml:space="preserve">36~54/40~80</t>
  </si>
  <si>
    <r>
      <rPr>
        <sz val="11"/>
        <color rgb="FF000000"/>
        <rFont val="Microsoft YaHei"/>
        <family val="2"/>
      </rPr>
      <t xml:space="preserve">中</t>
    </r>
    <r>
      <rPr>
        <sz val="11"/>
        <color rgb="FF000000"/>
        <rFont val="Calibri"/>
        <family val="2"/>
        <charset val="1"/>
      </rPr>
      <t xml:space="preserve">(30)</t>
    </r>
  </si>
  <si>
    <r>
      <rPr>
        <sz val="11"/>
        <color rgb="FF000000"/>
        <rFont val="Microsoft YaHei"/>
        <family val="2"/>
      </rPr>
      <t xml:space="preserve">區域攻擊</t>
    </r>
    <r>
      <rPr>
        <sz val="11"/>
        <color rgb="FF000000"/>
        <rFont val="Calibri"/>
        <family val="2"/>
        <charset val="1"/>
      </rPr>
      <t xml:space="preserve">(5s)</t>
    </r>
  </si>
  <si>
    <t xml:space="preserve">奧術魔法師</t>
  </si>
  <si>
    <t xml:space="preserve">12~24/14~21(*5)</t>
  </si>
  <si>
    <r>
      <rPr>
        <sz val="11"/>
        <color rgb="FF000000"/>
        <rFont val="Calibri"/>
        <family val="2"/>
        <charset val="1"/>
      </rPr>
      <t xml:space="preserve">1s/3s
</t>
    </r>
    <r>
      <rPr>
        <sz val="11"/>
        <color rgb="FF000000"/>
        <rFont val="Microsoft YaHei"/>
        <family val="2"/>
      </rPr>
      <t xml:space="preserve">區域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Microsoft YaHei"/>
        <family val="2"/>
      </rPr>
      <t xml:space="preserve">遠程攻擊
傳送盟友</t>
    </r>
  </si>
  <si>
    <t xml:space="preserve">高階魔法師</t>
  </si>
  <si>
    <t xml:space="preserve">60~90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</si>
  <si>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(18)</t>
    </r>
  </si>
  <si>
    <r>
      <rPr>
        <sz val="11"/>
        <color rgb="FF000000"/>
        <rFont val="Microsoft YaHei"/>
        <family val="2"/>
      </rPr>
      <t xml:space="preserve">區域攻擊</t>
    </r>
    <r>
      <rPr>
        <sz val="11"/>
        <color rgb="FF000000"/>
        <rFont val="Calibri"/>
        <family val="2"/>
        <charset val="1"/>
      </rPr>
      <t xml:space="preserve">(120)
</t>
    </r>
    <r>
      <rPr>
        <sz val="11"/>
        <color rgb="FF000000"/>
        <rFont val="Microsoft YaHei"/>
        <family val="2"/>
      </rPr>
      <t xml:space="preserve">變形士兵</t>
    </r>
  </si>
  <si>
    <t xml:space="preserve">羊</t>
  </si>
  <si>
    <t xml:space="preserve">聖騎士</t>
  </si>
  <si>
    <t xml:space="preserve">傀儡之家</t>
  </si>
  <si>
    <t xml:space="preserve">30~60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</si>
  <si>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(16)</t>
    </r>
  </si>
  <si>
    <t xml:space="preserve">2.5s(0.61)</t>
  </si>
  <si>
    <t xml:space="preserve">持盾者</t>
  </si>
  <si>
    <t xml:space="preserve">40~50</t>
  </si>
  <si>
    <r>
      <rPr>
        <sz val="11"/>
        <color rgb="FF000000"/>
        <rFont val="Calibri"/>
        <family val="2"/>
        <charset val="1"/>
      </rPr>
      <t xml:space="preserve">High(90%)/</t>
    </r>
    <r>
      <rPr>
        <sz val="11"/>
        <color rgb="FF000000"/>
        <rFont val="Microsoft YaHei"/>
        <family val="2"/>
      </rPr>
      <t xml:space="preserve">近戰</t>
    </r>
    <r>
      <rPr>
        <sz val="11"/>
        <color rgb="FF000000"/>
        <rFont val="Calibri"/>
        <family val="2"/>
        <charset val="1"/>
      </rPr>
      <t xml:space="preserve">:None</t>
    </r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</si>
  <si>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(25)</t>
    </r>
  </si>
  <si>
    <t xml:space="preserve">被阻擋時護甲會下降</t>
  </si>
  <si>
    <t xml:space="preserve">騎士</t>
  </si>
  <si>
    <t xml:space="preserve">16~24</t>
  </si>
  <si>
    <r>
      <rPr>
        <sz val="11"/>
        <color rgb="FF000000"/>
        <rFont val="Microsoft YaHei"/>
        <family val="2"/>
      </rPr>
      <t xml:space="preserve">快</t>
    </r>
    <r>
      <rPr>
        <sz val="11"/>
        <color rgb="FF000000"/>
        <rFont val="Calibri"/>
        <family val="2"/>
        <charset val="1"/>
      </rPr>
      <t xml:space="preserve">(35)</t>
    </r>
  </si>
  <si>
    <t xml:space="preserve">死亡時產生一個聖騎士</t>
  </si>
  <si>
    <t xml:space="preserve">火槍手</t>
  </si>
  <si>
    <t xml:space="preserve">8~12/30~45/90~120</t>
  </si>
  <si>
    <t xml:space="preserve">遠程攻擊
秒殺</t>
  </si>
  <si>
    <t xml:space="preserve">戰車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</si>
  <si>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(14)</t>
    </r>
  </si>
  <si>
    <r>
      <rPr>
        <sz val="11"/>
        <color rgb="FF000000"/>
        <rFont val="Microsoft YaHei"/>
        <family val="2"/>
      </rPr>
      <t xml:space="preserve">生成步兵</t>
    </r>
    <r>
      <rPr>
        <sz val="11"/>
        <color rgb="FF000000"/>
        <rFont val="Calibri"/>
        <family val="2"/>
        <charset val="1"/>
      </rPr>
      <t xml:space="preserve">(18s)
</t>
    </r>
    <r>
      <rPr>
        <sz val="11"/>
        <color rgb="FF000000"/>
        <rFont val="Microsoft YaHei"/>
        <family val="2"/>
      </rPr>
      <t xml:space="preserve">不可阻擋</t>
    </r>
  </si>
  <si>
    <t xml:space="preserve">無神獵手</t>
  </si>
  <si>
    <t xml:space="preserve">16~20</t>
  </si>
  <si>
    <t xml:space="preserve">medium (50%)</t>
  </si>
  <si>
    <r>
      <rPr>
        <sz val="11"/>
        <color rgb="FF000000"/>
        <rFont val="Microsoft YaHei"/>
        <family val="2"/>
      </rPr>
      <t xml:space="preserve">中</t>
    </r>
    <r>
      <rPr>
        <sz val="11"/>
        <color rgb="FF000000"/>
        <rFont val="Calibri"/>
        <family val="2"/>
        <charset val="1"/>
      </rPr>
      <t xml:space="preserve">(26)</t>
    </r>
  </si>
  <si>
    <t xml:space="preserve">陷入單位</t>
  </si>
  <si>
    <t xml:space="preserve">阿努瑞安守望者</t>
  </si>
  <si>
    <t xml:space="preserve">30~50</t>
  </si>
  <si>
    <t xml:space="preserve">High(80%)</t>
  </si>
  <si>
    <t xml:space="preserve">注入魔法時獲得護盾</t>
  </si>
  <si>
    <t xml:space="preserve">無神獸注入器</t>
  </si>
  <si>
    <t xml:space="preserve">11~15/22~30(1.5s)</t>
  </si>
  <si>
    <r>
      <rPr>
        <sz val="11"/>
        <color rgb="FF000000"/>
        <rFont val="Microsoft YaHei"/>
        <family val="2"/>
      </rPr>
      <t xml:space="preserve">中</t>
    </r>
    <r>
      <rPr>
        <sz val="11"/>
        <color rgb="FF000000"/>
        <rFont val="Calibri"/>
        <family val="2"/>
        <charset val="1"/>
      </rPr>
      <t xml:space="preserve">(25)</t>
    </r>
  </si>
  <si>
    <t xml:space="preserve">為盟友注入魔法</t>
  </si>
  <si>
    <t xml:space="preserve">水晶安菲特</t>
  </si>
  <si>
    <r>
      <rPr>
        <sz val="11"/>
        <color rgb="FF000000"/>
        <rFont val="Microsoft YaHei"/>
        <family val="2"/>
      </rPr>
      <t xml:space="preserve">飛行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Microsoft YaHei"/>
        <family val="2"/>
      </rPr>
      <t xml:space="preserve">注入魔法時獲得爆發速度</t>
    </r>
  </si>
  <si>
    <t xml:space="preserve">無神論者博學</t>
  </si>
  <si>
    <t xml:space="preserve">28~42/42~64(2s)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</si>
  <si>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(30)</t>
    </r>
  </si>
  <si>
    <r>
      <rPr>
        <sz val="11"/>
        <color rgb="FF000000"/>
        <rFont val="Microsoft YaHei"/>
        <family val="2"/>
      </rPr>
      <t xml:space="preserve">靠近通靈者時傷害增加（至 </t>
    </r>
    <r>
      <rPr>
        <sz val="11"/>
        <color rgb="FF000000"/>
        <rFont val="Calibri"/>
        <family val="2"/>
        <charset val="1"/>
      </rPr>
      <t xml:space="preserve">80-120</t>
    </r>
    <r>
      <rPr>
        <sz val="11"/>
        <color rgb="FF000000"/>
        <rFont val="Microsoft YaHei"/>
        <family val="2"/>
      </rPr>
      <t xml:space="preserve">）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Microsoft YaHei"/>
        <family val="2"/>
      </rPr>
      <t xml:space="preserve">儲存魔法箭</t>
    </r>
  </si>
  <si>
    <t xml:space="preserve">無神通靈者</t>
  </si>
  <si>
    <t xml:space="preserve">28~42/25~35(1.2s)</t>
  </si>
  <si>
    <t xml:space="preserve">增益盟友</t>
  </si>
  <si>
    <t xml:space="preserve">水晶破壞者</t>
  </si>
  <si>
    <t xml:space="preserve">135~240</t>
  </si>
  <si>
    <r>
      <rPr>
        <sz val="11"/>
        <color rgb="FF000000"/>
        <rFont val="Calibri"/>
        <family val="2"/>
        <charset val="1"/>
      </rPr>
      <t xml:space="preserve">2.5s/ 
</t>
    </r>
    <r>
      <rPr>
        <sz val="11"/>
        <color rgb="FF000000"/>
        <rFont val="Microsoft YaHei"/>
        <family val="2"/>
      </rPr>
      <t xml:space="preserve">靠近通靈者時獲得護甲
死亡時造成</t>
    </r>
    <r>
      <rPr>
        <sz val="11"/>
        <color rgb="FF000000"/>
        <rFont val="Calibri"/>
        <family val="2"/>
        <charset val="1"/>
      </rPr>
      <t xml:space="preserve">300</t>
    </r>
    <r>
      <rPr>
        <sz val="11"/>
        <color rgb="FF000000"/>
        <rFont val="Microsoft YaHei"/>
        <family val="2"/>
      </rPr>
      <t xml:space="preserve">點物理傷害（區域：</t>
    </r>
    <r>
      <rPr>
        <sz val="11"/>
        <color rgb="FF000000"/>
        <rFont val="Calibri"/>
        <family val="2"/>
        <charset val="1"/>
      </rPr>
      <t xml:space="preserve">120</t>
    </r>
    <r>
      <rPr>
        <sz val="11"/>
        <color rgb="FF000000"/>
        <rFont val="Microsoft YaHei"/>
        <family val="2"/>
      </rPr>
      <t xml:space="preserve">）</t>
    </r>
  </si>
  <si>
    <t xml:space="preserve">冰凍之心</t>
  </si>
  <si>
    <t xml:space="preserve">35~45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</si>
  <si>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(13)</t>
    </r>
  </si>
  <si>
    <t xml:space="preserve">從靈魂中復活</t>
  </si>
  <si>
    <r>
      <rPr>
        <sz val="11"/>
        <color rgb="FF000000"/>
        <rFont val="Microsoft YaHei"/>
        <family val="2"/>
      </rPr>
      <t xml:space="preserve">冰凍靈魂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Microsoft YaHei"/>
        <family val="2"/>
      </rPr>
      <t xml:space="preserve">心臟</t>
    </r>
    <r>
      <rPr>
        <sz val="11"/>
        <color rgb="FF000000"/>
        <rFont val="Calibri"/>
        <family val="2"/>
        <charset val="1"/>
      </rPr>
      <t xml:space="preserve">)</t>
    </r>
  </si>
  <si>
    <t xml:space="preserve">High(85%)</t>
  </si>
  <si>
    <t xml:space="preserve">免疫暈眩和凍結
不可阻擋</t>
  </si>
  <si>
    <r>
      <rPr>
        <sz val="11"/>
        <color rgb="FF000000"/>
        <rFont val="Microsoft YaHei"/>
        <family val="2"/>
      </rPr>
      <t xml:space="preserve">冰凍靈魂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Microsoft YaHei"/>
        <family val="2"/>
      </rPr>
      <t xml:space="preserve">鐵</t>
    </r>
    <r>
      <rPr>
        <sz val="11"/>
        <color rgb="FF000000"/>
        <rFont val="Calibri"/>
        <family val="2"/>
        <charset val="1"/>
      </rPr>
      <t xml:space="preserve">)</t>
    </r>
  </si>
  <si>
    <t xml:space="preserve">免疫</t>
  </si>
  <si>
    <t xml:space="preserve">冰霜收割者</t>
  </si>
  <si>
    <t xml:space="preserve">25~35</t>
  </si>
  <si>
    <r>
      <rPr>
        <sz val="11"/>
        <color rgb="FF000000"/>
        <rFont val="Microsoft YaHei"/>
        <family val="2"/>
      </rPr>
      <t xml:space="preserve">快</t>
    </r>
    <r>
      <rPr>
        <sz val="11"/>
        <color rgb="FF000000"/>
        <rFont val="Calibri"/>
        <family val="2"/>
        <charset val="1"/>
      </rPr>
      <t xml:space="preserve">(50)</t>
    </r>
  </si>
  <si>
    <r>
      <rPr>
        <sz val="11"/>
        <color rgb="FF000000"/>
        <rFont val="Calibri"/>
        <family val="2"/>
        <charset val="1"/>
      </rPr>
      <t xml:space="preserve">0.5(0.43)
</t>
    </r>
    <r>
      <rPr>
        <sz val="11"/>
        <color rgb="FF000000"/>
        <rFont val="Microsoft YaHei"/>
        <family val="2"/>
      </rPr>
      <t xml:space="preserve">將敵人復活為碎片</t>
    </r>
  </si>
  <si>
    <t xml:space="preserve">冬之領主</t>
  </si>
  <si>
    <t xml:space="preserve">50~70(3s)</t>
  </si>
  <si>
    <t xml:space="preserve">High(85%)/None</t>
  </si>
  <si>
    <t xml:space="preserve">None/High(85%)</t>
  </si>
  <si>
    <t xml:space="preserve">交替其抵抗
冰凍致命攻擊</t>
  </si>
  <si>
    <t xml:space="preserve">雪傀儡</t>
  </si>
  <si>
    <t xml:space="preserve">60~120(2s)</t>
  </si>
  <si>
    <t xml:space="preserve">鬧鬼骷髏</t>
  </si>
  <si>
    <t xml:space="preserve">15~30</t>
  </si>
  <si>
    <r>
      <rPr>
        <sz val="11"/>
        <color rgb="FF000000"/>
        <rFont val="Microsoft YaHei"/>
        <family val="2"/>
      </rPr>
      <t xml:space="preserve">盟友死亡時增加傷害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Microsoft YaHei"/>
        <family val="2"/>
      </rPr>
      <t xml:space="preserve">血量</t>
    </r>
  </si>
  <si>
    <t xml:space="preserve">狼人</t>
  </si>
  <si>
    <t xml:space="preserve">Low(25%)</t>
  </si>
  <si>
    <r>
      <rPr>
        <sz val="11"/>
        <color rgb="FF000000"/>
        <rFont val="Microsoft YaHei"/>
        <family val="2"/>
      </rPr>
      <t xml:space="preserve">強大的再生能力</t>
    </r>
    <r>
      <rPr>
        <sz val="11"/>
        <color rgb="FF000000"/>
        <rFont val="Calibri"/>
        <family val="2"/>
        <charset val="1"/>
      </rPr>
      <t xml:space="preserve">(15HP/s)</t>
    </r>
  </si>
  <si>
    <t xml:space="preserve">骨載體</t>
  </si>
  <si>
    <t xml:space="preserve">120~160(2s)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</si>
  <si>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(15)</t>
    </r>
  </si>
  <si>
    <t xml:space="preserve">增加骷髏傷害
當盟友死亡時回血</t>
  </si>
  <si>
    <t xml:space="preserve">腐蝕靈魂</t>
  </si>
  <si>
    <t xml:space="preserve">35~45(1.07s)</t>
  </si>
  <si>
    <t xml:space="preserve">造成真實傷害</t>
  </si>
  <si>
    <t xml:space="preserve">尖嘯蝙蝠</t>
  </si>
  <si>
    <t xml:space="preserve">90/120/120/120</t>
  </si>
  <si>
    <r>
      <rPr>
        <sz val="11"/>
        <color rgb="FF000000"/>
        <rFont val="Microsoft YaHei"/>
        <family val="2"/>
      </rPr>
      <t xml:space="preserve">快</t>
    </r>
    <r>
      <rPr>
        <sz val="11"/>
        <color rgb="FF000000"/>
        <rFont val="Calibri"/>
        <family val="2"/>
        <charset val="1"/>
      </rPr>
      <t xml:space="preserve">(1.9)</t>
    </r>
  </si>
  <si>
    <t xml:space="preserve">飛行
擊暈士兵</t>
  </si>
  <si>
    <t xml:space="preserve">巫妖</t>
  </si>
  <si>
    <r>
      <rPr>
        <sz val="11"/>
        <color rgb="FF000000"/>
        <rFont val="Calibri"/>
        <family val="2"/>
        <charset val="1"/>
      </rPr>
      <t xml:space="preserve">40~70/60~90(</t>
    </r>
    <r>
      <rPr>
        <sz val="11"/>
        <color rgb="FF000000"/>
        <rFont val="Microsoft YaHei"/>
        <family val="2"/>
      </rPr>
      <t xml:space="preserve">都</t>
    </r>
    <r>
      <rPr>
        <sz val="11"/>
        <color rgb="FF000000"/>
        <rFont val="Calibri"/>
        <family val="2"/>
        <charset val="1"/>
      </rPr>
      <t xml:space="preserve">2s)</t>
    </r>
  </si>
  <si>
    <t xml:space="preserve">High(90%)</t>
  </si>
  <si>
    <t xml:space="preserve">召喚鬧鬼骷髏
遠程攻擊</t>
  </si>
  <si>
    <t xml:space="preserve">莫格瓦伊</t>
  </si>
  <si>
    <t xml:space="preserve">快</t>
  </si>
  <si>
    <t xml:space="preserve">接觸水會複製自己</t>
  </si>
  <si>
    <t xml:space="preserve">年</t>
  </si>
  <si>
    <t xml:space="preserve">30~40</t>
  </si>
  <si>
    <t xml:space="preserve">Low?</t>
  </si>
  <si>
    <r>
      <rPr>
        <sz val="11"/>
        <color rgb="FF000000"/>
        <rFont val="Microsoft YaHei"/>
        <family val="2"/>
      </rPr>
      <t xml:space="preserve">接觸水時有良好再生能力</t>
    </r>
    <r>
      <rPr>
        <sz val="11"/>
        <color rgb="FF000000"/>
        <rFont val="Calibri"/>
        <family val="2"/>
        <charset val="1"/>
      </rPr>
      <t xml:space="preserve">(60HP/s)</t>
    </r>
  </si>
  <si>
    <t xml:space="preserve">嘉年華龍</t>
  </si>
  <si>
    <r>
      <rPr>
        <sz val="11"/>
        <color rgb="FF000000"/>
        <rFont val="Calibri"/>
        <family val="2"/>
        <charset val="1"/>
      </rPr>
      <t xml:space="preserve">680(</t>
    </r>
    <r>
      <rPr>
        <sz val="11"/>
        <color rgb="FF000000"/>
        <rFont val="Microsoft YaHei"/>
        <family val="2"/>
      </rPr>
      <t xml:space="preserve">頭</t>
    </r>
    <r>
      <rPr>
        <sz val="11"/>
        <color rgb="FF000000"/>
        <rFont val="Calibri"/>
        <family val="2"/>
        <charset val="1"/>
      </rPr>
      <t xml:space="preserve">)/320(</t>
    </r>
    <r>
      <rPr>
        <sz val="11"/>
        <color rgb="FF000000"/>
        <rFont val="Microsoft YaHei"/>
        <family val="2"/>
      </rPr>
      <t xml:space="preserve">身</t>
    </r>
    <r>
      <rPr>
        <sz val="11"/>
        <color rgb="FF000000"/>
        <rFont val="Calibri"/>
        <family val="2"/>
        <charset val="1"/>
      </rPr>
      <t xml:space="preserve">)</t>
    </r>
  </si>
  <si>
    <t xml:space="preserve">慢</t>
  </si>
  <si>
    <r>
      <rPr>
        <sz val="11"/>
        <color rgb="FF000000"/>
        <rFont val="Calibri"/>
        <family val="2"/>
        <charset val="1"/>
      </rPr>
      <t xml:space="preserve">2(</t>
    </r>
    <r>
      <rPr>
        <sz val="11"/>
        <color rgb="FF000000"/>
        <rFont val="Microsoft YaHei"/>
        <family val="2"/>
      </rPr>
      <t xml:space="preserve">頭</t>
    </r>
    <r>
      <rPr>
        <sz val="11"/>
        <color rgb="FF000000"/>
        <rFont val="Calibri"/>
        <family val="2"/>
        <charset val="1"/>
      </rPr>
      <t xml:space="preserve">)/1(</t>
    </r>
    <r>
      <rPr>
        <sz val="11"/>
        <color rgb="FF000000"/>
        <rFont val="Microsoft YaHei"/>
        <family val="2"/>
      </rPr>
      <t xml:space="preserve">身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</si>
  <si>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40(</t>
    </r>
    <r>
      <rPr>
        <sz val="11"/>
        <color rgb="FF000000"/>
        <rFont val="Microsoft YaHei"/>
        <family val="2"/>
      </rPr>
      <t xml:space="preserve">頭</t>
    </r>
    <r>
      <rPr>
        <sz val="11"/>
        <color rgb="FF000000"/>
        <rFont val="Calibri"/>
        <family val="2"/>
        <charset val="1"/>
      </rPr>
      <t xml:space="preserve">)/15(</t>
    </r>
    <r>
      <rPr>
        <sz val="11"/>
        <color rgb="FF000000"/>
        <rFont val="Microsoft YaHei"/>
        <family val="2"/>
      </rPr>
      <t xml:space="preserve">身</t>
    </r>
    <r>
      <rPr>
        <sz val="11"/>
        <color rgb="FF000000"/>
        <rFont val="Calibri"/>
        <family val="2"/>
        <charset val="1"/>
      </rPr>
      <t xml:space="preserve">)</t>
    </r>
  </si>
  <si>
    <t xml:space="preserve">不可阻擋
多個部分
免疫負面效果</t>
  </si>
  <si>
    <t xml:space="preserve">迅猛龍</t>
  </si>
  <si>
    <t xml:space="preserve">136(204/255/306/343)</t>
  </si>
  <si>
    <t xml:space="preserve">25~45(37~67)(0.75s)</t>
  </si>
  <si>
    <r>
      <rPr>
        <sz val="11"/>
        <color rgb="FF000000"/>
        <rFont val="Microsoft YaHei"/>
        <family val="2"/>
      </rPr>
      <t xml:space="preserve">非常快</t>
    </r>
    <r>
      <rPr>
        <sz val="11"/>
        <color rgb="FF000000"/>
        <rFont val="Calibri"/>
        <family val="2"/>
        <charset val="1"/>
      </rPr>
      <t xml:space="preserve">(115/149)</t>
    </r>
  </si>
  <si>
    <t xml:space="preserve">處決生命值低的盟友並產下迅猛龍蛋</t>
  </si>
  <si>
    <t xml:space="preserve">史前矮人</t>
  </si>
  <si>
    <t xml:space="preserve">120~150(1.5s)</t>
  </si>
  <si>
    <r>
      <rPr>
        <sz val="11"/>
        <color rgb="FF000000"/>
        <rFont val="Microsoft YaHei"/>
        <family val="2"/>
      </rPr>
      <t xml:space="preserve">非常慢</t>
    </r>
    <r>
      <rPr>
        <sz val="11"/>
        <color rgb="FF000000"/>
        <rFont val="Calibri"/>
        <family val="2"/>
        <charset val="1"/>
      </rPr>
      <t xml:space="preserve">(20)</t>
    </r>
  </si>
  <si>
    <t xml:space="preserve">增強迅猛龍</t>
  </si>
  <si>
    <t xml:space="preserve">洞穴矮人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</si>
  <si>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(33)</t>
    </r>
  </si>
  <si>
    <t xml:space="preserve">翼手龍</t>
  </si>
  <si>
    <r>
      <rPr>
        <sz val="11"/>
        <color rgb="FF000000"/>
        <rFont val="Calibri"/>
        <family val="2"/>
        <charset val="1"/>
      </rPr>
      <t xml:space="preserve">104(</t>
    </r>
    <r>
      <rPr>
        <sz val="11"/>
        <color rgb="FF000000"/>
        <rFont val="Microsoft YaHei"/>
        <family val="2"/>
      </rPr>
      <t xml:space="preserve">運送史前矮人時</t>
    </r>
    <r>
      <rPr>
        <sz val="11"/>
        <color rgb="FF000000"/>
        <rFont val="Calibri"/>
        <family val="2"/>
        <charset val="1"/>
      </rPr>
      <t xml:space="preserve">:120)</t>
    </r>
  </si>
  <si>
    <r>
      <rPr>
        <sz val="11"/>
        <color rgb="FF000000"/>
        <rFont val="Microsoft YaHei"/>
        <family val="2"/>
      </rPr>
      <t xml:space="preserve">中</t>
    </r>
    <r>
      <rPr>
        <sz val="11"/>
        <color rgb="FF000000"/>
        <rFont val="Calibri"/>
        <family val="2"/>
        <charset val="1"/>
      </rPr>
      <t xml:space="preserve">(57/44)</t>
    </r>
  </si>
  <si>
    <t xml:space="preserve">可運送史前矮人</t>
  </si>
  <si>
    <t xml:space="preserve">軍團士兵</t>
  </si>
  <si>
    <t xml:space="preserve">進戰攻擊</t>
  </si>
  <si>
    <t xml:space="preserve">軍團弓箭手</t>
  </si>
  <si>
    <t xml:space="preserve">8~12(1s/0.7s)</t>
  </si>
  <si>
    <t xml:space="preserve">駱駝騎士</t>
  </si>
  <si>
    <t xml:space="preserve">35~50(1.3s)</t>
  </si>
  <si>
    <t xml:space="preserve">死後生成軍團士兵</t>
  </si>
  <si>
    <t xml:space="preserve">法爾科納</t>
  </si>
  <si>
    <t xml:space="preserve">30~45(1.5s)</t>
  </si>
  <si>
    <t xml:space="preserve">生成沙漠之鷹</t>
  </si>
  <si>
    <t xml:space="preserve">沙漠之鷹</t>
  </si>
  <si>
    <t xml:space="preserve">7~9(3?)</t>
  </si>
  <si>
    <r>
      <rPr>
        <sz val="11"/>
        <color rgb="FF000000"/>
        <rFont val="Microsoft YaHei"/>
        <family val="2"/>
      </rPr>
      <t xml:space="preserve">快</t>
    </r>
    <r>
      <rPr>
        <sz val="11"/>
        <color rgb="FF000000"/>
        <rFont val="Calibri"/>
        <family val="2"/>
        <charset val="1"/>
      </rPr>
      <t xml:space="preserve">(63~65)</t>
    </r>
  </si>
  <si>
    <t xml:space="preserve">飛行
可以騷擾單位</t>
  </si>
  <si>
    <t xml:space="preserve">游牧者</t>
  </si>
  <si>
    <t xml:space="preserve">16~24/26~34(0.9s)</t>
  </si>
  <si>
    <r>
      <rPr>
        <sz val="11"/>
        <color rgb="FF000000"/>
        <rFont val="Microsoft YaHei"/>
        <family val="2"/>
      </rPr>
      <t xml:space="preserve">遠程攻擊
影子跳躍</t>
    </r>
    <r>
      <rPr>
        <sz val="11"/>
        <color rgb="FF000000"/>
        <rFont val="Calibri"/>
        <family val="2"/>
        <charset val="1"/>
      </rPr>
      <t xml:space="preserve">(4s)</t>
    </r>
  </si>
  <si>
    <t xml:space="preserve">魔毯</t>
  </si>
  <si>
    <t xml:space="preserve">48~72(4s)</t>
  </si>
  <si>
    <r>
      <rPr>
        <sz val="11"/>
        <color rgb="FF000000"/>
        <rFont val="Microsoft YaHei"/>
        <family val="2"/>
      </rPr>
      <t xml:space="preserve">中</t>
    </r>
    <r>
      <rPr>
        <sz val="11"/>
        <color rgb="FF000000"/>
        <rFont val="Calibri"/>
        <family val="2"/>
        <charset val="1"/>
      </rPr>
      <t xml:space="preserve">(40)</t>
    </r>
  </si>
  <si>
    <t xml:space="preserve">區域傷害
飛行</t>
  </si>
  <si>
    <t xml:space="preserve">吉尼</t>
  </si>
  <si>
    <t xml:space="preserve">(1.3s)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</si>
  <si>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(22)</t>
    </r>
  </si>
  <si>
    <t xml:space="preserve">變形敵方單位和塔</t>
  </si>
  <si>
    <t xml:space="preserve">刺客大師</t>
  </si>
  <si>
    <t xml:space="preserve">26~48(0.5s)</t>
  </si>
  <si>
    <r>
      <rPr>
        <sz val="11"/>
        <color rgb="FF000000"/>
        <rFont val="Calibri"/>
        <family val="2"/>
        <charset val="1"/>
      </rPr>
      <t xml:space="preserve">15%</t>
    </r>
    <r>
      <rPr>
        <sz val="11"/>
        <color rgb="FF000000"/>
        <rFont val="Microsoft YaHei"/>
        <family val="2"/>
      </rPr>
      <t xml:space="preserve">幾率閃避
秒殺</t>
    </r>
    <r>
      <rPr>
        <sz val="11"/>
        <color rgb="FF000000"/>
        <rFont val="Calibri"/>
        <family val="2"/>
        <charset val="1"/>
      </rPr>
      <t xml:space="preserve">(0.5s/0.45s)</t>
    </r>
  </si>
  <si>
    <t xml:space="preserve">沙之秘法師</t>
  </si>
  <si>
    <t xml:space="preserve">10~16/220~260(2s)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</si>
  <si>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(27)</t>
    </r>
  </si>
  <si>
    <t xml:space="preserve">治癒友軍單位
遠程攻擊</t>
  </si>
  <si>
    <t xml:space="preserve">商人</t>
  </si>
  <si>
    <t xml:space="preserve">32/24</t>
  </si>
  <si>
    <t xml:space="preserve">戰象</t>
  </si>
  <si>
    <t xml:space="preserve">8~12(1s~1.3s)*2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</si>
  <si>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(10)</t>
    </r>
  </si>
  <si>
    <r>
      <rPr>
        <sz val="11"/>
        <color rgb="FF000000"/>
        <rFont val="Microsoft YaHei"/>
        <family val="2"/>
      </rPr>
      <t xml:space="preserve">踐踏敵方單位
遠程攻擊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Microsoft YaHei"/>
        <family val="2"/>
      </rPr>
      <t xml:space="preserve">小頭目</t>
    </r>
  </si>
  <si>
    <t xml:space="preserve">鼓象</t>
  </si>
  <si>
    <t xml:space="preserve">踐踏敵方單位
增強附近盟友</t>
  </si>
  <si>
    <t xml:space="preserve">沙武士</t>
  </si>
  <si>
    <t xml:space="preserve">52~76(0.5s)</t>
  </si>
  <si>
    <t xml:space="preserve">快速移動</t>
  </si>
  <si>
    <t xml:space="preserve">博爾古爾</t>
  </si>
  <si>
    <t xml:space="preserve">75~100/100~150(*4)</t>
  </si>
  <si>
    <r>
      <rPr>
        <sz val="11"/>
        <color rgb="FF000000"/>
        <rFont val="Calibri"/>
        <family val="2"/>
        <charset val="1"/>
      </rPr>
      <t xml:space="preserve">1s(0.5s)/25s
</t>
    </r>
    <r>
      <rPr>
        <sz val="11"/>
        <color rgb="FF000000"/>
        <rFont val="Microsoft YaHei"/>
        <family val="2"/>
      </rPr>
      <t xml:space="preserve">遠程攻擊</t>
    </r>
  </si>
  <si>
    <t xml:space="preserve">冰河湖</t>
  </si>
  <si>
    <r>
      <rPr>
        <sz val="11"/>
        <color rgb="FF000000"/>
        <rFont val="Microsoft YaHei"/>
        <family val="2"/>
      </rPr>
      <t xml:space="preserve">冰凍</t>
    </r>
    <r>
      <rPr>
        <sz val="11"/>
        <color rgb="FF000000"/>
        <rFont val="Calibri"/>
        <family val="2"/>
        <charset val="1"/>
      </rPr>
      <t xml:space="preserve">3~6</t>
    </r>
    <r>
      <rPr>
        <sz val="11"/>
        <color rgb="FF000000"/>
        <rFont val="Microsoft YaHei"/>
        <family val="2"/>
      </rPr>
      <t xml:space="preserve">個塔
發射角釘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Microsoft YaHei"/>
        <family val="2"/>
      </rPr>
      <t xml:space="preserve">越後面越痛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</si>
  <si>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Microsoft YaHei"/>
        <family val="2"/>
      </rPr>
      <t xml:space="preserve">傑拉爾德</t>
    </r>
    <r>
      <rPr>
        <sz val="11"/>
        <color rgb="FF000000"/>
        <rFont val="Calibri"/>
        <family val="2"/>
        <charset val="1"/>
      </rPr>
      <t xml:space="preserve">·</t>
    </r>
    <r>
      <rPr>
        <sz val="11"/>
        <color rgb="FF000000"/>
        <rFont val="Microsoft YaHei"/>
        <family val="2"/>
      </rPr>
      <t xml:space="preserve">追光者</t>
    </r>
  </si>
  <si>
    <t xml:space="preserve">120~180</t>
  </si>
  <si>
    <t xml:space="preserve">medium(70%)</t>
  </si>
  <si>
    <t xml:space="preserve">無限</t>
  </si>
  <si>
    <t xml:space="preserve">模範</t>
  </si>
  <si>
    <t xml:space="preserve">160~180</t>
  </si>
  <si>
    <t xml:space="preserve">medium(60%)</t>
  </si>
  <si>
    <t xml:space="preserve">擊暈</t>
  </si>
  <si>
    <t xml:space="preserve">智者波呂克斯</t>
  </si>
  <si>
    <r>
      <rPr>
        <sz val="11"/>
        <color rgb="FF000000"/>
        <rFont val="Microsoft YaHei"/>
        <family val="2"/>
      </rPr>
      <t xml:space="preserve">慢</t>
    </r>
    <r>
      <rPr>
        <sz val="11"/>
        <color rgb="FF000000"/>
        <rFont val="Calibri"/>
        <family val="2"/>
        <charset val="1"/>
      </rPr>
      <t xml:space="preserve">(8)</t>
    </r>
  </si>
  <si>
    <t xml:space="preserve">秒殺</t>
  </si>
  <si>
    <t xml:space="preserve">冬季女王</t>
  </si>
  <si>
    <t xml:space="preserve">150~300(2s)</t>
  </si>
  <si>
    <t xml:space="preserve">藍遠古幽靈</t>
  </si>
  <si>
    <r>
      <rPr>
        <sz val="11"/>
        <color rgb="FF000000"/>
        <rFont val="Microsoft YaHei"/>
        <family val="2"/>
      </rPr>
      <t xml:space="preserve">魔王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Microsoft YaHei"/>
        <family val="2"/>
      </rPr>
      <t xml:space="preserve">無法停止</t>
    </r>
  </si>
  <si>
    <t xml:space="preserve">紫遠古幽靈</t>
  </si>
  <si>
    <t xml:space="preserve">龍王</t>
  </si>
  <si>
    <r>
      <rPr>
        <sz val="11"/>
        <color rgb="FF000000"/>
        <rFont val="Microsoft YaHei"/>
        <family val="2"/>
      </rPr>
      <t xml:space="preserve">吐水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Microsoft YaHei"/>
        <family val="2"/>
      </rPr>
      <t xml:space="preserve">不可阻擋</t>
    </r>
  </si>
  <si>
    <r>
      <rPr>
        <sz val="11"/>
        <color rgb="FF000000"/>
        <rFont val="Microsoft YaHei"/>
        <family val="2"/>
      </rPr>
      <t xml:space="preserve">偉大的</t>
    </r>
    <r>
      <rPr>
        <sz val="11"/>
        <color rgb="FF000000"/>
        <rFont val="Calibri"/>
        <family val="2"/>
        <charset val="1"/>
      </rPr>
      <t xml:space="preserve">T</t>
    </r>
  </si>
  <si>
    <t xml:space="preserve">300~370(2s)/125~150(4s)</t>
  </si>
  <si>
    <t xml:space="preserve">秒殺
治癒自身並擊暈所有塔
遠程攻擊
召喚流星</t>
  </si>
  <si>
    <t xml:space="preserve">阿爾里克</t>
  </si>
  <si>
    <t xml:space="preserve">84~128(0.2s)</t>
  </si>
  <si>
    <t xml:space="preserve">召喚沙武士</t>
  </si>
  <si>
    <t xml:space="preserve">海市蜃樓</t>
  </si>
  <si>
    <r>
      <rPr>
        <sz val="11"/>
        <color rgb="FF000000"/>
        <rFont val="Calibri"/>
        <family val="2"/>
        <charset val="1"/>
      </rPr>
      <t xml:space="preserve">122~154/150~190(</t>
    </r>
    <r>
      <rPr>
        <sz val="11"/>
        <color rgb="FF000000"/>
        <rFont val="Microsoft YaHei"/>
        <family val="2"/>
      </rPr>
      <t xml:space="preserve">都</t>
    </r>
    <r>
      <rPr>
        <sz val="11"/>
        <color rgb="FF000000"/>
        <rFont val="Calibri"/>
        <family val="2"/>
        <charset val="1"/>
      </rPr>
      <t xml:space="preserve">2s)</t>
    </r>
  </si>
  <si>
    <t xml:space="preserve">馬利克</t>
  </si>
  <si>
    <t xml:space="preserve">172~216(1.8s)</t>
  </si>
  <si>
    <t xml:space="preserve">遠程攻擊
摧毀塔樓和戰略點</t>
  </si>
  <si>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</si>
  <si>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</si>
  <si>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</si>
  <si>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</si>
  <si>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</si>
  <si>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</si>
  <si>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</si>
  <si>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Column8</t>
  </si>
  <si>
    <t xml:space="preserve">Column9</t>
  </si>
  <si>
    <t xml:space="preserve">Column10</t>
  </si>
  <si>
    <t xml:space="preserve">Column11</t>
  </si>
  <si>
    <t xml:space="preserve">Column12</t>
  </si>
  <si>
    <t xml:space="preserve">Column13</t>
  </si>
  <si>
    <t xml:space="preserve">Column14</t>
  </si>
  <si>
    <t xml:space="preserve">Column15</t>
  </si>
  <si>
    <t xml:space="preserve">Column16</t>
  </si>
  <si>
    <t xml:space="preserve">Column17</t>
  </si>
  <si>
    <t xml:space="preserve">Column18</t>
  </si>
  <si>
    <t xml:space="preserve">攻擊力</t>
  </si>
  <si>
    <t xml:space="preserve">生命</t>
  </si>
  <si>
    <t xml:space="preserve">護甲</t>
  </si>
  <si>
    <t xml:space="preserve">法防</t>
  </si>
  <si>
    <t xml:space="preserve">頁數</t>
  </si>
  <si>
    <t xml:space="preserve">其他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</si>
</sst>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icrosoft YaHei"/>
      <family val="2"/>
    </font>
    <font>
      <b val="true"/>
      <sz val="12"/>
      <color rgb="FFFFFFFF"/>
      <name val="新細明體"/>
      <family val="2"/>
      <charset val="1"/>
    </font>
    <font>
      <sz val="12"/>
      <color rgb="FFFFFFFF"/>
      <name val="新細明體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A9D18E"/>
      </top>
      <bottom style="thin">
        <color rgb="FFA9D18E"/>
      </bottom>
      <diagonal/>
    </border>
    <border diagonalUp="false" diagonalDown="false">
      <left style="thin">
        <color rgb="FFC6C6C6"/>
      </left>
      <right style="thin">
        <color rgb="FFA9D18E"/>
      </right>
      <top style="thin">
        <color rgb="FFA9D18E"/>
      </top>
      <bottom style="thin">
        <color rgb="FFA9D18E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>
        <color rgb="FFA9D18E"/>
      </right>
      <top style="thin">
        <color rgb="FFA9D18E"/>
      </top>
      <bottom style="thin">
        <color rgb="FFA9D18E"/>
      </bottom>
      <diagonal/>
    </border>
    <border diagonalUp="false" diagonalDown="false">
      <left style="medium"/>
      <right style="medium"/>
      <top style="medium"/>
      <bottom style="thin">
        <color rgb="FFC6C6C6"/>
      </bottom>
      <diagonal/>
    </border>
    <border diagonalUp="false" diagonalDown="false">
      <left style="medium"/>
      <right style="medium"/>
      <top style="thin">
        <color rgb="FFC6C6C6"/>
      </top>
      <bottom style="thin">
        <color rgb="FFC6C6C6"/>
      </bottom>
      <diagonal/>
    </border>
    <border diagonalUp="false" diagonalDown="false">
      <left style="medium"/>
      <right style="medium"/>
      <top style="thin">
        <color rgb="FFC6C6C6"/>
      </top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  <border diagonalUp="false" diagonalDown="false">
      <left style="thin">
        <color rgb="FFA9D18E"/>
      </left>
      <right/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R24" headerRowCount="1" totalsRowCount="0" totalsRowShown="0">
  <autoFilter ref="A2:R24"/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</tableColumns>
</table>
</file>

<file path=xl/tables/table2.xml><?xml version="1.0" encoding="utf-8"?>
<table xmlns="http://schemas.openxmlformats.org/spreadsheetml/2006/main" id="2" name="表格2_2" displayName="表格2_2" ref="A2:K103" headerRowCount="1" totalsRowCount="0" totalsRowShown="0">
  <autoFilter ref="A2:K103"/>
  <tableColumns count="11">
    <tableColumn id="1" name="名字"/>
    <tableColumn id="2" name="生命(16/20/24/27)(無條件退"/>
    <tableColumn id="3" name="攻擊力(沒打沒標=1秒)"/>
    <tableColumn id="4" name="護甲(20/60/70)"/>
    <tableColumn id="5" name="法抗(/60/80)"/>
    <tableColumn id="6" name="速度"/>
    <tableColumn id="7" name="減生命"/>
    <tableColumn id="8" name="錢"/>
    <tableColumn id="9" name="其他(數字=攻擊頻率)"/>
    <tableColumn id="10" name="出現地點"/>
    <tableColumn id="11" name="圖片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2.01"/>
    <col collapsed="false" customWidth="true" hidden="false" outlineLevel="0" max="2" min="2" style="2" width="7.58"/>
    <col collapsed="false" customWidth="true" hidden="false" outlineLevel="0" max="3" min="3" style="3" width="11.57"/>
    <col collapsed="false" customWidth="true" hidden="false" outlineLevel="0" max="4" min="4" style="1" width="14.29"/>
    <col collapsed="false" customWidth="true" hidden="false" outlineLevel="0" max="5" min="5" style="1" width="11.72"/>
    <col collapsed="false" customWidth="true" hidden="false" outlineLevel="0" max="6" min="6" style="1" width="10.15"/>
    <col collapsed="false" customWidth="true" hidden="false" outlineLevel="0" max="7" min="7" style="3" width="7.58"/>
    <col collapsed="false" customWidth="true" hidden="false" outlineLevel="0" max="8" min="8" style="2" width="9.72"/>
    <col collapsed="false" customWidth="true" hidden="false" outlineLevel="0" max="9" min="9" style="1" width="19.72"/>
    <col collapsed="false" customWidth="true" hidden="false" outlineLevel="0" max="10" min="10" style="4" width="11.72"/>
    <col collapsed="false" customWidth="true" hidden="false" outlineLevel="0" max="11" min="11" style="4" width="10.43"/>
    <col collapsed="false" customWidth="true" hidden="false" outlineLevel="0" max="12" min="12" style="4" width="9.58"/>
    <col collapsed="false" customWidth="true" hidden="false" outlineLevel="0" max="13" min="13" style="4" width="11.3"/>
    <col collapsed="false" customWidth="true" hidden="false" outlineLevel="0" max="14" min="14" style="4" width="13.58"/>
    <col collapsed="false" customWidth="true" hidden="false" outlineLevel="0" max="15" min="15" style="2" width="17.58"/>
    <col collapsed="false" customWidth="true" hidden="false" outlineLevel="0" max="16" min="16" style="2" width="13.58"/>
    <col collapsed="false" customWidth="true" hidden="false" outlineLevel="0" max="17" min="17" style="4" width="13.58"/>
    <col collapsed="false" customWidth="true" hidden="false" outlineLevel="0" max="18" min="18" style="4" width="10.58"/>
    <col collapsed="false" customWidth="true" hidden="false" outlineLevel="0" max="19" min="19" style="4" width="13.58"/>
    <col collapsed="false" customWidth="true" hidden="false" outlineLevel="0" max="21" min="20" style="2" width="13.58"/>
    <col collapsed="false" customWidth="true" hidden="false" outlineLevel="0" max="22" min="22" style="4" width="13.58"/>
    <col collapsed="false" customWidth="true" hidden="false" outlineLevel="0" max="23" min="23" style="4" width="9.01"/>
    <col collapsed="false" customWidth="true" hidden="false" outlineLevel="0" max="24" min="24" style="2" width="13.58"/>
    <col collapsed="false" customWidth="true" hidden="false" outlineLevel="0" max="29" min="25" style="4" width="13.58"/>
    <col collapsed="false" customWidth="true" hidden="false" outlineLevel="0" max="30" min="30" style="2" width="13.58"/>
  </cols>
  <sheetData>
    <row r="1" customFormat="false" ht="21" hidden="false" customHeight="true" outlineLevel="0" collapsed="false">
      <c r="A1" s="5"/>
      <c r="B1" s="6"/>
      <c r="C1" s="6"/>
      <c r="D1" s="5"/>
      <c r="E1" s="5"/>
      <c r="F1" s="5"/>
      <c r="G1" s="6"/>
      <c r="H1" s="6"/>
      <c r="I1" s="5"/>
      <c r="O1" s="6"/>
      <c r="P1" s="6"/>
      <c r="T1" s="6"/>
      <c r="U1" s="6"/>
      <c r="X1" s="6"/>
      <c r="AC1" s="7" t="s">
        <v>0</v>
      </c>
      <c r="AD1" s="6" t="n">
        <f aca="false">工作表1!$P$22</f>
        <v>2</v>
      </c>
    </row>
    <row r="2" customFormat="false" ht="21" hidden="false" customHeight="true" outlineLevel="0" collapsed="false">
      <c r="A2" s="8" t="s">
        <v>1</v>
      </c>
      <c r="B2" s="9" t="s">
        <v>2</v>
      </c>
      <c r="C2" s="9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9" t="s">
        <v>8</v>
      </c>
      <c r="I2" s="8" t="s">
        <v>9</v>
      </c>
      <c r="J2" s="8" t="s">
        <v>10</v>
      </c>
      <c r="K2" s="8" t="s">
        <v>11</v>
      </c>
      <c r="L2" s="5" t="s">
        <v>12</v>
      </c>
      <c r="N2" s="8" t="s">
        <v>13</v>
      </c>
      <c r="O2" s="10" t="s">
        <v>14</v>
      </c>
      <c r="P2" s="10" t="s">
        <v>15</v>
      </c>
      <c r="Q2" s="11" t="s">
        <v>16</v>
      </c>
      <c r="R2" s="11" t="s">
        <v>17</v>
      </c>
      <c r="S2" s="11" t="s">
        <v>6</v>
      </c>
      <c r="T2" s="10" t="s">
        <v>7</v>
      </c>
      <c r="U2" s="10" t="s">
        <v>8</v>
      </c>
      <c r="V2" s="11" t="s">
        <v>18</v>
      </c>
      <c r="W2" s="12" t="s">
        <v>10</v>
      </c>
      <c r="X2" s="13" t="s">
        <v>11</v>
      </c>
      <c r="AA2" s="8" t="s">
        <v>19</v>
      </c>
      <c r="AC2" s="14" t="s">
        <v>20</v>
      </c>
      <c r="AD2" s="6" t="n">
        <f aca="false">工作表1!$R$22</f>
        <v>20</v>
      </c>
    </row>
    <row r="3" customFormat="false" ht="21" hidden="false" customHeight="true" outlineLevel="0" collapsed="false">
      <c r="A3" s="8" t="s">
        <v>21</v>
      </c>
      <c r="B3" s="6" t="n">
        <v>20</v>
      </c>
      <c r="C3" s="15" t="s">
        <v>22</v>
      </c>
      <c r="D3" s="5" t="s">
        <v>23</v>
      </c>
      <c r="E3" s="5" t="s">
        <v>23</v>
      </c>
      <c r="F3" s="8" t="s">
        <v>24</v>
      </c>
      <c r="G3" s="6" t="n">
        <v>1</v>
      </c>
      <c r="H3" s="6" t="n">
        <v>5</v>
      </c>
      <c r="I3" s="5" t="s">
        <v>12</v>
      </c>
      <c r="J3" s="8" t="s">
        <v>25</v>
      </c>
      <c r="L3" s="5" t="s">
        <v>12</v>
      </c>
      <c r="N3" s="5" t="str">
        <f aca="false">IFERROR(INDEX($A$3:$A$103,SMALL(IF($J$3:$J$103=$AA$3,ROW($J$3:$J$103)-2),ROW(1:1)))," ")</f>
        <v>人類樵夫</v>
      </c>
      <c r="O3" s="6" t="n">
        <f aca="false">IFERROR(INDEX(工作表2!$B$3:$B$103,SMALL(IF(工作表2!$A$3:$A$103=工作表1!$N$15,ROW(工作表2!$A$3:$A$103)-2),ROW(1:1)))," ")</f>
        <v>20</v>
      </c>
      <c r="P3" s="15" t="str">
        <f aca="false">IFERROR(INDEX($C$3:$C$103,SMALL(IF($J$3:$J$103=$AA$3,ROW($J$3:$J$103)-2),ROW(1:1)))," ")</f>
        <v>1~3</v>
      </c>
      <c r="Q3" s="5" t="str">
        <f aca="false">IFERROR(INDEX($D$3:$D$103,SMALL(IF($J$3:$J$103=$AA$3,ROW($J$3:$J$103)-2),ROW(1:1)))," ")</f>
        <v>None</v>
      </c>
      <c r="R3" s="5" t="str">
        <f aca="false">IFERROR(INDEX($E$3:$E$103,SMALL(IF($J$3:$J$103=$AA$3,ROW($J$3:$J$103)-2),ROW(1:1)))," ")</f>
        <v>None</v>
      </c>
      <c r="S3" s="5" t="str">
        <f aca="false">IFERROR(INDEX($F$3:$F$103,SMALL(IF($J$3:$J$103=$AA$3,ROW($J$3:$J$103)-2),ROW(1:1)))," ")</f>
        <v>中（40）</v>
      </c>
      <c r="T3" s="6" t="n">
        <f aca="false">IFERROR(INDEX($G$3:$G$103,SMALL(IF($J$3:$J$103=$AA$3,ROW($J$3:$J$103)-2),ROW(1:1)))," ")</f>
        <v>1</v>
      </c>
      <c r="U3" s="6" t="n">
        <f aca="false">IFERROR(INDEX($H$3:$H$103,SMALL(IF($J$3:$J$103=$AA$3,ROW($J$3:$J$103)-2),ROW(1:1)))," ")</f>
        <v>5</v>
      </c>
      <c r="V3" s="5" t="str">
        <f aca="false">IFERROR(INDEX($I$3:$I$103,SMALL(IF($J$3:$J$103=$AA$3,ROW($J$3:$J$103)-2),ROW(1:1)))," ")</f>
        <v> </v>
      </c>
      <c r="W3" s="5" t="str">
        <f aca="false">IFERROR(INDEX($J$3:$J$103,SMALL(IF($J$3:$J$103=$AA$3,ROW($J$3:$J$103)-2),ROW(1:1)))," ")</f>
        <v>矮人國</v>
      </c>
      <c r="X3" s="6"/>
      <c r="AA3" s="16" t="s">
        <v>25</v>
      </c>
      <c r="AC3" s="7" t="str">
        <f aca="false">IFERROR(INDEX($A$3:$A$103,($AD$1-1)*20+1)," ")</f>
        <v>頂點碎片</v>
      </c>
      <c r="AD3" s="6"/>
    </row>
    <row r="4" customFormat="false" ht="21" hidden="false" customHeight="true" outlineLevel="0" collapsed="false">
      <c r="A4" s="8" t="s">
        <v>26</v>
      </c>
      <c r="B4" s="6" t="n">
        <v>40</v>
      </c>
      <c r="C4" s="15" t="s">
        <v>27</v>
      </c>
      <c r="D4" s="5" t="s">
        <v>23</v>
      </c>
      <c r="E4" s="5" t="s">
        <v>23</v>
      </c>
      <c r="F4" s="8" t="s">
        <v>24</v>
      </c>
      <c r="G4" s="6" t="n">
        <v>1</v>
      </c>
      <c r="H4" s="6" t="n">
        <v>8</v>
      </c>
      <c r="I4" s="5" t="s">
        <v>12</v>
      </c>
      <c r="J4" s="8" t="s">
        <v>25</v>
      </c>
      <c r="L4" s="5" t="s">
        <v>12</v>
      </c>
      <c r="N4" s="5" t="str">
        <f aca="false">IFERROR(INDEX($A$3:$A$103,SMALL(IF($J$3:$J$103=$AA$3,ROW($J$3:$J$103)-2),ROW(2:2)))," ")</f>
        <v>人類工人</v>
      </c>
      <c r="O4" s="6" t="n">
        <f aca="false">IFERROR(INDEX($B$3:$B$103,SMALL(IF($J$3:$J$103=$AA$3,ROW($J$3:$J$103)-2),ROW(2:2)))," ")</f>
        <v>40</v>
      </c>
      <c r="P4" s="15" t="str">
        <f aca="false">IFERROR(INDEX($C$3:$C$103,SMALL(IF($J$3:$J$103=$AA$3,ROW($J$3:$J$103)-2),ROW(2:2)))," ")</f>
        <v>4~6</v>
      </c>
      <c r="Q4" s="5" t="str">
        <f aca="false">IFERROR(INDEX($D$3:$D$103,SMALL(IF($J$3:$J$103=$AA$3,ROW($J$3:$J$103)-2),ROW(2:2)))," ")</f>
        <v>None</v>
      </c>
      <c r="R4" s="5" t="str">
        <f aca="false">IFERROR(INDEX($E$3:$E$103,SMALL(IF($J$3:$J$103=$AA$3,ROW($J$3:$J$103)-2),ROW(2:2)))," ")</f>
        <v>None</v>
      </c>
      <c r="S4" s="5" t="str">
        <f aca="false">IFERROR(INDEX($F$3:$F$103,SMALL(IF($J$3:$J$103=$AA$3,ROW($J$3:$J$103)-2),ROW(2:2)))," ")</f>
        <v>中（40）</v>
      </c>
      <c r="T4" s="6" t="n">
        <f aca="false">IFERROR(INDEX($G$3:$G$103,SMALL(IF($J$3:$J$103=$AA$3,ROW($J$3:$J$103)-2),ROW(2:2)))," ")</f>
        <v>1</v>
      </c>
      <c r="U4" s="6" t="n">
        <f aca="false">IFERROR(INDEX($H$3:$H$103,SMALL(IF($J$3:$J$103=$AA$3,ROW($J$3:$J$103)-2),ROW(2:2)))," ")</f>
        <v>8</v>
      </c>
      <c r="V4" s="5" t="str">
        <f aca="false">IFERROR(INDEX($I$3:$I$103,SMALL(IF($J$3:$J$103=$AA$3,ROW($J$3:$J$103)-2),ROW(2:2)))," ")</f>
        <v> </v>
      </c>
      <c r="W4" s="5" t="str">
        <f aca="false">IFERROR(INDEX($J$3:$J$103,SMALL(IF($J$3:$J$103=$AA$3,ROW($J$3:$J$103)-2),ROW(2:2)))," ")</f>
        <v>矮人國</v>
      </c>
      <c r="X4" s="6" t="n">
        <f aca="false">圖片</f>
        <v>0</v>
      </c>
      <c r="AC4" s="14" t="str">
        <f aca="false">IFERROR(INDEX($A$3:$A$103,($AD$1-1)*20+2)," ")</f>
        <v>冰雪女巫</v>
      </c>
      <c r="AD4" s="6"/>
    </row>
    <row r="5" customFormat="false" ht="21" hidden="false" customHeight="true" outlineLevel="0" collapsed="false">
      <c r="A5" s="8" t="s">
        <v>28</v>
      </c>
      <c r="B5" s="6" t="n">
        <v>24</v>
      </c>
      <c r="C5" s="15" t="s">
        <v>29</v>
      </c>
      <c r="D5" s="5" t="s">
        <v>23</v>
      </c>
      <c r="E5" s="5" t="s">
        <v>23</v>
      </c>
      <c r="F5" s="8" t="s">
        <v>30</v>
      </c>
      <c r="G5" s="6" t="n">
        <v>1</v>
      </c>
      <c r="H5" s="6" t="n">
        <v>3</v>
      </c>
      <c r="I5" s="5" t="s">
        <v>12</v>
      </c>
      <c r="J5" s="8" t="s">
        <v>25</v>
      </c>
      <c r="L5" s="5" t="s">
        <v>12</v>
      </c>
      <c r="N5" s="5" t="str">
        <f aca="false">IFERROR(INDEX($A$3:$A$103,SMALL(IF($J$3:$J$103=$AA$3,ROW($J$3:$J$103)-2),ROW(3:3)))," ")</f>
        <v>矮人猛男</v>
      </c>
      <c r="O5" s="6" t="n">
        <f aca="false">IFERROR(INDEX($B$3:$B$103,SMALL(IF($J$3:$J$103=$AA$3,ROW($J$3:$J$103)-2),ROW(3:3)))," ")</f>
        <v>24</v>
      </c>
      <c r="P5" s="15" t="str">
        <f aca="false">IFERROR(INDEX($C$3:$C$103,SMALL(IF($J$3:$J$103=$AA$3,ROW($J$3:$J$103)-2),ROW(3:3)))," ")</f>
        <v>2~4</v>
      </c>
      <c r="Q5" s="5" t="str">
        <f aca="false">IFERROR(INDEX($D$3:$D$103,SMALL(IF($J$3:$J$103=$AA$3,ROW($J$3:$J$103)-2),ROW(3:3)))," ")</f>
        <v>None</v>
      </c>
      <c r="R5" s="5" t="str">
        <f aca="false">IFERROR(INDEX($E$3:$E$103,SMALL(IF($J$3:$J$103=$AA$3,ROW($J$3:$J$103)-2),ROW(3:3)))," ")</f>
        <v>None</v>
      </c>
      <c r="S5" s="5" t="str">
        <f aca="false">IFERROR(INDEX($F$3:$F$103,SMALL(IF($J$3:$J$103=$AA$3,ROW($J$3:$J$103)-2),ROW(3:3)))," ")</f>
        <v>中（30）</v>
      </c>
      <c r="T5" s="6" t="n">
        <f aca="false">IFERROR(INDEX($G$3:$G$103,SMALL(IF($J$3:$J$103=$AA$3,ROW($J$3:$J$103)-2),ROW(3:3)))," ")</f>
        <v>1</v>
      </c>
      <c r="U5" s="6" t="n">
        <f aca="false">IFERROR(INDEX($H$3:$H$103,SMALL(IF($J$3:$J$103=$AA$3,ROW($J$3:$J$103)-2),ROW(3:3)))," ")</f>
        <v>3</v>
      </c>
      <c r="V5" s="5" t="str">
        <f aca="false">IFERROR(INDEX($I$3:$I$103,SMALL(IF($J$3:$J$103=$AA$3,ROW($J$3:$J$103)-2),ROW(3:3)))," ")</f>
        <v> </v>
      </c>
      <c r="W5" s="5" t="str">
        <f aca="false">IFERROR(INDEX($J$3:$J$103,SMALL(IF($J$3:$J$103=$AA$3,ROW($J$3:$J$103)-2),ROW(3:3)))," ")</f>
        <v>矮人國</v>
      </c>
      <c r="X5" s="6" t="n">
        <f aca="false">圖片</f>
        <v>0</v>
      </c>
      <c r="AA5" s="17" t="s">
        <v>25</v>
      </c>
      <c r="AC5" s="14" t="str">
        <f aca="false">IFERROR(INDEX($A$3:$A$103,($AD$1-1)*20+3)," ")</f>
        <v>躍龍</v>
      </c>
      <c r="AD5" s="6"/>
    </row>
    <row r="6" customFormat="false" ht="21" hidden="false" customHeight="true" outlineLevel="0" collapsed="false">
      <c r="A6" s="8" t="s">
        <v>31</v>
      </c>
      <c r="B6" s="6" t="n">
        <v>56</v>
      </c>
      <c r="C6" s="15" t="s">
        <v>32</v>
      </c>
      <c r="D6" s="5" t="s">
        <v>33</v>
      </c>
      <c r="E6" s="5" t="s">
        <v>23</v>
      </c>
      <c r="F6" s="8" t="s">
        <v>30</v>
      </c>
      <c r="G6" s="6" t="n">
        <v>1</v>
      </c>
      <c r="H6" s="6" t="n">
        <v>8</v>
      </c>
      <c r="I6" s="5" t="s">
        <v>12</v>
      </c>
      <c r="J6" s="16" t="s">
        <v>34</v>
      </c>
      <c r="L6" s="5" t="s">
        <v>12</v>
      </c>
      <c r="N6" s="5" t="str">
        <f aca="false">IFERROR(INDEX($A$3:$A$103,SMALL(IF($J$3:$J$103=$AA$3,ROW($J$3:$J$103)-2),ROW(4:4)))," ")</f>
        <v> </v>
      </c>
      <c r="O6" s="6" t="str">
        <f aca="false">IFERROR(INDEX($B$3:$B$103,SMALL(IF($J$3:$J$103=$AA$3,ROW($J$3:$J$103)-2),ROW(4:4)))," ")</f>
        <v> </v>
      </c>
      <c r="P6" s="15" t="str">
        <f aca="false">IFERROR(INDEX($C$3:$C$103,SMALL(IF($J$3:$J$103=$AA$3,ROW($J$3:$J$103)-2),ROW(4:4)))," ")</f>
        <v> </v>
      </c>
      <c r="Q6" s="5" t="str">
        <f aca="false">IFERROR(INDEX($D$3:$D$103,SMALL(IF($J$3:$J$103=$AA$3,ROW($J$3:$J$103)-2),ROW(4:4)))," ")</f>
        <v> </v>
      </c>
      <c r="R6" s="5" t="str">
        <f aca="false">IFERROR(INDEX($E$3:$E$103,SMALL(IF($J$3:$J$103=$AA$3,ROW($J$3:$J$103)-2),ROW(4:4)))," ")</f>
        <v> </v>
      </c>
      <c r="S6" s="5" t="str">
        <f aca="false">IFERROR(INDEX($F$3:$F$103,SMALL(IF($J$3:$J$103=$AA$3,ROW($J$3:$J$103)-2),ROW(4:4)))," ")</f>
        <v> </v>
      </c>
      <c r="T6" s="6" t="str">
        <f aca="false">IFERROR(INDEX($G$3:$G$103,SMALL(IF($J$3:$J$103=$AA$3,ROW($J$3:$J$103)-2),ROW(4:4)))," ")</f>
        <v> </v>
      </c>
      <c r="U6" s="6" t="str">
        <f aca="false">IFERROR(INDEX($H$3:$H$103,SMALL(IF($J$3:$J$103=$AA$3,ROW($J$3:$J$103)-2),ROW(4:4)))," ")</f>
        <v> </v>
      </c>
      <c r="V6" s="5" t="str">
        <f aca="false">IFERROR(INDEX($I$3:$I$103,SMALL(IF($J$3:$J$103=$AA$3,ROW($J$3:$J$103)-2),ROW(4:4)))," ")</f>
        <v> </v>
      </c>
      <c r="W6" s="5" t="str">
        <f aca="false">IFERROR(INDEX($J$3:$J$103,SMALL(IF($J$3:$J$103=$AA$3,ROW($J$3:$J$103)-2),ROW(4:4)))," ")</f>
        <v> </v>
      </c>
      <c r="X6" s="6" t="n">
        <f aca="false">圖片</f>
        <v>0</v>
      </c>
      <c r="AA6" s="18" t="s">
        <v>34</v>
      </c>
      <c r="AC6" s="14" t="str">
        <f aca="false">IFERROR(INDEX($A$3:$A$103,($AD$1-1)*20+4)," ")</f>
        <v>瓦爾基里</v>
      </c>
      <c r="AD6" s="6"/>
    </row>
    <row r="7" customFormat="false" ht="21" hidden="false" customHeight="true" outlineLevel="0" collapsed="false">
      <c r="A7" s="8" t="s">
        <v>35</v>
      </c>
      <c r="B7" s="6" t="n">
        <v>32</v>
      </c>
      <c r="C7" s="15" t="s">
        <v>36</v>
      </c>
      <c r="D7" s="5" t="s">
        <v>23</v>
      </c>
      <c r="E7" s="5" t="s">
        <v>23</v>
      </c>
      <c r="F7" s="8" t="s">
        <v>37</v>
      </c>
      <c r="G7" s="6" t="n">
        <v>1</v>
      </c>
      <c r="H7" s="6" t="n">
        <v>3</v>
      </c>
      <c r="I7" s="5" t="s">
        <v>12</v>
      </c>
      <c r="J7" s="8" t="s">
        <v>25</v>
      </c>
      <c r="L7" s="5" t="s">
        <v>12</v>
      </c>
      <c r="N7" s="5" t="str">
        <f aca="false">IFERROR(INDEX($A$3:$A$103,SMALL(IF($J$3:$J$103=$AA$3,ROW($J$3:$J$103)-2),ROW(5:5)))," ")</f>
        <v>發條蜘蛛</v>
      </c>
      <c r="O7" s="6" t="n">
        <f aca="false">IFERROR(INDEX($B$3:$B$103,SMALL(IF($J$3:$J$103=$AA$3,ROW($J$3:$J$103)-2),ROW(5:5)))," ")</f>
        <v>32</v>
      </c>
      <c r="P7" s="15" t="str">
        <f aca="false">IFERROR(INDEX($C$3:$C$103,SMALL(IF($J$3:$J$103=$AA$3,ROW($J$3:$J$103)-2),ROW(5:5)))," ")</f>
        <v>2~3（1.2）</v>
      </c>
      <c r="Q7" s="5" t="str">
        <f aca="false">IFERROR(INDEX($D$3:$D$103,SMALL(IF($J$3:$J$103=$AA$3,ROW($J$3:$J$103)-2),ROW(5:5)))," ")</f>
        <v>None</v>
      </c>
      <c r="R7" s="5" t="str">
        <f aca="false">IFERROR(INDEX($E$3:$E$103,SMALL(IF($J$3:$J$103=$AA$3,ROW($J$3:$J$103)-2),ROW(5:5)))," ")</f>
        <v>None</v>
      </c>
      <c r="S7" s="5" t="str">
        <f aca="false">IFERROR(INDEX($F$3:$F$103,SMALL(IF($J$3:$J$103=$AA$3,ROW($J$3:$J$103)-2),ROW(5:5)))," ")</f>
        <v>快（90）</v>
      </c>
      <c r="T7" s="6" t="n">
        <f aca="false">IFERROR(INDEX($G$3:$G$103,SMALL(IF($J$3:$J$103=$AA$3,ROW($J$3:$J$103)-2),ROW(5:5)))," ")</f>
        <v>1</v>
      </c>
      <c r="U7" s="6" t="n">
        <f aca="false">IFERROR(INDEX($H$3:$H$103,SMALL(IF($J$3:$J$103=$AA$3,ROW($J$3:$J$103)-2),ROW(5:5)))," ")</f>
        <v>3</v>
      </c>
      <c r="V7" s="5" t="str">
        <f aca="false">IFERROR(INDEX($I$3:$I$103,SMALL(IF($J$3:$J$103=$AA$3,ROW($J$3:$J$103)-2),ROW(5:5)))," ")</f>
        <v> </v>
      </c>
      <c r="W7" s="5" t="str">
        <f aca="false">IFERROR(INDEX($J$3:$J$103,SMALL(IF($J$3:$J$103=$AA$3,ROW($J$3:$J$103)-2),ROW(5:5)))," ")</f>
        <v>矮人國</v>
      </c>
      <c r="X7" s="6" t="n">
        <f aca="false">圖片</f>
        <v>0</v>
      </c>
      <c r="AA7" s="18" t="s">
        <v>38</v>
      </c>
      <c r="AC7" s="14" t="str">
        <f aca="false">IFERROR(INDEX($A$3:$A$103,($AD$1-1)*20+5)," ")</f>
        <v>屍鬼</v>
      </c>
      <c r="AD7" s="6"/>
    </row>
    <row r="8" customFormat="false" ht="21" hidden="false" customHeight="true" outlineLevel="0" collapsed="false">
      <c r="A8" s="8" t="s">
        <v>39</v>
      </c>
      <c r="B8" s="6" t="n">
        <v>96</v>
      </c>
      <c r="C8" s="15" t="s">
        <v>40</v>
      </c>
      <c r="D8" s="5" t="s">
        <v>33</v>
      </c>
      <c r="E8" s="5" t="s">
        <v>23</v>
      </c>
      <c r="F8" s="8" t="s">
        <v>41</v>
      </c>
      <c r="G8" s="6" t="n">
        <v>1</v>
      </c>
      <c r="H8" s="6" t="n">
        <v>15</v>
      </c>
      <c r="I8" s="5" t="s">
        <v>42</v>
      </c>
      <c r="J8" s="8" t="s">
        <v>25</v>
      </c>
      <c r="L8" s="5" t="s">
        <v>12</v>
      </c>
      <c r="N8" s="5" t="str">
        <f aca="false">IFERROR(INDEX($A$3:$A$103,SMALL(IF($J$3:$J$103=$AA$3,ROW($J$3:$J$103)-2),ROW(6:6)))," ")</f>
        <v>咀嚼機器人</v>
      </c>
      <c r="O8" s="6" t="n">
        <f aca="false">IFERROR(INDEX($B$3:$B$103,SMALL(IF($J$3:$J$103=$AA$3,ROW($J$3:$J$103)-2),ROW(6:6)))," ")</f>
        <v>96</v>
      </c>
      <c r="P8" s="6" t="str">
        <f aca="false">IFERROR(INDEX($C$3:$C$103,SMALL(IF($J$3:$J$103=$AA$3,ROW($J$3:$J$103)-2),ROW(6:6)))," ")</f>
        <v>6~10</v>
      </c>
      <c r="Q8" s="5" t="str">
        <f aca="false">IFERROR(INDEX($D$3:$D$103,SMALL(IF($J$3:$J$103=$AA$3,ROW($J$3:$J$103)-2),ROW(6:6)))," ")</f>
        <v>Low</v>
      </c>
      <c r="R8" s="5" t="str">
        <f aca="false">IFERROR(INDEX($E$3:$E$103,SMALL(IF($J$3:$J$103=$AA$3,ROW($J$3:$J$103)-2),ROW(6:6)))," ")</f>
        <v>None</v>
      </c>
      <c r="S8" s="5" t="str">
        <f aca="false">IFERROR(INDEX($F$3:$F$103,SMALL(IF($J$3:$J$103=$AA$3,ROW($J$3:$J$103)-2),ROW(6:6)))," ")</f>
        <v>中（39）</v>
      </c>
      <c r="T8" s="6" t="n">
        <f aca="false">IFERROR(INDEX($G$3:$G$103,SMALL(IF($J$3:$J$103=$AA$3,ROW($J$3:$J$103)-2),ROW(6:6)))," ")</f>
        <v>1</v>
      </c>
      <c r="U8" s="6" t="n">
        <f aca="false">IFERROR(INDEX($H$3:$H$103,SMALL(IF($J$3:$J$103=$AA$3,ROW($J$3:$J$103)-2),ROW(6:6)))," ")</f>
        <v>15</v>
      </c>
      <c r="V8" s="5" t="str">
        <f aca="false">IFERROR(INDEX($I$3:$I$103,SMALL(IF($J$3:$J$103=$AA$3,ROW($J$3:$J$103)-2),ROW(6:6)))," ")</f>
        <v>1.2（0.2）</v>
      </c>
      <c r="W8" s="5" t="str">
        <f aca="false">IFERROR(INDEX($J$3:$J$103,SMALL(IF($J$3:$J$103=$AA$3,ROW($J$3:$J$103)-2),ROW(6:6)))," ")</f>
        <v>矮人國</v>
      </c>
      <c r="X8" s="6" t="n">
        <f aca="false">圖片</f>
        <v>0</v>
      </c>
      <c r="AA8" s="18" t="s">
        <v>43</v>
      </c>
      <c r="AC8" s="14" t="str">
        <f aca="false">IFERROR(INDEX($A$3:$A$103,($AD$1-1)*20+6)," ")</f>
        <v>斯維爾德魯伊</v>
      </c>
      <c r="AD8" s="6"/>
    </row>
    <row r="9" customFormat="false" ht="21" hidden="false" customHeight="true" outlineLevel="0" collapsed="false">
      <c r="A9" s="8" t="s">
        <v>44</v>
      </c>
      <c r="B9" s="6" t="n">
        <v>32</v>
      </c>
      <c r="C9" s="6" t="n">
        <v>0</v>
      </c>
      <c r="D9" s="5" t="s">
        <v>23</v>
      </c>
      <c r="E9" s="5" t="s">
        <v>23</v>
      </c>
      <c r="F9" s="8" t="s">
        <v>45</v>
      </c>
      <c r="G9" s="6" t="n">
        <v>1</v>
      </c>
      <c r="H9" s="6" t="n">
        <v>6</v>
      </c>
      <c r="I9" s="5" t="s">
        <v>12</v>
      </c>
      <c r="J9" s="8" t="s">
        <v>25</v>
      </c>
      <c r="L9" s="5" t="s">
        <v>12</v>
      </c>
      <c r="N9" s="5" t="str">
        <f aca="false">IFERROR(INDEX($A$3:$A$103,SMALL(IF($J$3:$J$103=$AA$3,ROW($J$3:$J$103)-2),ROW(7:7)))," ")</f>
        <v>獨眼龍</v>
      </c>
      <c r="O9" s="6" t="n">
        <f aca="false">IFERROR(INDEX($B$3:$B$103,SMALL(IF($J$3:$J$103=$AA$3,ROW($J$3:$J$103)-2),ROW(7:7)))," ")</f>
        <v>32</v>
      </c>
      <c r="P9" s="15" t="n">
        <f aca="false">IFERROR(INDEX($C$3:$C$103,SMALL(IF($J$3:$J$103=$AA$3,ROW($J$3:$J$103)-2),ROW(7:7)))," ")</f>
        <v>0</v>
      </c>
      <c r="Q9" s="5" t="str">
        <f aca="false">IFERROR(INDEX($D$3:$D$103,SMALL(IF($J$3:$J$103=$AA$3,ROW($J$3:$J$103)-2),ROW(7:7)))," ")</f>
        <v>None</v>
      </c>
      <c r="R9" s="5" t="str">
        <f aca="false">IFERROR(INDEX($E$3:$E$103,SMALL(IF($J$3:$J$103=$AA$3,ROW($J$3:$J$103)-2),ROW(7:7)))," ")</f>
        <v>None</v>
      </c>
      <c r="S9" s="5" t="str">
        <f aca="false">IFERROR(INDEX($F$3:$F$103,SMALL(IF($J$3:$J$103=$AA$3,ROW($J$3:$J$103)-2),ROW(7:7)))," ")</f>
        <v>快（55）</v>
      </c>
      <c r="T9" s="6" t="n">
        <f aca="false">IFERROR(INDEX($G$3:$G$103,SMALL(IF($J$3:$J$103=$AA$3,ROW($J$3:$J$103)-2),ROW(7:7)))," ")</f>
        <v>1</v>
      </c>
      <c r="U9" s="6" t="n">
        <f aca="false">IFERROR(INDEX($H$3:$H$103,SMALL(IF($J$3:$J$103=$AA$3,ROW($J$3:$J$103)-2),ROW(7:7)))," ")</f>
        <v>6</v>
      </c>
      <c r="V9" s="5" t="str">
        <f aca="false">IFERROR(INDEX($I$3:$I$103,SMALL(IF($J$3:$J$103=$AA$3,ROW($J$3:$J$103)-2),ROW(7:7)))," ")</f>
        <v> </v>
      </c>
      <c r="W9" s="5" t="str">
        <f aca="false">IFERROR(INDEX($J$3:$J$103,SMALL(IF($J$3:$J$103=$AA$3,ROW($J$3:$J$103)-2),ROW(7:7)))," ")</f>
        <v>矮人國</v>
      </c>
      <c r="X9" s="6" t="n">
        <f aca="false">圖片</f>
        <v>0</v>
      </c>
      <c r="AA9" s="18" t="s">
        <v>46</v>
      </c>
      <c r="AC9" s="14" t="str">
        <f aca="false">IFERROR(INDEX($A$3:$A$103,($AD$1-1)*20+7)," ")</f>
        <v>冰霜巨人</v>
      </c>
      <c r="AD9" s="6"/>
    </row>
    <row r="10" customFormat="false" ht="21" hidden="false" customHeight="true" outlineLevel="0" collapsed="false">
      <c r="A10" s="8" t="s">
        <v>47</v>
      </c>
      <c r="B10" s="6" t="n">
        <v>96</v>
      </c>
      <c r="C10" s="15" t="s">
        <v>48</v>
      </c>
      <c r="D10" s="5" t="s">
        <v>23</v>
      </c>
      <c r="E10" s="5" t="s">
        <v>23</v>
      </c>
      <c r="F10" s="8" t="s">
        <v>49</v>
      </c>
      <c r="G10" s="6" t="n">
        <v>1</v>
      </c>
      <c r="H10" s="6" t="n">
        <v>12</v>
      </c>
      <c r="I10" s="8" t="s">
        <v>50</v>
      </c>
      <c r="J10" s="16" t="s">
        <v>34</v>
      </c>
      <c r="L10" s="5" t="s">
        <v>12</v>
      </c>
      <c r="N10" s="5" t="str">
        <f aca="false">IFERROR(INDEX($A$3:$A$103,SMALL(IF($J$3:$J$103=$AA$3,ROW($J$3:$J$103)-2),ROW(8:8)))," ")</f>
        <v> </v>
      </c>
      <c r="O10" s="6" t="str">
        <f aca="false">IFERROR(INDEX($B$3:$B$103,SMALL(IF($J$3:$J$103=$AA$3,ROW($J$3:$J$103)-2),ROW(8:8)))," ")</f>
        <v> </v>
      </c>
      <c r="P10" s="15" t="str">
        <f aca="false">IFERROR(INDEX($C$3:$C$103,SMALL(IF($J$3:$J$103=$AA$3,ROW($J$3:$J$103)-2),ROW(8:8)))," ")</f>
        <v> </v>
      </c>
      <c r="Q10" s="5" t="str">
        <f aca="false">IFERROR(INDEX($D$3:$D$103,SMALL(IF($J$3:$J$103=$AA$3,ROW($J$3:$J$103)-2),ROW(8:8)))," ")</f>
        <v> </v>
      </c>
      <c r="R10" s="5" t="str">
        <f aca="false">IFERROR(INDEX($E$3:$E$103,SMALL(IF($J$3:$J$103=$AA$3,ROW($J$3:$J$103)-2),ROW(8:8)))," ")</f>
        <v> </v>
      </c>
      <c r="S10" s="5" t="str">
        <f aca="false">IFERROR(INDEX($F$3:$F$103,SMALL(IF($J$3:$J$103=$AA$3,ROW($J$3:$J$103)-2),ROW(8:8)))," ")</f>
        <v> </v>
      </c>
      <c r="T10" s="6" t="str">
        <f aca="false">IFERROR(INDEX($G$3:$G$103,SMALL(IF($J$3:$J$103=$AA$3,ROW($J$3:$J$103)-2),ROW(8:8)))," ")</f>
        <v> </v>
      </c>
      <c r="U10" s="6" t="str">
        <f aca="false">IFERROR(INDEX($H$3:$H$103,SMALL(IF($J$3:$J$103=$AA$3,ROW($J$3:$J$103)-2),ROW(8:8)))," ")</f>
        <v> </v>
      </c>
      <c r="V10" s="5" t="str">
        <f aca="false">IFERROR(INDEX($I$3:$I$103,SMALL(IF($J$3:$J$103=$AA$3,ROW($J$3:$J$103)-2),ROW(8:8)))," ")</f>
        <v> </v>
      </c>
      <c r="W10" s="5" t="str">
        <f aca="false">IFERROR(INDEX($J$3:$J$103,SMALL(IF($J$3:$J$103=$AA$3,ROW($J$3:$J$103)-2),ROW(8:8)))," ")</f>
        <v> </v>
      </c>
      <c r="X10" s="6" t="n">
        <f aca="false">圖片</f>
        <v>0</v>
      </c>
      <c r="AA10" s="18" t="s">
        <v>51</v>
      </c>
      <c r="AC10" s="14" t="str">
        <f aca="false">IFERROR(INDEX($A$3:$A$103,($AD$1-1)*20+8)," ")</f>
        <v>招募</v>
      </c>
      <c r="AD10" s="6"/>
    </row>
    <row r="11" customFormat="false" ht="21" hidden="false" customHeight="true" outlineLevel="0" collapsed="false">
      <c r="A11" s="8" t="s">
        <v>52</v>
      </c>
      <c r="B11" s="6" t="n">
        <v>192</v>
      </c>
      <c r="C11" s="15" t="s">
        <v>53</v>
      </c>
      <c r="D11" s="5" t="s">
        <v>54</v>
      </c>
      <c r="E11" s="5" t="s">
        <v>23</v>
      </c>
      <c r="F11" s="8" t="s">
        <v>55</v>
      </c>
      <c r="G11" s="6" t="n">
        <v>1</v>
      </c>
      <c r="H11" s="6" t="n">
        <v>24</v>
      </c>
      <c r="I11" s="8" t="s">
        <v>56</v>
      </c>
      <c r="J11" s="8" t="s">
        <v>25</v>
      </c>
      <c r="L11" s="5" t="s">
        <v>12</v>
      </c>
      <c r="N11" s="5" t="str">
        <f aca="false">IFERROR(INDEX($A$3:$A$103,SMALL(IF($J$3:$J$103=$AA$3,ROW($J$3:$J$103)-2),ROW(9:9)))," ")</f>
        <v>煙須工程師</v>
      </c>
      <c r="O11" s="6" t="n">
        <f aca="false">IFERROR(INDEX($B$3:$B$103,SMALL(IF($J$3:$J$103=$AA$3,ROW($J$3:$J$103)-2),ROW(9:9)))," ")</f>
        <v>192</v>
      </c>
      <c r="P11" s="15" t="str">
        <f aca="false">IFERROR(INDEX($C$3:$C$103,SMALL(IF($J$3:$J$103=$AA$3,ROW($J$3:$J$103)-2),ROW(9:9)))," ")</f>
        <v>8~12</v>
      </c>
      <c r="Q11" s="5" t="str">
        <f aca="false">IFERROR(INDEX($D$3:$D$103,SMALL(IF($J$3:$J$103=$AA$3,ROW($J$3:$J$103)-2),ROW(9:9)))," ")</f>
        <v>medium(40%)</v>
      </c>
      <c r="R11" s="5" t="str">
        <f aca="false">IFERROR(INDEX($E$3:$E$103,SMALL(IF($J$3:$J$103=$AA$3,ROW($J$3:$J$103)-2),ROW(9:9)))," ")</f>
        <v>None</v>
      </c>
      <c r="S11" s="5" t="str">
        <f aca="false">IFERROR(INDEX($F$3:$F$103,SMALL(IF($J$3:$J$103=$AA$3,ROW($J$3:$J$103)-2),ROW(9:9)))," ")</f>
        <v>中(36)</v>
      </c>
      <c r="T11" s="6" t="n">
        <f aca="false">IFERROR(INDEX($G$3:$G$103,SMALL(IF($J$3:$J$103=$AA$3,ROW($J$3:$J$103)-2),ROW(9:9)))," ")</f>
        <v>1</v>
      </c>
      <c r="U11" s="6" t="n">
        <f aca="false">IFERROR(INDEX($H$3:$H$103,SMALL(IF($J$3:$J$103=$AA$3,ROW($J$3:$J$103)-2),ROW(9:9)))," ")</f>
        <v>24</v>
      </c>
      <c r="V11" s="5" t="str">
        <f aca="false">IFERROR(INDEX($I$3:$I$103,SMALL(IF($J$3:$J$103=$AA$3,ROW($J$3:$J$103)-2),ROW(9:9)))," ")</f>
        <v>修理機器</v>
      </c>
      <c r="W11" s="5" t="str">
        <f aca="false">IFERROR(INDEX($J$3:$J$103,SMALL(IF($J$3:$J$103=$AA$3,ROW($J$3:$J$103)-2),ROW(9:9)))," ")</f>
        <v>矮人國</v>
      </c>
      <c r="X11" s="6" t="n">
        <f aca="false">圖片</f>
        <v>0</v>
      </c>
      <c r="AA11" s="18" t="s">
        <v>57</v>
      </c>
      <c r="AC11" s="14" t="str">
        <f aca="false">IFERROR(INDEX($A$3:$A$103,($AD$1-1)*20+9)," ")</f>
        <v>福特曼</v>
      </c>
      <c r="AD11" s="6"/>
    </row>
    <row r="12" customFormat="false" ht="35.25" hidden="false" customHeight="true" outlineLevel="0" collapsed="false">
      <c r="A12" s="8" t="s">
        <v>58</v>
      </c>
      <c r="B12" s="6" t="n">
        <v>128</v>
      </c>
      <c r="C12" s="15" t="s">
        <v>59</v>
      </c>
      <c r="D12" s="5" t="s">
        <v>23</v>
      </c>
      <c r="E12" s="5" t="s">
        <v>60</v>
      </c>
      <c r="F12" s="8" t="s">
        <v>49</v>
      </c>
      <c r="G12" s="6" t="n">
        <v>1</v>
      </c>
      <c r="H12" s="6" t="n">
        <v>16</v>
      </c>
      <c r="I12" s="19" t="s">
        <v>61</v>
      </c>
      <c r="J12" s="16" t="s">
        <v>34</v>
      </c>
      <c r="L12" s="5" t="s">
        <v>12</v>
      </c>
      <c r="N12" s="5" t="str">
        <f aca="false">IFERROR(INDEX($A$3:$A$103,SMALL(IF($J$3:$J$103=$AA$3,ROW($J$3:$J$103)-2),ROW(10:10)))," ")</f>
        <v> </v>
      </c>
      <c r="O12" s="15" t="str">
        <f aca="false">IFERROR(INDEX($B$3:$B$103,SMALL(IF($J$3:$J$103=$AA$3,ROW($J$3:$J$103)-2),ROW(10:10)))," ")</f>
        <v> </v>
      </c>
      <c r="P12" s="15" t="str">
        <f aca="false">IFERROR(INDEX($C$3:$C$103,SMALL(IF($J$3:$J$103=$AA$3,ROW($J$3:$J$103)-2),ROW(10:10)))," ")</f>
        <v> </v>
      </c>
      <c r="Q12" s="5" t="str">
        <f aca="false">IFERROR(INDEX($D$3:$D$103,SMALL(IF($J$3:$J$103=$AA$3,ROW($J$3:$J$103)-2),ROW(10:10)))," ")</f>
        <v> </v>
      </c>
      <c r="R12" s="5" t="str">
        <f aca="false">IFERROR(INDEX($E$3:$E$103,SMALL(IF($J$3:$J$103=$AA$3,ROW($J$3:$J$103)-2),ROW(10:10)))," ")</f>
        <v> </v>
      </c>
      <c r="S12" s="5" t="str">
        <f aca="false">IFERROR(INDEX($F$3:$F$103,SMALL(IF($J$3:$J$103=$AA$3,ROW($J$3:$J$103)-2),ROW(10:10)))," ")</f>
        <v> </v>
      </c>
      <c r="T12" s="15" t="str">
        <f aca="false">IFERROR(INDEX($G$3:$G$103,SMALL(IF($J$3:$J$103=$AA$3,ROW($J$3:$J$103)-2),ROW(10:10)))," ")</f>
        <v> </v>
      </c>
      <c r="U12" s="15" t="str">
        <f aca="false">IFERROR(INDEX($H$3:$H$103,SMALL(IF($J$3:$J$103=$AA$3,ROW($J$3:$J$103)-2),ROW(10:10)))," ")</f>
        <v> </v>
      </c>
      <c r="V12" s="5" t="str">
        <f aca="false">IFERROR(INDEX($I$3:$I$103,SMALL(IF($J$3:$J$103=$AA$3,ROW($J$3:$J$103)-2),ROW(10:10)))," ")</f>
        <v> </v>
      </c>
      <c r="W12" s="5" t="str">
        <f aca="false">IFERROR(INDEX($J$3:$J$103,SMALL(IF($J$3:$J$103=$AA$3,ROW($J$3:$J$103)-2),ROW(10:10)))," ")</f>
        <v> </v>
      </c>
      <c r="X12" s="6" t="n">
        <f aca="false">圖片</f>
        <v>0</v>
      </c>
      <c r="AA12" s="18" t="s">
        <v>43</v>
      </c>
      <c r="AC12" s="14" t="str">
        <f aca="false">IFERROR(INDEX($A$3:$A$103,($AD$1-1)*20+10)," ")</f>
        <v>看門狗</v>
      </c>
      <c r="AD12" s="6"/>
    </row>
    <row r="13" customFormat="false" ht="21" hidden="false" customHeight="true" outlineLevel="0" collapsed="false">
      <c r="A13" s="8" t="s">
        <v>62</v>
      </c>
      <c r="B13" s="6" t="n">
        <v>64</v>
      </c>
      <c r="C13" s="15" t="s">
        <v>63</v>
      </c>
      <c r="D13" s="5" t="s">
        <v>23</v>
      </c>
      <c r="E13" s="5" t="s">
        <v>23</v>
      </c>
      <c r="F13" s="8" t="s">
        <v>64</v>
      </c>
      <c r="G13" s="6" t="n">
        <v>1</v>
      </c>
      <c r="H13" s="6" t="n">
        <v>8</v>
      </c>
      <c r="I13" s="8" t="s">
        <v>65</v>
      </c>
      <c r="J13" s="16" t="s">
        <v>34</v>
      </c>
      <c r="L13" s="5" t="s">
        <v>12</v>
      </c>
      <c r="N13" s="5" t="str">
        <f aca="false">IFERROR(INDEX($A$3:$A$103,SMALL(IF($J$3:$J$103=$AA$3,ROW($J$3:$J$103)-2),ROW(11:11)))," ")</f>
        <v> </v>
      </c>
      <c r="O13" s="15" t="str">
        <f aca="false">IFERROR(INDEX($B$3:$B$103,SMALL(IF($J$3:$J$103=$AA$3,ROW($J$3:$J$103)-2),ROW(11:11)))," ")</f>
        <v> </v>
      </c>
      <c r="P13" s="15" t="str">
        <f aca="false">IFERROR(INDEX($C$3:$C$103,SMALL(IF($J$3:$J$103=$AA$3,ROW($J$3:$J$103)-2),ROW(11:11)))," ")</f>
        <v> </v>
      </c>
      <c r="Q13" s="5" t="str">
        <f aca="false">IFERROR(INDEX($D$3:$D$103,SMALL(IF($J$3:$J$103=$AA$3,ROW($J$3:$J$103)-2),ROW(11:11)))," ")</f>
        <v> </v>
      </c>
      <c r="R13" s="5" t="str">
        <f aca="false">IFERROR(INDEX($E$3:$E$103,SMALL(IF($J$3:$J$103=$AA$3,ROW($J$3:$J$103)-2),ROW(11:11)))," ")</f>
        <v> </v>
      </c>
      <c r="S13" s="5" t="str">
        <f aca="false">IFERROR(INDEX($F$3:$F$103,SMALL(IF($J$3:$J$103=$AA$3,ROW($J$3:$J$103)-2),ROW(11:11)))," ")</f>
        <v> </v>
      </c>
      <c r="T13" s="15" t="str">
        <f aca="false">IFERROR(INDEX($G$3:$G$103,SMALL(IF($J$3:$J$103=$AA$3,ROW($J$3:$J$103)-2),ROW(11:11)))," ")</f>
        <v> </v>
      </c>
      <c r="U13" s="15" t="str">
        <f aca="false">IFERROR(INDEX($H$3:$H$103,SMALL(IF($J$3:$J$103=$AA$3,ROW($J$3:$J$103)-2),ROW(11:11)))," ")</f>
        <v> </v>
      </c>
      <c r="V13" s="5" t="str">
        <f aca="false">IFERROR(INDEX($I$3:$I$103,SMALL(IF($J$3:$J$103=$AA$3,ROW($J$3:$J$103)-2),ROW(11:11)))," ")</f>
        <v> </v>
      </c>
      <c r="W13" s="5" t="str">
        <f aca="false">IFERROR(INDEX($J$3:$J$103,SMALL(IF($J$3:$J$103=$AA$3,ROW($J$3:$J$103)-2),ROW(11:11)))," ")</f>
        <v> </v>
      </c>
      <c r="X13" s="6" t="n">
        <f aca="false">圖片</f>
        <v>0</v>
      </c>
      <c r="AA13" s="18" t="s">
        <v>34</v>
      </c>
      <c r="AC13" s="14" t="str">
        <f aca="false">IFERROR(INDEX($A$3:$A$103,($AD$1-1)*20+11)," ")</f>
        <v>部隊隊長</v>
      </c>
      <c r="AD13" s="6"/>
    </row>
    <row r="14" customFormat="false" ht="21" hidden="false" customHeight="true" outlineLevel="0" collapsed="false">
      <c r="A14" s="8" t="s">
        <v>66</v>
      </c>
      <c r="B14" s="6" t="n">
        <v>400</v>
      </c>
      <c r="C14" s="15" t="s">
        <v>67</v>
      </c>
      <c r="D14" s="5" t="s">
        <v>23</v>
      </c>
      <c r="E14" s="5" t="s">
        <v>23</v>
      </c>
      <c r="F14" s="8" t="s">
        <v>68</v>
      </c>
      <c r="G14" s="6" t="n">
        <v>2</v>
      </c>
      <c r="H14" s="6" t="n">
        <v>50</v>
      </c>
      <c r="I14" s="8" t="s">
        <v>69</v>
      </c>
      <c r="J14" s="16" t="s">
        <v>34</v>
      </c>
      <c r="L14" s="5" t="s">
        <v>12</v>
      </c>
      <c r="N14" s="5" t="str">
        <f aca="false">IFERROR(INDEX($A$3:$A$103,SMALL(IF($J$3:$J$103=$AA$3,ROW($J$3:$J$103)-2),ROW(12:12)))," ")</f>
        <v> </v>
      </c>
      <c r="O14" s="15" t="str">
        <f aca="false">IFERROR(INDEX($B$3:$B$103,SMALL(IF($J$3:$J$103=$AA$3,ROW($J$3:$J$103)-2),ROW(12:12)))," ")</f>
        <v> </v>
      </c>
      <c r="P14" s="15" t="str">
        <f aca="false">IFERROR(INDEX($C$3:$C$103,SMALL(IF($J$3:$J$103=$AA$3,ROW($J$3:$J$103)-2),ROW(12:12)))," ")</f>
        <v> </v>
      </c>
      <c r="Q14" s="5" t="str">
        <f aca="false">IFERROR(INDEX($D$3:$D$103,SMALL(IF($J$3:$J$103=$AA$3,ROW($J$3:$J$103)-2),ROW(12:12)))," ")</f>
        <v> </v>
      </c>
      <c r="R14" s="5" t="str">
        <f aca="false">IFERROR(INDEX($E$3:$E$103,SMALL(IF($J$3:$J$103=$AA$3,ROW($J$3:$J$103)-2),ROW(12:12)))," ")</f>
        <v> </v>
      </c>
      <c r="S14" s="5" t="str">
        <f aca="false">IFERROR(INDEX($F$3:$F$103,SMALL(IF($J$3:$J$103=$AA$3,ROW($J$3:$J$103)-2),ROW(12:12)))," ")</f>
        <v> </v>
      </c>
      <c r="T14" s="15" t="str">
        <f aca="false">IFERROR(INDEX($G$3:$G$103,SMALL(IF($J$3:$J$103=$AA$3,ROW($J$3:$J$103)-2),ROW(12:12)))," ")</f>
        <v> </v>
      </c>
      <c r="U14" s="15" t="str">
        <f aca="false">IFERROR(INDEX($H$3:$H$103,SMALL(IF($J$3:$J$103=$AA$3,ROW($J$3:$J$103)-2),ROW(12:12)))," ")</f>
        <v> </v>
      </c>
      <c r="V14" s="5" t="str">
        <f aca="false">IFERROR(INDEX($I$3:$I$103,SMALL(IF($J$3:$J$103=$AA$3,ROW($J$3:$J$103)-2),ROW(12:12)))," ")</f>
        <v> </v>
      </c>
      <c r="W14" s="5" t="str">
        <f aca="false">IFERROR(INDEX($J$3:$J$103,SMALL(IF($J$3:$J$103=$AA$3,ROW($J$3:$J$103)-2),ROW(12:12)))," ")</f>
        <v> </v>
      </c>
      <c r="X14" s="6" t="n">
        <f aca="false">圖片</f>
        <v>0</v>
      </c>
      <c r="AA14" s="20" t="s">
        <v>70</v>
      </c>
      <c r="AC14" s="14" t="str">
        <f aca="false">IFERROR(INDEX($A$3:$A$103,($AD$1-1)*20+12)," ")</f>
        <v>農民</v>
      </c>
      <c r="AD14" s="6"/>
    </row>
    <row r="15" customFormat="false" ht="21" hidden="false" customHeight="true" outlineLevel="0" collapsed="false">
      <c r="A15" s="8" t="s">
        <v>71</v>
      </c>
      <c r="B15" s="6" t="n">
        <v>960</v>
      </c>
      <c r="C15" s="15" t="s">
        <v>72</v>
      </c>
      <c r="D15" s="5" t="s">
        <v>60</v>
      </c>
      <c r="E15" s="5" t="s">
        <v>23</v>
      </c>
      <c r="F15" s="8" t="s">
        <v>73</v>
      </c>
      <c r="G15" s="6" t="n">
        <v>2</v>
      </c>
      <c r="H15" s="6" t="n">
        <v>80</v>
      </c>
      <c r="I15" s="8" t="s">
        <v>74</v>
      </c>
      <c r="J15" s="8" t="s">
        <v>25</v>
      </c>
      <c r="L15" s="5" t="s">
        <v>12</v>
      </c>
      <c r="N15" s="8" t="s">
        <v>21</v>
      </c>
      <c r="O15" s="15" t="n">
        <f aca="false">IFERROR(INDEX($B$3:$B$103,SMALL(IF($J$3:$J$103=$AA$3,ROW($J$3:$J$103)-2),ROW(13:13)))," ")</f>
        <v>960</v>
      </c>
      <c r="P15" s="15" t="str">
        <f aca="false">IFERROR(INDEX($C$3:$C$103,SMALL(IF($J$3:$J$103=$AA$3,ROW($J$3:$J$103)-2),ROW(13:13)))," ")</f>
        <v>40~60</v>
      </c>
      <c r="Q15" s="5" t="str">
        <f aca="false">IFERROR(INDEX($D$3:$D$103,SMALL(IF($J$3:$J$103=$AA$3,ROW($J$3:$J$103)-2),ROW(13:13)))," ")</f>
        <v>High</v>
      </c>
      <c r="S15" s="5" t="str">
        <f aca="false">IFERROR(INDEX($F$3:$F$103,SMALL(IF($J$3:$J$103=$AA$3,ROW($J$3:$J$103)-2),ROW(13:13)))," ")</f>
        <v>非常慢(18)</v>
      </c>
      <c r="T15" s="15" t="n">
        <f aca="false">IFERROR(INDEX($G$3:$G$103,SMALL(IF($J$3:$J$103=$AA$3,ROW($J$3:$J$103)-2),ROW(13:13)))," ")</f>
        <v>2</v>
      </c>
      <c r="U15" s="15" t="n">
        <f aca="false">IFERROR(INDEX($H$3:$H$103,SMALL(IF($J$3:$J$103=$AA$3,ROW($J$3:$J$103)-2),ROW(13:13)))," ")</f>
        <v>80</v>
      </c>
      <c r="V15" s="5" t="str">
        <f aca="false">IFERROR(INDEX($I$3:$I$103,SMALL(IF($J$3:$J$103=$AA$3,ROW($J$3:$J$103)-2),ROW(13:13)))," ")</f>
        <v>區域攻擊</v>
      </c>
      <c r="W15" s="5" t="str">
        <f aca="false">IFERROR(INDEX($J$3:$J$103,SMALL(IF($J$3:$J$103=$AA$3,ROW($J$3:$J$103)-2),ROW(13:13)))," ")</f>
        <v>矮人國</v>
      </c>
      <c r="X15" s="6" t="n">
        <f aca="false">圖片</f>
        <v>0</v>
      </c>
      <c r="AC15" s="14" t="str">
        <f aca="false">IFERROR(INDEX($A$3:$A$103,($AD$1-1)*20+13)," ")</f>
        <v>獵鷹</v>
      </c>
      <c r="AD15" s="6"/>
    </row>
    <row r="16" customFormat="false" ht="21" hidden="false" customHeight="true" outlineLevel="0" collapsed="false">
      <c r="A16" s="8" t="s">
        <v>75</v>
      </c>
      <c r="B16" s="6" t="n">
        <v>100</v>
      </c>
      <c r="C16" s="15" t="s">
        <v>76</v>
      </c>
      <c r="D16" s="5" t="s">
        <v>33</v>
      </c>
      <c r="E16" s="5" t="s">
        <v>23</v>
      </c>
      <c r="F16" s="8" t="s">
        <v>77</v>
      </c>
      <c r="G16" s="6" t="n">
        <v>1</v>
      </c>
      <c r="H16" s="6" t="n">
        <v>12</v>
      </c>
      <c r="I16" s="5" t="s">
        <v>12</v>
      </c>
      <c r="J16" s="8" t="s">
        <v>38</v>
      </c>
      <c r="L16" s="5" t="s">
        <v>12</v>
      </c>
      <c r="N16" s="5" t="str">
        <f aca="false">IFERROR(INDEX($A$3:$A$103,SMALL(IF($J$3:$J$103=$AA$3,ROW($J$3:$J$103)-2),ROW(14:14)))," ")</f>
        <v> </v>
      </c>
      <c r="O16" s="15" t="str">
        <f aca="false">IFERROR(INDEX($B$3:$B$103,SMALL(IF($J$3:$J$103=$AA$3,ROW($J$3:$J$103)-2),ROW(14:14)))," ")</f>
        <v> </v>
      </c>
      <c r="P16" s="15" t="str">
        <f aca="false">IFERROR(INDEX($C$3:$C$103,SMALL(IF($J$3:$J$103=$AA$3,ROW($J$3:$J$103)-2),ROW(14:14)))," ")</f>
        <v> </v>
      </c>
      <c r="Q16" s="5" t="str">
        <f aca="false">IFERROR(INDEX($D$3:$D$103,SMALL(IF($J$3:$J$103=$AA$3,ROW($J$3:$J$103)-2),ROW(14:14)))," ")</f>
        <v> </v>
      </c>
      <c r="R16" s="5" t="str">
        <f aca="false">IFERROR(INDEX($E$3:$E$103,SMALL(IF($J$3:$J$103=$AA$3,ROW($J$3:$J$103)-2),ROW(14:14)))," ")</f>
        <v> </v>
      </c>
      <c r="S16" s="5" t="str">
        <f aca="false">IFERROR(INDEX($F$3:$F$103,SMALL(IF($J$3:$J$103=$AA$3,ROW($J$3:$J$103)-2),ROW(14:14)))," ")</f>
        <v> </v>
      </c>
      <c r="T16" s="15" t="str">
        <f aca="false">IFERROR(INDEX($G$3:$G$103,SMALL(IF($J$3:$J$103=$AA$3,ROW($J$3:$J$103)-2),ROW(14:14)))," ")</f>
        <v> </v>
      </c>
      <c r="U16" s="15" t="str">
        <f aca="false">IFERROR(INDEX($H$3:$H$103,SMALL(IF($J$3:$J$103=$AA$3,ROW($J$3:$J$103)-2),ROW(14:14)))," ")</f>
        <v> </v>
      </c>
      <c r="V16" s="5" t="str">
        <f aca="false">IFERROR(INDEX($I$3:$I$103,SMALL(IF($J$3:$J$103=$AA$3,ROW($J$3:$J$103)-2),ROW(14:14)))," ")</f>
        <v> </v>
      </c>
      <c r="W16" s="5" t="str">
        <f aca="false">IFERROR(INDEX($J$3:$J$103,SMALL(IF($J$3:$J$103=$AA$3,ROW($J$3:$J$103)-2),ROW(14:14)))," ")</f>
        <v> </v>
      </c>
      <c r="X16" s="6" t="n">
        <f aca="false">圖片</f>
        <v>0</v>
      </c>
      <c r="AC16" s="14" t="str">
        <f aca="false">IFERROR(INDEX($A$3:$A$103,($AD$1-1)*20+14)," ")</f>
        <v>喬詹金斯</v>
      </c>
      <c r="AD16" s="6"/>
    </row>
    <row r="17" customFormat="false" ht="21" hidden="false" customHeight="true" outlineLevel="0" collapsed="false">
      <c r="A17" s="8" t="s">
        <v>78</v>
      </c>
      <c r="B17" s="6" t="n">
        <v>96</v>
      </c>
      <c r="C17" s="15" t="s">
        <v>79</v>
      </c>
      <c r="D17" s="5" t="s">
        <v>23</v>
      </c>
      <c r="E17" s="5" t="s">
        <v>23</v>
      </c>
      <c r="F17" s="8" t="s">
        <v>55</v>
      </c>
      <c r="G17" s="6" t="n">
        <v>1</v>
      </c>
      <c r="H17" s="6" t="n">
        <v>10</v>
      </c>
      <c r="I17" s="5" t="s">
        <v>80</v>
      </c>
      <c r="J17" s="8" t="s">
        <v>38</v>
      </c>
      <c r="L17" s="5" t="s">
        <v>12</v>
      </c>
      <c r="N17" s="5" t="str">
        <f aca="false">IFERROR(INDEX($A$3:$A$103,SMALL(IF($J$3:$J$103=$AA$3,ROW($J$3:$J$103)-2),ROW(15:15)))," ")</f>
        <v> </v>
      </c>
      <c r="O17" s="15" t="str">
        <f aca="false">IFERROR(INDEX($B$3:$B$103,SMALL(IF($J$3:$J$103=$AA$3,ROW($J$3:$J$103)-2),ROW(15:15)))," ")</f>
        <v> </v>
      </c>
      <c r="P17" s="15" t="str">
        <f aca="false">IFERROR(INDEX($C$3:$C$103,SMALL(IF($J$3:$J$103=$AA$3,ROW($J$3:$J$103)-2),ROW(15:15)))," ")</f>
        <v> </v>
      </c>
      <c r="Q17" s="5" t="str">
        <f aca="false">IFERROR(INDEX($D$3:$D$103,SMALL(IF($J$3:$J$103=$AA$3,ROW($J$3:$J$103)-2),ROW(15:15)))," ")</f>
        <v> </v>
      </c>
      <c r="R17" s="5" t="str">
        <f aca="false">IFERROR(INDEX($E$3:$E$103,SMALL(IF($J$3:$J$103=$AA$3,ROW($J$3:$J$103)-2),ROW(15:15)))," ")</f>
        <v> </v>
      </c>
      <c r="S17" s="5" t="str">
        <f aca="false">IFERROR(INDEX($F$3:$F$103,SMALL(IF($J$3:$J$103=$AA$3,ROW($J$3:$J$103)-2),ROW(15:15)))," ")</f>
        <v> </v>
      </c>
      <c r="T17" s="15" t="str">
        <f aca="false">IFERROR(INDEX($G$3:$G$103,SMALL(IF($J$3:$J$103=$AA$3,ROW($J$3:$J$103)-2),ROW(15:15)))," ")</f>
        <v> </v>
      </c>
      <c r="U17" s="15" t="str">
        <f aca="false">IFERROR(INDEX($H$3:$H$103,SMALL(IF($J$3:$J$103=$AA$3,ROW($J$3:$J$103)-2),ROW(15:15)))," ")</f>
        <v> </v>
      </c>
      <c r="V17" s="5" t="str">
        <f aca="false">IFERROR(INDEX($I$3:$I$103,SMALL(IF($J$3:$J$103=$AA$3,ROW($J$3:$J$103)-2),ROW(15:15)))," ")</f>
        <v> </v>
      </c>
      <c r="W17" s="5" t="str">
        <f aca="false">IFERROR(INDEX($J$3:$J$103,SMALL(IF($J$3:$J$103=$AA$3,ROW($J$3:$J$103)-2),ROW(15:15)))," ")</f>
        <v> </v>
      </c>
      <c r="X17" s="6" t="n">
        <f aca="false">圖片</f>
        <v>0</v>
      </c>
      <c r="AC17" s="14" t="str">
        <f aca="false">IFERROR(INDEX($A$3:$A$103,($AD$1-1)*20+15)," ")</f>
        <v>巴桑</v>
      </c>
      <c r="AD17" s="6"/>
    </row>
    <row r="18" customFormat="false" ht="60" hidden="false" customHeight="true" outlineLevel="0" collapsed="false">
      <c r="A18" s="8" t="s">
        <v>81</v>
      </c>
      <c r="B18" s="6" t="n">
        <v>88</v>
      </c>
      <c r="C18" s="15" t="s">
        <v>53</v>
      </c>
      <c r="D18" s="5" t="s">
        <v>23</v>
      </c>
      <c r="E18" s="5" t="s">
        <v>23</v>
      </c>
      <c r="F18" s="8" t="s">
        <v>82</v>
      </c>
      <c r="G18" s="6" t="n">
        <v>1</v>
      </c>
      <c r="H18" s="6" t="n">
        <v>10</v>
      </c>
      <c r="I18" s="19" t="s">
        <v>83</v>
      </c>
      <c r="J18" s="8" t="s">
        <v>38</v>
      </c>
      <c r="L18" s="5" t="s">
        <v>12</v>
      </c>
      <c r="N18" s="5" t="str">
        <f aca="false">IFERROR(INDEX($A$3:$A$103,SMALL(IF($J$3:$J$103=$AA$3,ROW($J$3:$J$103)-2),ROW(16:16)))," ")</f>
        <v> </v>
      </c>
      <c r="O18" s="15" t="str">
        <f aca="false">IFERROR(INDEX($B$3:$B$103,SMALL(IF($J$3:$J$103=$AA$3,ROW($J$3:$J$103)-2),ROW(16:16)))," ")</f>
        <v> </v>
      </c>
      <c r="P18" s="15" t="str">
        <f aca="false">IFERROR(INDEX($C$3:$C$103,SMALL(IF($J$3:$J$103=$AA$3,ROW($J$3:$J$103)-2),ROW(16:16)))," ")</f>
        <v> </v>
      </c>
      <c r="Q18" s="5" t="str">
        <f aca="false">IFERROR(INDEX($D$3:$D$103,SMALL(IF($J$3:$J$103=$AA$3,ROW($J$3:$J$103)-2),ROW(16:16)))," ")</f>
        <v> </v>
      </c>
      <c r="R18" s="5" t="str">
        <f aca="false">IFERROR(INDEX($E$3:$E$103,SMALL(IF($J$3:$J$103=$AA$3,ROW($J$3:$J$103)-2),ROW(16:16)))," ")</f>
        <v> </v>
      </c>
      <c r="S18" s="5" t="str">
        <f aca="false">IFERROR(INDEX($F$3:$F$103,SMALL(IF($J$3:$J$103=$AA$3,ROW($J$3:$J$103)-2),ROW(16:16)))," ")</f>
        <v> </v>
      </c>
      <c r="T18" s="15" t="str">
        <f aca="false">IFERROR(INDEX($G$3:$G$103,SMALL(IF($J$3:$J$103=$AA$3,ROW($J$3:$J$103)-2),ROW(16:16)))," ")</f>
        <v> </v>
      </c>
      <c r="U18" s="15" t="str">
        <f aca="false">IFERROR(INDEX($H$3:$H$103,SMALL(IF($J$3:$J$103=$AA$3,ROW($J$3:$J$103)-2),ROW(16:16)))," ")</f>
        <v> </v>
      </c>
      <c r="V18" s="5" t="str">
        <f aca="false">IFERROR(INDEX($I$3:$I$103,SMALL(IF($J$3:$J$103=$AA$3,ROW($J$3:$J$103)-2),ROW(16:16)))," ")</f>
        <v> </v>
      </c>
      <c r="W18" s="5" t="str">
        <f aca="false">IFERROR(INDEX($J$3:$J$103,SMALL(IF($J$3:$J$103=$AA$3,ROW($J$3:$J$103)-2),ROW(16:16)))," ")</f>
        <v> </v>
      </c>
      <c r="X18" s="6" t="n">
        <f aca="false">圖片</f>
        <v>0</v>
      </c>
      <c r="AC18" s="14" t="str">
        <f aca="false">IFERROR(INDEX($A$3:$A$103,($AD$1-1)*20+16)," ")</f>
        <v>奧蕾莉亞·迅風</v>
      </c>
      <c r="AD18" s="6"/>
    </row>
    <row r="19" customFormat="false" ht="60" hidden="false" customHeight="true" outlineLevel="0" collapsed="false">
      <c r="A19" s="8" t="s">
        <v>84</v>
      </c>
      <c r="B19" s="6" t="n">
        <v>80</v>
      </c>
      <c r="C19" s="6" t="n">
        <v>0</v>
      </c>
      <c r="D19" s="5" t="s">
        <v>23</v>
      </c>
      <c r="E19" s="5" t="s">
        <v>23</v>
      </c>
      <c r="F19" s="8" t="s">
        <v>85</v>
      </c>
      <c r="G19" s="6" t="n">
        <v>1</v>
      </c>
      <c r="H19" s="6" t="n">
        <v>14</v>
      </c>
      <c r="I19" s="5" t="s">
        <v>12</v>
      </c>
      <c r="J19" s="8" t="s">
        <v>38</v>
      </c>
      <c r="L19" s="5" t="s">
        <v>12</v>
      </c>
      <c r="O19" s="15" t="str">
        <f aca="false">IFERROR(INDEX($B$3:$B$103,SMALL(IF($J$3:$J$103=$AA$3,ROW($J$3:$J$103)-2),ROW(17:17)))," ")</f>
        <v> </v>
      </c>
      <c r="P19" s="15" t="str">
        <f aca="false">IFERROR(INDEX($C$3:$C$103,SMALL(IF($J$3:$J$103=$AA$3,ROW($J$3:$J$103)-2),ROW(17:17)))," ")</f>
        <v> </v>
      </c>
      <c r="Q19" s="5" t="str">
        <f aca="false">IFERROR(INDEX($D$3:$D$103,SMALL(IF($J$3:$J$103=$AA$3,ROW($J$3:$J$103)-2),ROW(17:17)))," ")</f>
        <v> </v>
      </c>
      <c r="R19" s="5" t="str">
        <f aca="false">IFERROR(INDEX($E$3:$E$103,SMALL(IF($J$3:$J$103=$AA$3,ROW($J$3:$J$103)-2),ROW(17:17)))," ")</f>
        <v> </v>
      </c>
      <c r="S19" s="5" t="str">
        <f aca="false">IFERROR(INDEX($F$3:$F$103,SMALL(IF($J$3:$J$103=$AA$3,ROW($J$3:$J$103)-2),ROW(17:17)))," ")</f>
        <v> </v>
      </c>
      <c r="T19" s="15" t="str">
        <f aca="false">IFERROR(INDEX($G$3:$G$103,SMALL(IF($J$3:$J$103=$AA$3,ROW($J$3:$J$103)-2),ROW(17:17)))," ")</f>
        <v> </v>
      </c>
      <c r="U19" s="15" t="str">
        <f aca="false">IFERROR(INDEX($H$3:$H$103,SMALL(IF($J$3:$J$103=$AA$3,ROW($J$3:$J$103)-2),ROW(17:17)))," ")</f>
        <v> </v>
      </c>
      <c r="V19" s="5" t="str">
        <f aca="false">IFERROR(INDEX($I$3:$I$103,SMALL(IF($J$3:$J$103=$AA$3,ROW($J$3:$J$103)-2),ROW(17:17)))," ")</f>
        <v> </v>
      </c>
      <c r="W19" s="5" t="str">
        <f aca="false">IFERROR(INDEX($J$3:$J$103,SMALL(IF($J$3:$J$103=$AA$3,ROW($J$3:$J$103)-2),ROW(17:17)))," ")</f>
        <v> </v>
      </c>
      <c r="X19" s="6" t="n">
        <f aca="false">圖片</f>
        <v>0</v>
      </c>
      <c r="AC19" s="14" t="str">
        <f aca="false">IFERROR(INDEX($A$3:$A$103,($AD$1-1)*20+17)," ")</f>
        <v>精靈遊俠</v>
      </c>
      <c r="AD19" s="6"/>
    </row>
    <row r="20" customFormat="false" ht="60" hidden="false" customHeight="true" outlineLevel="0" collapsed="false">
      <c r="A20" s="8" t="s">
        <v>86</v>
      </c>
      <c r="B20" s="6" t="n">
        <v>360</v>
      </c>
      <c r="C20" s="15" t="s">
        <v>87</v>
      </c>
      <c r="D20" s="5" t="s">
        <v>23</v>
      </c>
      <c r="E20" s="5" t="s">
        <v>23</v>
      </c>
      <c r="F20" s="8" t="s">
        <v>55</v>
      </c>
      <c r="G20" s="6" t="n">
        <v>1</v>
      </c>
      <c r="H20" s="6" t="n">
        <v>30</v>
      </c>
      <c r="I20" s="21" t="s">
        <v>88</v>
      </c>
      <c r="J20" s="8" t="s">
        <v>38</v>
      </c>
      <c r="L20" s="5" t="str">
        <f aca="false">IFERROR(INDEX($A$3:$A$103,SMALL(IF($J$3:$J$103=$AA$3,ROW($J$3:$J$103)-2),ROW(18:18)))," ")</f>
        <v> </v>
      </c>
      <c r="O20" s="6"/>
      <c r="P20" s="6"/>
      <c r="T20" s="6"/>
      <c r="U20" s="6"/>
      <c r="X20" s="6"/>
      <c r="AC20" s="14" t="str">
        <f aca="false">IFERROR(INDEX($A$3:$A$103,($AD$1-1)*20+18)," ")</f>
        <v>虔誠的牧師</v>
      </c>
      <c r="AD20" s="6"/>
    </row>
    <row r="21" customFormat="false" ht="60" hidden="false" customHeight="true" outlineLevel="0" collapsed="false">
      <c r="A21" s="8" t="s">
        <v>89</v>
      </c>
      <c r="B21" s="6" t="n">
        <v>600</v>
      </c>
      <c r="C21" s="15" t="s">
        <v>90</v>
      </c>
      <c r="D21" s="5" t="s">
        <v>91</v>
      </c>
      <c r="E21" s="5" t="s">
        <v>23</v>
      </c>
      <c r="F21" s="8" t="s">
        <v>92</v>
      </c>
      <c r="G21" s="6" t="n">
        <v>1</v>
      </c>
      <c r="H21" s="6" t="n">
        <v>65</v>
      </c>
      <c r="I21" s="21" t="s">
        <v>93</v>
      </c>
      <c r="J21" s="8" t="s">
        <v>38</v>
      </c>
      <c r="L21" s="5" t="str">
        <f aca="false">IFERROR(INDEX($A$3:$A$103,SMALL(IF($J$3:$J$103=$AA$3,ROW(J21:J120)-2),ROW(19:19)))," ")</f>
        <v> </v>
      </c>
      <c r="O21" s="6"/>
      <c r="P21" s="6"/>
      <c r="T21" s="6"/>
      <c r="U21" s="6"/>
      <c r="X21" s="6"/>
      <c r="AC21" s="14" t="str">
        <f aca="false">IFERROR(INDEX($A$3:$A$103,($AD$1-1)*20+19)," ")</f>
        <v>獅鷲龐巴迪</v>
      </c>
      <c r="AD21" s="6"/>
    </row>
    <row r="22" customFormat="false" ht="60" hidden="false" customHeight="true" outlineLevel="0" collapsed="false">
      <c r="A22" s="8" t="s">
        <v>94</v>
      </c>
      <c r="B22" s="6" t="n">
        <v>240</v>
      </c>
      <c r="C22" s="15" t="s">
        <v>95</v>
      </c>
      <c r="D22" s="5" t="s">
        <v>23</v>
      </c>
      <c r="E22" s="5" t="s">
        <v>96</v>
      </c>
      <c r="F22" s="8" t="s">
        <v>97</v>
      </c>
      <c r="G22" s="6" t="n">
        <v>2</v>
      </c>
      <c r="H22" s="6" t="n">
        <v>40</v>
      </c>
      <c r="I22" s="21" t="s">
        <v>98</v>
      </c>
      <c r="J22" s="8" t="s">
        <v>38</v>
      </c>
      <c r="O22" s="6"/>
      <c r="P22" s="6"/>
      <c r="T22" s="6"/>
      <c r="U22" s="6"/>
      <c r="X22" s="6"/>
      <c r="AC22" s="22" t="str">
        <f aca="false">IFERROR(INDEX($A$3:$A$103,($AD$1-1)*20+20)," ")</f>
        <v>奧術魔法師</v>
      </c>
      <c r="AD22" s="6"/>
    </row>
    <row r="23" customFormat="false" ht="60" hidden="false" customHeight="true" outlineLevel="0" collapsed="false">
      <c r="A23" s="8" t="s">
        <v>99</v>
      </c>
      <c r="B23" s="15" t="s">
        <v>100</v>
      </c>
      <c r="C23" s="15" t="s">
        <v>101</v>
      </c>
      <c r="D23" s="5" t="s">
        <v>23</v>
      </c>
      <c r="E23" s="5" t="s">
        <v>60</v>
      </c>
      <c r="F23" s="8" t="s">
        <v>102</v>
      </c>
      <c r="G23" s="6" t="n">
        <v>1</v>
      </c>
      <c r="H23" s="6" t="n">
        <v>0</v>
      </c>
      <c r="I23" s="5" t="s">
        <v>12</v>
      </c>
      <c r="J23" s="8" t="s">
        <v>38</v>
      </c>
      <c r="M23" s="23"/>
      <c r="O23" s="6"/>
      <c r="P23" s="6"/>
      <c r="T23" s="6"/>
      <c r="U23" s="6"/>
      <c r="X23" s="6"/>
      <c r="AD23" s="6"/>
    </row>
    <row r="24" customFormat="false" ht="60" hidden="false" customHeight="true" outlineLevel="0" collapsed="false">
      <c r="A24" s="8" t="s">
        <v>103</v>
      </c>
      <c r="B24" s="15" t="s">
        <v>104</v>
      </c>
      <c r="C24" s="15" t="s">
        <v>105</v>
      </c>
      <c r="D24" s="5" t="s">
        <v>23</v>
      </c>
      <c r="E24" s="5" t="s">
        <v>60</v>
      </c>
      <c r="F24" s="8" t="s">
        <v>92</v>
      </c>
      <c r="G24" s="6" t="n">
        <v>1</v>
      </c>
      <c r="H24" s="6" t="n">
        <v>50</v>
      </c>
      <c r="I24" s="19" t="s">
        <v>106</v>
      </c>
      <c r="J24" s="8" t="s">
        <v>38</v>
      </c>
      <c r="O24" s="6"/>
      <c r="P24" s="6"/>
      <c r="T24" s="6"/>
      <c r="U24" s="6"/>
      <c r="X24" s="6"/>
      <c r="AD24" s="6"/>
    </row>
    <row r="25" customFormat="false" ht="60" hidden="false" customHeight="true" outlineLevel="0" collapsed="false">
      <c r="A25" s="8" t="s">
        <v>107</v>
      </c>
      <c r="B25" s="6" t="n">
        <v>176</v>
      </c>
      <c r="C25" s="15" t="s">
        <v>108</v>
      </c>
      <c r="D25" s="5" t="s">
        <v>54</v>
      </c>
      <c r="E25" s="5" t="s">
        <v>23</v>
      </c>
      <c r="F25" s="8" t="s">
        <v>109</v>
      </c>
      <c r="G25" s="6" t="n">
        <v>1</v>
      </c>
      <c r="H25" s="6" t="n">
        <v>20</v>
      </c>
      <c r="I25" s="8" t="s">
        <v>110</v>
      </c>
      <c r="J25" s="8" t="s">
        <v>38</v>
      </c>
      <c r="O25" s="6"/>
      <c r="P25" s="6"/>
      <c r="T25" s="6"/>
      <c r="U25" s="6"/>
      <c r="X25" s="6"/>
      <c r="AD25" s="6"/>
    </row>
    <row r="26" customFormat="false" ht="60" hidden="false" customHeight="true" outlineLevel="0" collapsed="false">
      <c r="A26" s="8" t="s">
        <v>111</v>
      </c>
      <c r="B26" s="6" t="n">
        <v>320</v>
      </c>
      <c r="C26" s="15" t="s">
        <v>112</v>
      </c>
      <c r="D26" s="5" t="s">
        <v>60</v>
      </c>
      <c r="E26" s="5" t="s">
        <v>23</v>
      </c>
      <c r="F26" s="8" t="s">
        <v>55</v>
      </c>
      <c r="G26" s="6" t="n">
        <v>1</v>
      </c>
      <c r="H26" s="6" t="n">
        <v>35</v>
      </c>
      <c r="I26" s="19" t="s">
        <v>113</v>
      </c>
      <c r="J26" s="8" t="s">
        <v>38</v>
      </c>
      <c r="O26" s="6"/>
      <c r="P26" s="6"/>
      <c r="T26" s="6"/>
      <c r="U26" s="6"/>
      <c r="X26" s="6"/>
      <c r="AD26" s="6"/>
    </row>
    <row r="27" customFormat="false" ht="60" hidden="false" customHeight="true" outlineLevel="0" collapsed="false">
      <c r="A27" s="8" t="s">
        <v>114</v>
      </c>
      <c r="B27" s="6" t="n">
        <v>120</v>
      </c>
      <c r="C27" s="15" t="s">
        <v>115</v>
      </c>
      <c r="D27" s="5" t="s">
        <v>23</v>
      </c>
      <c r="E27" s="5" t="s">
        <v>60</v>
      </c>
      <c r="F27" s="8" t="s">
        <v>92</v>
      </c>
      <c r="G27" s="6" t="n">
        <v>1</v>
      </c>
      <c r="H27" s="6" t="n">
        <v>10</v>
      </c>
      <c r="I27" s="5" t="s">
        <v>12</v>
      </c>
      <c r="J27" s="8" t="s">
        <v>38</v>
      </c>
      <c r="O27" s="6"/>
      <c r="P27" s="6"/>
      <c r="T27" s="6"/>
      <c r="U27" s="6"/>
      <c r="X27" s="6"/>
      <c r="AD27" s="6"/>
    </row>
    <row r="28" customFormat="false" ht="60" hidden="false" customHeight="true" outlineLevel="0" collapsed="false">
      <c r="A28" s="8" t="s">
        <v>116</v>
      </c>
      <c r="B28" s="6" t="n">
        <v>440</v>
      </c>
      <c r="C28" s="15" t="s">
        <v>117</v>
      </c>
      <c r="D28" s="5" t="s">
        <v>23</v>
      </c>
      <c r="E28" s="5" t="s">
        <v>91</v>
      </c>
      <c r="F28" s="8" t="s">
        <v>118</v>
      </c>
      <c r="G28" s="6" t="n">
        <v>1</v>
      </c>
      <c r="H28" s="6" t="n">
        <v>50</v>
      </c>
      <c r="I28" s="19" t="s">
        <v>119</v>
      </c>
      <c r="J28" s="8" t="s">
        <v>38</v>
      </c>
      <c r="O28" s="6"/>
      <c r="P28" s="6"/>
      <c r="T28" s="6"/>
      <c r="U28" s="6"/>
      <c r="X28" s="6"/>
      <c r="AD28" s="6"/>
    </row>
    <row r="29" customFormat="false" ht="60" hidden="false" customHeight="true" outlineLevel="0" collapsed="false">
      <c r="A29" s="8" t="s">
        <v>120</v>
      </c>
      <c r="B29" s="6" t="n">
        <v>1120</v>
      </c>
      <c r="C29" s="15" t="s">
        <v>121</v>
      </c>
      <c r="D29" s="5" t="s">
        <v>91</v>
      </c>
      <c r="E29" s="5" t="s">
        <v>23</v>
      </c>
      <c r="F29" s="8" t="s">
        <v>118</v>
      </c>
      <c r="G29" s="6" t="n">
        <v>1</v>
      </c>
      <c r="H29" s="6" t="n">
        <v>90</v>
      </c>
      <c r="I29" s="5" t="s">
        <v>12</v>
      </c>
      <c r="J29" s="8" t="s">
        <v>38</v>
      </c>
      <c r="O29" s="6"/>
      <c r="P29" s="6"/>
      <c r="T29" s="6"/>
      <c r="U29" s="6"/>
      <c r="X29" s="6"/>
      <c r="AD29" s="6"/>
    </row>
    <row r="30" customFormat="false" ht="60" hidden="false" customHeight="true" outlineLevel="0" collapsed="false">
      <c r="A30" s="8" t="s">
        <v>122</v>
      </c>
      <c r="B30" s="6" t="n">
        <v>160</v>
      </c>
      <c r="C30" s="15" t="s">
        <v>123</v>
      </c>
      <c r="D30" s="5" t="s">
        <v>23</v>
      </c>
      <c r="E30" s="5" t="s">
        <v>23</v>
      </c>
      <c r="F30" s="8" t="s">
        <v>124</v>
      </c>
      <c r="G30" s="6" t="n">
        <v>1</v>
      </c>
      <c r="H30" s="6" t="n">
        <v>16</v>
      </c>
      <c r="I30" s="5" t="s">
        <v>12</v>
      </c>
      <c r="J30" s="8" t="s">
        <v>43</v>
      </c>
      <c r="O30" s="6"/>
      <c r="P30" s="6"/>
      <c r="T30" s="6"/>
      <c r="U30" s="6"/>
      <c r="X30" s="6"/>
      <c r="AD30" s="6"/>
    </row>
    <row r="31" customFormat="false" ht="60" hidden="false" customHeight="true" outlineLevel="0" collapsed="false">
      <c r="A31" s="8" t="s">
        <v>125</v>
      </c>
      <c r="B31" s="6" t="n">
        <v>216</v>
      </c>
      <c r="C31" s="15" t="s">
        <v>126</v>
      </c>
      <c r="D31" s="5" t="s">
        <v>127</v>
      </c>
      <c r="E31" s="5" t="s">
        <v>23</v>
      </c>
      <c r="F31" s="8" t="s">
        <v>124</v>
      </c>
      <c r="G31" s="6" t="n">
        <v>1</v>
      </c>
      <c r="H31" s="6" t="n">
        <v>24</v>
      </c>
      <c r="I31" s="5" t="s">
        <v>12</v>
      </c>
      <c r="J31" s="8" t="s">
        <v>128</v>
      </c>
      <c r="O31" s="6"/>
      <c r="P31" s="6"/>
      <c r="T31" s="6"/>
      <c r="U31" s="6"/>
      <c r="X31" s="6"/>
      <c r="AD31" s="6"/>
    </row>
    <row r="32" customFormat="false" ht="60" hidden="false" customHeight="true" outlineLevel="0" collapsed="false">
      <c r="A32" s="8" t="s">
        <v>129</v>
      </c>
      <c r="B32" s="6" t="n">
        <v>64</v>
      </c>
      <c r="C32" s="15" t="s">
        <v>130</v>
      </c>
      <c r="D32" s="5" t="s">
        <v>23</v>
      </c>
      <c r="E32" s="5" t="s">
        <v>33</v>
      </c>
      <c r="F32" s="8" t="s">
        <v>131</v>
      </c>
      <c r="G32" s="6" t="n">
        <v>1</v>
      </c>
      <c r="H32" s="6" t="n">
        <v>12</v>
      </c>
      <c r="I32" s="5" t="s">
        <v>12</v>
      </c>
      <c r="J32" s="8" t="s">
        <v>128</v>
      </c>
      <c r="O32" s="6"/>
      <c r="P32" s="6"/>
      <c r="T32" s="6"/>
      <c r="U32" s="6"/>
      <c r="X32" s="6"/>
      <c r="AD32" s="6"/>
    </row>
    <row r="33" customFormat="false" ht="60" hidden="false" customHeight="true" outlineLevel="0" collapsed="false">
      <c r="A33" s="8" t="s">
        <v>132</v>
      </c>
      <c r="B33" s="6" t="n">
        <v>400</v>
      </c>
      <c r="C33" s="15" t="s">
        <v>133</v>
      </c>
      <c r="D33" s="5" t="s">
        <v>91</v>
      </c>
      <c r="E33" s="5" t="s">
        <v>23</v>
      </c>
      <c r="F33" s="8" t="s">
        <v>134</v>
      </c>
      <c r="G33" s="6" t="n">
        <v>1</v>
      </c>
      <c r="H33" s="6" t="n">
        <v>36</v>
      </c>
      <c r="I33" s="8" t="s">
        <v>135</v>
      </c>
      <c r="J33" s="8" t="s">
        <v>43</v>
      </c>
      <c r="O33" s="6"/>
      <c r="P33" s="6"/>
      <c r="T33" s="6"/>
      <c r="U33" s="6"/>
      <c r="X33" s="6"/>
      <c r="AD33" s="6"/>
    </row>
    <row r="34" customFormat="false" ht="60" hidden="false" customHeight="true" outlineLevel="0" collapsed="false">
      <c r="A34" s="8" t="s">
        <v>136</v>
      </c>
      <c r="B34" s="9" t="s">
        <v>137</v>
      </c>
      <c r="C34" s="6"/>
      <c r="D34" s="5" t="s">
        <v>23</v>
      </c>
      <c r="E34" s="5" t="s">
        <v>23</v>
      </c>
      <c r="F34" s="8" t="s">
        <v>49</v>
      </c>
      <c r="G34" s="6" t="n">
        <v>1</v>
      </c>
      <c r="H34" s="6" t="n">
        <v>0</v>
      </c>
      <c r="I34" s="5" t="s">
        <v>12</v>
      </c>
      <c r="J34" s="8" t="s">
        <v>128</v>
      </c>
      <c r="O34" s="6"/>
      <c r="P34" s="6"/>
      <c r="T34" s="6"/>
      <c r="U34" s="6"/>
      <c r="X34" s="6"/>
      <c r="AD34" s="6"/>
    </row>
    <row r="35" customFormat="false" ht="60" hidden="false" customHeight="true" outlineLevel="0" collapsed="false">
      <c r="A35" s="8" t="s">
        <v>138</v>
      </c>
      <c r="B35" s="6" t="n">
        <v>72</v>
      </c>
      <c r="C35" s="6"/>
      <c r="D35" s="5" t="s">
        <v>23</v>
      </c>
      <c r="E35" s="5" t="s">
        <v>23</v>
      </c>
      <c r="F35" s="8" t="s">
        <v>139</v>
      </c>
      <c r="G35" s="6" t="n">
        <v>1</v>
      </c>
      <c r="H35" s="6" t="n">
        <v>10</v>
      </c>
      <c r="I35" s="8" t="s">
        <v>140</v>
      </c>
      <c r="J35" s="8" t="s">
        <v>128</v>
      </c>
      <c r="O35" s="6"/>
      <c r="P35" s="6"/>
      <c r="T35" s="6"/>
      <c r="U35" s="6"/>
      <c r="X35" s="6"/>
      <c r="AD35" s="6"/>
    </row>
    <row r="36" customFormat="false" ht="60" hidden="false" customHeight="true" outlineLevel="0" collapsed="false">
      <c r="A36" s="8" t="s">
        <v>141</v>
      </c>
      <c r="B36" s="6" t="n">
        <v>1200</v>
      </c>
      <c r="C36" s="15" t="s">
        <v>142</v>
      </c>
      <c r="D36" s="5" t="s">
        <v>23</v>
      </c>
      <c r="E36" s="5" t="s">
        <v>23</v>
      </c>
      <c r="F36" s="8" t="s">
        <v>124</v>
      </c>
      <c r="G36" s="6" t="n">
        <v>1</v>
      </c>
      <c r="H36" s="6" t="n">
        <v>100</v>
      </c>
      <c r="I36" s="8" t="s">
        <v>143</v>
      </c>
      <c r="J36" s="8" t="s">
        <v>128</v>
      </c>
      <c r="O36" s="6"/>
      <c r="P36" s="6"/>
      <c r="T36" s="6"/>
      <c r="U36" s="6"/>
      <c r="X36" s="6"/>
      <c r="AD36" s="6"/>
    </row>
    <row r="37" customFormat="false" ht="60" hidden="false" customHeight="true" outlineLevel="0" collapsed="false">
      <c r="A37" s="8" t="s">
        <v>144</v>
      </c>
      <c r="B37" s="6" t="n">
        <v>88</v>
      </c>
      <c r="C37" s="15" t="s">
        <v>123</v>
      </c>
      <c r="D37" s="5" t="s">
        <v>23</v>
      </c>
      <c r="E37" s="5" t="s">
        <v>23</v>
      </c>
      <c r="F37" s="8" t="s">
        <v>24</v>
      </c>
      <c r="G37" s="6" t="n">
        <v>1</v>
      </c>
      <c r="H37" s="6" t="n">
        <v>0</v>
      </c>
      <c r="I37" s="5" t="s">
        <v>12</v>
      </c>
      <c r="J37" s="8" t="s">
        <v>128</v>
      </c>
      <c r="O37" s="6"/>
      <c r="P37" s="6"/>
      <c r="T37" s="6"/>
      <c r="U37" s="6"/>
      <c r="X37" s="6"/>
      <c r="AD37" s="6"/>
    </row>
    <row r="38" customFormat="false" ht="60" hidden="false" customHeight="true" outlineLevel="0" collapsed="false">
      <c r="A38" s="8" t="s">
        <v>145</v>
      </c>
      <c r="B38" s="6" t="n">
        <v>210</v>
      </c>
      <c r="C38" s="15" t="s">
        <v>146</v>
      </c>
      <c r="D38" s="5" t="s">
        <v>23</v>
      </c>
      <c r="E38" s="5" t="s">
        <v>23</v>
      </c>
      <c r="F38" s="5"/>
      <c r="G38" s="6" t="n">
        <v>1</v>
      </c>
      <c r="H38" s="6" t="n">
        <v>0</v>
      </c>
      <c r="I38" s="5" t="s">
        <v>12</v>
      </c>
      <c r="J38" s="8" t="s">
        <v>128</v>
      </c>
      <c r="O38" s="6"/>
      <c r="P38" s="6"/>
      <c r="T38" s="6"/>
      <c r="U38" s="6"/>
      <c r="X38" s="6"/>
      <c r="AD38" s="6"/>
    </row>
    <row r="39" customFormat="false" ht="60" hidden="false" customHeight="true" outlineLevel="0" collapsed="false">
      <c r="A39" s="8" t="s">
        <v>147</v>
      </c>
      <c r="B39" s="6" t="n">
        <v>240</v>
      </c>
      <c r="C39" s="15" t="s">
        <v>148</v>
      </c>
      <c r="D39" s="5" t="s">
        <v>23</v>
      </c>
      <c r="E39" s="5" t="s">
        <v>33</v>
      </c>
      <c r="F39" s="8" t="s">
        <v>149</v>
      </c>
      <c r="G39" s="6" t="n">
        <v>1</v>
      </c>
      <c r="H39" s="6" t="n">
        <v>40</v>
      </c>
      <c r="I39" s="21" t="s">
        <v>150</v>
      </c>
      <c r="J39" s="8" t="s">
        <v>43</v>
      </c>
      <c r="O39" s="6"/>
      <c r="P39" s="6"/>
      <c r="T39" s="6"/>
      <c r="U39" s="6"/>
      <c r="X39" s="6"/>
      <c r="AD39" s="6"/>
    </row>
    <row r="40" customFormat="false" ht="60" hidden="false" customHeight="true" outlineLevel="0" collapsed="false">
      <c r="A40" s="8" t="s">
        <v>151</v>
      </c>
      <c r="B40" s="6" t="n">
        <v>200</v>
      </c>
      <c r="C40" s="15" t="s">
        <v>29</v>
      </c>
      <c r="D40" s="5" t="s">
        <v>23</v>
      </c>
      <c r="E40" s="5" t="s">
        <v>152</v>
      </c>
      <c r="F40" s="8" t="s">
        <v>124</v>
      </c>
      <c r="G40" s="6" t="n">
        <v>1</v>
      </c>
      <c r="H40" s="6" t="n">
        <v>45</v>
      </c>
      <c r="I40" s="19" t="s">
        <v>153</v>
      </c>
      <c r="J40" s="8" t="s">
        <v>43</v>
      </c>
      <c r="O40" s="6"/>
      <c r="P40" s="6"/>
      <c r="T40" s="6"/>
      <c r="U40" s="6"/>
      <c r="X40" s="6"/>
      <c r="AD40" s="6"/>
    </row>
    <row r="41" customFormat="false" ht="60" hidden="false" customHeight="true" outlineLevel="0" collapsed="false">
      <c r="A41" s="8" t="s">
        <v>154</v>
      </c>
      <c r="B41" s="6" t="n">
        <v>600</v>
      </c>
      <c r="C41" s="15" t="s">
        <v>155</v>
      </c>
      <c r="D41" s="5" t="s">
        <v>23</v>
      </c>
      <c r="E41" s="5" t="s">
        <v>91</v>
      </c>
      <c r="F41" s="8" t="s">
        <v>156</v>
      </c>
      <c r="G41" s="6" t="n">
        <v>1</v>
      </c>
      <c r="H41" s="6" t="n">
        <v>50</v>
      </c>
      <c r="I41" s="8" t="s">
        <v>157</v>
      </c>
      <c r="J41" s="8" t="s">
        <v>128</v>
      </c>
      <c r="O41" s="6"/>
      <c r="P41" s="6"/>
      <c r="T41" s="6"/>
      <c r="U41" s="6"/>
      <c r="X41" s="6"/>
      <c r="AD41" s="6"/>
    </row>
    <row r="42" customFormat="false" ht="60" hidden="false" customHeight="true" outlineLevel="0" collapsed="false">
      <c r="A42" s="8" t="s">
        <v>158</v>
      </c>
      <c r="B42" s="6" t="n">
        <v>440</v>
      </c>
      <c r="C42" s="15" t="s">
        <v>159</v>
      </c>
      <c r="D42" s="5" t="s">
        <v>23</v>
      </c>
      <c r="E42" s="5" t="s">
        <v>60</v>
      </c>
      <c r="F42" s="8" t="s">
        <v>77</v>
      </c>
      <c r="G42" s="6" t="n">
        <v>1</v>
      </c>
      <c r="H42" s="6" t="n">
        <v>60</v>
      </c>
      <c r="I42" s="21" t="s">
        <v>160</v>
      </c>
      <c r="J42" s="8" t="s">
        <v>43</v>
      </c>
      <c r="O42" s="6"/>
      <c r="P42" s="6"/>
      <c r="T42" s="6"/>
      <c r="U42" s="6"/>
      <c r="X42" s="6"/>
      <c r="AD42" s="6"/>
    </row>
    <row r="43" customFormat="false" ht="60" hidden="false" customHeight="true" outlineLevel="0" collapsed="false">
      <c r="A43" s="8" t="s">
        <v>161</v>
      </c>
      <c r="B43" s="6" t="n">
        <v>1400</v>
      </c>
      <c r="C43" s="15" t="s">
        <v>162</v>
      </c>
      <c r="D43" s="5" t="s">
        <v>91</v>
      </c>
      <c r="E43" s="5" t="s">
        <v>23</v>
      </c>
      <c r="F43" s="8" t="s">
        <v>163</v>
      </c>
      <c r="G43" s="6" t="n">
        <v>2</v>
      </c>
      <c r="H43" s="6" t="n">
        <v>120</v>
      </c>
      <c r="I43" s="19" t="s">
        <v>164</v>
      </c>
      <c r="J43" s="8" t="s">
        <v>43</v>
      </c>
      <c r="O43" s="6"/>
      <c r="P43" s="6"/>
      <c r="T43" s="6"/>
      <c r="U43" s="6"/>
      <c r="X43" s="6"/>
      <c r="AD43" s="6"/>
    </row>
    <row r="44" customFormat="false" ht="60" hidden="false" customHeight="true" outlineLevel="0" collapsed="false">
      <c r="A44" s="8" t="s">
        <v>165</v>
      </c>
      <c r="B44" s="6" t="n">
        <v>28</v>
      </c>
      <c r="C44" s="6"/>
      <c r="D44" s="5" t="s">
        <v>23</v>
      </c>
      <c r="E44" s="5" t="s">
        <v>23</v>
      </c>
      <c r="F44" s="8" t="s">
        <v>156</v>
      </c>
      <c r="G44" s="6" t="n">
        <v>1</v>
      </c>
      <c r="H44" s="6" t="n">
        <v>2</v>
      </c>
      <c r="I44" s="5" t="s">
        <v>12</v>
      </c>
      <c r="J44" s="8" t="s">
        <v>128</v>
      </c>
      <c r="O44" s="6"/>
      <c r="P44" s="6"/>
      <c r="T44" s="6"/>
      <c r="U44" s="6"/>
      <c r="X44" s="6"/>
      <c r="AD44" s="6"/>
    </row>
    <row r="45" customFormat="false" ht="60" hidden="false" customHeight="true" outlineLevel="0" collapsed="false">
      <c r="A45" s="8" t="s">
        <v>166</v>
      </c>
      <c r="B45" s="6" t="n">
        <v>600</v>
      </c>
      <c r="C45" s="15" t="s">
        <v>155</v>
      </c>
      <c r="D45" s="5" t="s">
        <v>23</v>
      </c>
      <c r="E45" s="5" t="s">
        <v>91</v>
      </c>
      <c r="F45" s="8" t="s">
        <v>156</v>
      </c>
      <c r="G45" s="6" t="n">
        <v>1</v>
      </c>
      <c r="H45" s="6" t="n">
        <v>50</v>
      </c>
      <c r="I45" s="8" t="s">
        <v>157</v>
      </c>
      <c r="J45" s="8" t="s">
        <v>43</v>
      </c>
      <c r="O45" s="6"/>
      <c r="P45" s="6"/>
      <c r="T45" s="6"/>
      <c r="U45" s="6"/>
      <c r="X45" s="6"/>
      <c r="AD45" s="6"/>
    </row>
    <row r="46" customFormat="false" ht="60" hidden="false" customHeight="true" outlineLevel="0" collapsed="false">
      <c r="A46" s="8" t="s">
        <v>167</v>
      </c>
      <c r="B46" s="6" t="n">
        <v>1600</v>
      </c>
      <c r="C46" s="15" t="s">
        <v>168</v>
      </c>
      <c r="D46" s="5" t="s">
        <v>23</v>
      </c>
      <c r="E46" s="5" t="s">
        <v>23</v>
      </c>
      <c r="F46" s="8" t="s">
        <v>169</v>
      </c>
      <c r="G46" s="6" t="n">
        <v>1</v>
      </c>
      <c r="H46" s="6" t="n">
        <v>150</v>
      </c>
      <c r="I46" s="5" t="s">
        <v>170</v>
      </c>
      <c r="J46" s="8" t="s">
        <v>128</v>
      </c>
      <c r="K46" s="24"/>
      <c r="O46" s="6"/>
      <c r="P46" s="6"/>
      <c r="T46" s="6"/>
      <c r="U46" s="6"/>
      <c r="X46" s="6"/>
      <c r="AD46" s="6"/>
    </row>
    <row r="47" customFormat="false" ht="60" hidden="false" customHeight="true" outlineLevel="0" collapsed="false">
      <c r="A47" s="8" t="s">
        <v>171</v>
      </c>
      <c r="B47" s="6" t="n">
        <v>800</v>
      </c>
      <c r="C47" s="15" t="s">
        <v>172</v>
      </c>
      <c r="D47" s="5" t="s">
        <v>173</v>
      </c>
      <c r="E47" s="5" t="s">
        <v>23</v>
      </c>
      <c r="F47" s="8" t="s">
        <v>174</v>
      </c>
      <c r="G47" s="6" t="n">
        <v>1</v>
      </c>
      <c r="H47" s="6" t="n">
        <v>80</v>
      </c>
      <c r="I47" s="8" t="s">
        <v>175</v>
      </c>
      <c r="J47" s="8" t="s">
        <v>128</v>
      </c>
      <c r="O47" s="6"/>
      <c r="P47" s="6"/>
      <c r="T47" s="6"/>
      <c r="U47" s="6"/>
      <c r="X47" s="6"/>
      <c r="AD47" s="6"/>
    </row>
    <row r="48" customFormat="false" ht="60" hidden="false" customHeight="true" outlineLevel="0" collapsed="false">
      <c r="A48" s="8" t="s">
        <v>176</v>
      </c>
      <c r="B48" s="6" t="n">
        <v>176</v>
      </c>
      <c r="C48" s="15" t="s">
        <v>177</v>
      </c>
      <c r="D48" s="5" t="s">
        <v>23</v>
      </c>
      <c r="E48" s="5" t="s">
        <v>23</v>
      </c>
      <c r="F48" s="8" t="s">
        <v>178</v>
      </c>
      <c r="G48" s="6" t="n">
        <v>1</v>
      </c>
      <c r="H48" s="6" t="n">
        <v>20</v>
      </c>
      <c r="I48" s="8" t="s">
        <v>179</v>
      </c>
      <c r="J48" s="8" t="s">
        <v>128</v>
      </c>
      <c r="O48" s="6"/>
      <c r="P48" s="6"/>
      <c r="T48" s="6"/>
      <c r="U48" s="6"/>
      <c r="X48" s="6"/>
      <c r="AD48" s="6"/>
    </row>
    <row r="49" customFormat="false" ht="60" hidden="false" customHeight="true" outlineLevel="0" collapsed="false">
      <c r="A49" s="8" t="s">
        <v>180</v>
      </c>
      <c r="B49" s="6" t="n">
        <v>144</v>
      </c>
      <c r="C49" s="15" t="s">
        <v>181</v>
      </c>
      <c r="D49" s="5" t="s">
        <v>23</v>
      </c>
      <c r="E49" s="5" t="s">
        <v>23</v>
      </c>
      <c r="F49" s="8" t="s">
        <v>124</v>
      </c>
      <c r="G49" s="6" t="n">
        <v>1</v>
      </c>
      <c r="H49" s="6" t="n">
        <v>18</v>
      </c>
      <c r="I49" s="19" t="s">
        <v>182</v>
      </c>
      <c r="J49" s="8" t="s">
        <v>128</v>
      </c>
      <c r="O49" s="6"/>
      <c r="P49" s="6"/>
      <c r="T49" s="6"/>
      <c r="U49" s="6"/>
      <c r="X49" s="6"/>
      <c r="AD49" s="6"/>
    </row>
    <row r="50" customFormat="false" ht="60" hidden="false" customHeight="true" outlineLevel="0" collapsed="false">
      <c r="A50" s="8" t="s">
        <v>183</v>
      </c>
      <c r="B50" s="6" t="n">
        <v>640</v>
      </c>
      <c r="C50" s="6"/>
      <c r="D50" s="5" t="s">
        <v>23</v>
      </c>
      <c r="E50" s="5" t="s">
        <v>23</v>
      </c>
      <c r="F50" s="8" t="s">
        <v>184</v>
      </c>
      <c r="G50" s="6" t="n">
        <v>1</v>
      </c>
      <c r="H50" s="6" t="n">
        <v>100</v>
      </c>
      <c r="I50" s="19" t="s">
        <v>185</v>
      </c>
      <c r="J50" s="8" t="s">
        <v>128</v>
      </c>
      <c r="O50" s="6"/>
      <c r="P50" s="6"/>
      <c r="T50" s="6"/>
      <c r="U50" s="6"/>
      <c r="X50" s="6"/>
      <c r="AD50" s="6"/>
    </row>
    <row r="51" customFormat="false" ht="60" hidden="false" customHeight="true" outlineLevel="0" collapsed="false">
      <c r="A51" s="8" t="s">
        <v>186</v>
      </c>
      <c r="B51" s="6" t="n">
        <v>144</v>
      </c>
      <c r="C51" s="15" t="s">
        <v>187</v>
      </c>
      <c r="D51" s="5" t="s">
        <v>188</v>
      </c>
      <c r="E51" s="5" t="s">
        <v>23</v>
      </c>
      <c r="F51" s="8" t="s">
        <v>189</v>
      </c>
      <c r="G51" s="6" t="n">
        <v>1</v>
      </c>
      <c r="H51" s="6" t="n">
        <v>16</v>
      </c>
      <c r="I51" s="8" t="s">
        <v>190</v>
      </c>
      <c r="J51" s="8" t="s">
        <v>46</v>
      </c>
      <c r="O51" s="6"/>
      <c r="P51" s="6"/>
      <c r="T51" s="6"/>
      <c r="U51" s="6"/>
      <c r="X51" s="6"/>
      <c r="AD51" s="6"/>
    </row>
    <row r="52" customFormat="false" ht="60" hidden="false" customHeight="true" outlineLevel="0" collapsed="false">
      <c r="A52" s="8" t="s">
        <v>191</v>
      </c>
      <c r="B52" s="6" t="n">
        <v>480</v>
      </c>
      <c r="C52" s="15" t="s">
        <v>192</v>
      </c>
      <c r="D52" s="5" t="s">
        <v>193</v>
      </c>
      <c r="E52" s="5" t="s">
        <v>23</v>
      </c>
      <c r="F52" s="8" t="s">
        <v>174</v>
      </c>
      <c r="G52" s="6" t="n">
        <v>1</v>
      </c>
      <c r="H52" s="6" t="n">
        <v>55</v>
      </c>
      <c r="I52" s="8" t="s">
        <v>194</v>
      </c>
      <c r="J52" s="8" t="s">
        <v>46</v>
      </c>
      <c r="O52" s="6"/>
      <c r="P52" s="6"/>
      <c r="T52" s="6"/>
      <c r="U52" s="6"/>
      <c r="X52" s="6"/>
      <c r="AD52" s="6"/>
    </row>
    <row r="53" customFormat="false" ht="60" hidden="false" customHeight="true" outlineLevel="0" collapsed="false">
      <c r="A53" s="8" t="s">
        <v>195</v>
      </c>
      <c r="B53" s="6" t="n">
        <v>200</v>
      </c>
      <c r="C53" s="15" t="s">
        <v>196</v>
      </c>
      <c r="D53" s="5" t="s">
        <v>23</v>
      </c>
      <c r="E53" s="5" t="s">
        <v>91</v>
      </c>
      <c r="F53" s="8" t="s">
        <v>197</v>
      </c>
      <c r="G53" s="6" t="n">
        <v>1</v>
      </c>
      <c r="H53" s="6" t="n">
        <v>30</v>
      </c>
      <c r="I53" s="8" t="s">
        <v>198</v>
      </c>
      <c r="J53" s="8" t="s">
        <v>46</v>
      </c>
      <c r="O53" s="6"/>
      <c r="P53" s="6"/>
      <c r="T53" s="6"/>
      <c r="U53" s="6"/>
      <c r="X53" s="6"/>
      <c r="AD53" s="6"/>
    </row>
    <row r="54" customFormat="false" ht="60" hidden="false" customHeight="true" outlineLevel="0" collapsed="false">
      <c r="A54" s="8" t="s">
        <v>199</v>
      </c>
      <c r="B54" s="6" t="n">
        <v>56</v>
      </c>
      <c r="C54" s="6"/>
      <c r="D54" s="5" t="s">
        <v>23</v>
      </c>
      <c r="E54" s="5" t="s">
        <v>23</v>
      </c>
      <c r="F54" s="8" t="s">
        <v>85</v>
      </c>
      <c r="G54" s="6" t="n">
        <v>1</v>
      </c>
      <c r="H54" s="6" t="n">
        <v>7</v>
      </c>
      <c r="I54" s="8" t="s">
        <v>200</v>
      </c>
      <c r="J54" s="8" t="s">
        <v>46</v>
      </c>
      <c r="O54" s="6"/>
      <c r="P54" s="6"/>
      <c r="T54" s="6"/>
      <c r="U54" s="6"/>
      <c r="X54" s="6"/>
      <c r="AD54" s="6"/>
    </row>
    <row r="55" customFormat="false" ht="60" hidden="false" customHeight="true" outlineLevel="0" collapsed="false">
      <c r="A55" s="8" t="s">
        <v>201</v>
      </c>
      <c r="B55" s="6" t="n">
        <v>400</v>
      </c>
      <c r="C55" s="15" t="s">
        <v>202</v>
      </c>
      <c r="D55" s="5" t="s">
        <v>23</v>
      </c>
      <c r="E55" s="5" t="s">
        <v>60</v>
      </c>
      <c r="F55" s="8" t="s">
        <v>203</v>
      </c>
      <c r="G55" s="6" t="n">
        <v>1</v>
      </c>
      <c r="H55" s="6" t="n">
        <v>60</v>
      </c>
      <c r="I55" s="8" t="s">
        <v>204</v>
      </c>
      <c r="J55" s="8" t="s">
        <v>46</v>
      </c>
      <c r="O55" s="6"/>
      <c r="P55" s="6"/>
      <c r="T55" s="6"/>
      <c r="U55" s="6"/>
      <c r="X55" s="6"/>
      <c r="AD55" s="6"/>
    </row>
    <row r="56" customFormat="false" ht="60" hidden="false" customHeight="true" outlineLevel="0" collapsed="false">
      <c r="A56" s="8" t="s">
        <v>205</v>
      </c>
      <c r="B56" s="6" t="n">
        <v>240</v>
      </c>
      <c r="C56" s="15" t="s">
        <v>206</v>
      </c>
      <c r="D56" s="5" t="s">
        <v>23</v>
      </c>
      <c r="E56" s="5" t="s">
        <v>91</v>
      </c>
      <c r="F56" s="8" t="s">
        <v>77</v>
      </c>
      <c r="G56" s="6" t="n">
        <v>1</v>
      </c>
      <c r="H56" s="6" t="n">
        <v>25</v>
      </c>
      <c r="I56" s="8" t="s">
        <v>207</v>
      </c>
      <c r="J56" s="8" t="s">
        <v>46</v>
      </c>
      <c r="O56" s="6"/>
      <c r="P56" s="6"/>
      <c r="T56" s="6"/>
      <c r="U56" s="6"/>
      <c r="X56" s="6"/>
      <c r="AD56" s="6"/>
    </row>
    <row r="57" customFormat="false" ht="60" hidden="false" customHeight="true" outlineLevel="0" collapsed="false">
      <c r="A57" s="8" t="s">
        <v>208</v>
      </c>
      <c r="B57" s="6" t="n">
        <v>1120</v>
      </c>
      <c r="C57" s="15" t="s">
        <v>209</v>
      </c>
      <c r="D57" s="5" t="s">
        <v>23</v>
      </c>
      <c r="E57" s="5" t="s">
        <v>23</v>
      </c>
      <c r="F57" s="8" t="s">
        <v>169</v>
      </c>
      <c r="G57" s="6" t="n">
        <v>2</v>
      </c>
      <c r="H57" s="6" t="n">
        <v>80</v>
      </c>
      <c r="I57" s="21" t="s">
        <v>210</v>
      </c>
      <c r="J57" s="8" t="s">
        <v>46</v>
      </c>
      <c r="O57" s="6"/>
      <c r="P57" s="6"/>
      <c r="T57" s="6"/>
      <c r="U57" s="6"/>
      <c r="X57" s="6"/>
      <c r="AD57" s="6"/>
    </row>
    <row r="58" customFormat="false" ht="60" hidden="false" customHeight="true" outlineLevel="0" collapsed="false">
      <c r="A58" s="8" t="s">
        <v>211</v>
      </c>
      <c r="B58" s="6" t="n">
        <v>800</v>
      </c>
      <c r="C58" s="15" t="s">
        <v>212</v>
      </c>
      <c r="D58" s="5" t="s">
        <v>23</v>
      </c>
      <c r="E58" s="5" t="s">
        <v>23</v>
      </c>
      <c r="F58" s="8" t="s">
        <v>213</v>
      </c>
      <c r="G58" s="6" t="n">
        <v>2</v>
      </c>
      <c r="H58" s="6" t="n">
        <v>0</v>
      </c>
      <c r="I58" s="8" t="s">
        <v>214</v>
      </c>
      <c r="J58" s="8" t="s">
        <v>51</v>
      </c>
      <c r="O58" s="6"/>
      <c r="P58" s="6"/>
      <c r="T58" s="6"/>
      <c r="U58" s="6"/>
      <c r="X58" s="6"/>
      <c r="AD58" s="6"/>
    </row>
    <row r="59" customFormat="false" ht="60" hidden="false" customHeight="true" outlineLevel="0" collapsed="false">
      <c r="A59" s="8" t="s">
        <v>215</v>
      </c>
      <c r="B59" s="6" t="n">
        <v>144</v>
      </c>
      <c r="C59" s="6" t="n">
        <v>0</v>
      </c>
      <c r="D59" s="5" t="s">
        <v>216</v>
      </c>
      <c r="E59" s="5" t="s">
        <v>23</v>
      </c>
      <c r="F59" s="8" t="s">
        <v>163</v>
      </c>
      <c r="G59" s="6" t="n">
        <v>1</v>
      </c>
      <c r="H59" s="6" t="n">
        <v>90</v>
      </c>
      <c r="I59" s="19" t="s">
        <v>217</v>
      </c>
      <c r="J59" s="8" t="s">
        <v>51</v>
      </c>
      <c r="K59" s="24"/>
      <c r="O59" s="6"/>
      <c r="P59" s="6"/>
      <c r="T59" s="6"/>
      <c r="U59" s="6"/>
      <c r="X59" s="6"/>
      <c r="AD59" s="6"/>
    </row>
    <row r="60" customFormat="false" ht="60" hidden="false" customHeight="true" outlineLevel="0" collapsed="false">
      <c r="A60" s="8" t="s">
        <v>218</v>
      </c>
      <c r="B60" s="6" t="n">
        <v>160</v>
      </c>
      <c r="C60" s="6" t="n">
        <v>0</v>
      </c>
      <c r="D60" s="8" t="s">
        <v>219</v>
      </c>
      <c r="E60" s="5" t="s">
        <v>23</v>
      </c>
      <c r="F60" s="8" t="s">
        <v>92</v>
      </c>
      <c r="G60" s="6" t="n">
        <v>1</v>
      </c>
      <c r="H60" s="6" t="n">
        <v>26</v>
      </c>
      <c r="I60" s="19" t="s">
        <v>217</v>
      </c>
      <c r="J60" s="8" t="s">
        <v>51</v>
      </c>
      <c r="O60" s="6"/>
      <c r="P60" s="6"/>
      <c r="T60" s="6"/>
      <c r="U60" s="6"/>
      <c r="X60" s="6"/>
      <c r="AD60" s="6"/>
    </row>
    <row r="61" customFormat="false" ht="60" hidden="false" customHeight="true" outlineLevel="0" collapsed="false">
      <c r="A61" s="8" t="s">
        <v>220</v>
      </c>
      <c r="B61" s="6" t="n">
        <v>360</v>
      </c>
      <c r="C61" s="15" t="s">
        <v>221</v>
      </c>
      <c r="D61" s="5" t="s">
        <v>23</v>
      </c>
      <c r="E61" s="5" t="s">
        <v>91</v>
      </c>
      <c r="F61" s="8" t="s">
        <v>222</v>
      </c>
      <c r="G61" s="6" t="n">
        <v>1</v>
      </c>
      <c r="H61" s="6" t="n">
        <v>55</v>
      </c>
      <c r="I61" s="21" t="s">
        <v>223</v>
      </c>
      <c r="J61" s="8" t="s">
        <v>51</v>
      </c>
      <c r="O61" s="6"/>
      <c r="P61" s="6"/>
      <c r="T61" s="6"/>
      <c r="U61" s="6"/>
      <c r="X61" s="6"/>
      <c r="AD61" s="6"/>
    </row>
    <row r="62" customFormat="false" ht="60" hidden="false" customHeight="true" outlineLevel="0" collapsed="false">
      <c r="A62" s="8" t="s">
        <v>224</v>
      </c>
      <c r="B62" s="6" t="n">
        <v>720</v>
      </c>
      <c r="C62" s="15" t="s">
        <v>225</v>
      </c>
      <c r="D62" s="5" t="s">
        <v>226</v>
      </c>
      <c r="E62" s="5" t="s">
        <v>227</v>
      </c>
      <c r="F62" s="8" t="s">
        <v>156</v>
      </c>
      <c r="G62" s="6" t="n">
        <v>1</v>
      </c>
      <c r="H62" s="6" t="n">
        <v>100</v>
      </c>
      <c r="I62" s="19" t="s">
        <v>228</v>
      </c>
      <c r="J62" s="8" t="s">
        <v>51</v>
      </c>
      <c r="O62" s="6"/>
      <c r="P62" s="6"/>
      <c r="T62" s="6"/>
      <c r="U62" s="6"/>
      <c r="X62" s="6"/>
      <c r="AD62" s="6"/>
    </row>
    <row r="63" customFormat="false" ht="60" hidden="false" customHeight="true" outlineLevel="0" collapsed="false">
      <c r="A63" s="8" t="s">
        <v>229</v>
      </c>
      <c r="B63" s="6" t="n">
        <v>2000</v>
      </c>
      <c r="C63" s="15" t="s">
        <v>230</v>
      </c>
      <c r="D63" s="5" t="s">
        <v>33</v>
      </c>
      <c r="E63" s="5" t="s">
        <v>23</v>
      </c>
      <c r="F63" s="8" t="s">
        <v>213</v>
      </c>
      <c r="G63" s="6" t="n">
        <v>2</v>
      </c>
      <c r="H63" s="6" t="n">
        <v>25</v>
      </c>
      <c r="I63" s="5" t="s">
        <v>12</v>
      </c>
      <c r="J63" s="8" t="s">
        <v>51</v>
      </c>
      <c r="O63" s="6"/>
      <c r="P63" s="6"/>
      <c r="T63" s="6"/>
      <c r="U63" s="6"/>
      <c r="X63" s="6"/>
      <c r="AD63" s="6"/>
    </row>
    <row r="64" customFormat="false" ht="60" hidden="false" customHeight="true" outlineLevel="0" collapsed="false">
      <c r="A64" s="8" t="s">
        <v>231</v>
      </c>
      <c r="B64" s="6" t="n">
        <v>128</v>
      </c>
      <c r="C64" s="15" t="s">
        <v>232</v>
      </c>
      <c r="D64" s="5" t="s">
        <v>23</v>
      </c>
      <c r="E64" s="5" t="s">
        <v>60</v>
      </c>
      <c r="F64" s="8" t="s">
        <v>203</v>
      </c>
      <c r="G64" s="6" t="n">
        <v>1</v>
      </c>
      <c r="H64" s="6" t="n">
        <v>22</v>
      </c>
      <c r="I64" s="8" t="s">
        <v>233</v>
      </c>
      <c r="J64" s="8" t="s">
        <v>57</v>
      </c>
      <c r="O64" s="6"/>
      <c r="P64" s="6"/>
      <c r="T64" s="6"/>
      <c r="U64" s="6"/>
      <c r="X64" s="6"/>
      <c r="AD64" s="6"/>
    </row>
    <row r="65" customFormat="false" ht="60" hidden="false" customHeight="true" outlineLevel="0" collapsed="false">
      <c r="A65" s="8" t="s">
        <v>234</v>
      </c>
      <c r="B65" s="6" t="n">
        <v>448</v>
      </c>
      <c r="C65" s="15" t="s">
        <v>72</v>
      </c>
      <c r="D65" s="5" t="s">
        <v>23</v>
      </c>
      <c r="E65" s="5" t="s">
        <v>235</v>
      </c>
      <c r="F65" s="8" t="s">
        <v>222</v>
      </c>
      <c r="G65" s="6" t="n">
        <v>1</v>
      </c>
      <c r="H65" s="6" t="n">
        <v>35</v>
      </c>
      <c r="I65" s="8" t="s">
        <v>236</v>
      </c>
      <c r="J65" s="8" t="s">
        <v>57</v>
      </c>
      <c r="O65" s="6"/>
      <c r="P65" s="6"/>
      <c r="T65" s="6"/>
      <c r="U65" s="6"/>
      <c r="X65" s="6"/>
      <c r="AD65" s="6"/>
    </row>
    <row r="66" customFormat="false" ht="60" hidden="false" customHeight="true" outlineLevel="0" collapsed="false">
      <c r="A66" s="8" t="s">
        <v>237</v>
      </c>
      <c r="B66" s="6" t="n">
        <v>1120</v>
      </c>
      <c r="C66" s="15" t="s">
        <v>238</v>
      </c>
      <c r="D66" s="5" t="s">
        <v>23</v>
      </c>
      <c r="E66" s="5" t="s">
        <v>23</v>
      </c>
      <c r="F66" s="8" t="s">
        <v>239</v>
      </c>
      <c r="G66" s="6" t="n">
        <v>2</v>
      </c>
      <c r="H66" s="6" t="n">
        <v>950</v>
      </c>
      <c r="I66" s="19" t="s">
        <v>240</v>
      </c>
      <c r="J66" s="8" t="s">
        <v>57</v>
      </c>
      <c r="O66" s="6"/>
      <c r="P66" s="6"/>
      <c r="T66" s="6"/>
      <c r="U66" s="6"/>
      <c r="X66" s="6"/>
      <c r="AD66" s="6"/>
    </row>
    <row r="67" customFormat="false" ht="60" hidden="false" customHeight="true" outlineLevel="0" collapsed="false">
      <c r="A67" s="8" t="s">
        <v>241</v>
      </c>
      <c r="B67" s="6" t="n">
        <v>560</v>
      </c>
      <c r="C67" s="15" t="s">
        <v>242</v>
      </c>
      <c r="D67" s="5" t="s">
        <v>23</v>
      </c>
      <c r="E67" s="5" t="s">
        <v>23</v>
      </c>
      <c r="F67" s="8" t="s">
        <v>97</v>
      </c>
      <c r="G67" s="6" t="n">
        <v>1</v>
      </c>
      <c r="H67" s="6" t="n">
        <v>70</v>
      </c>
      <c r="I67" s="8" t="s">
        <v>243</v>
      </c>
      <c r="J67" s="8" t="s">
        <v>57</v>
      </c>
      <c r="O67" s="6"/>
      <c r="P67" s="6"/>
      <c r="T67" s="6"/>
      <c r="U67" s="6"/>
      <c r="X67" s="6"/>
      <c r="AD67" s="6"/>
    </row>
    <row r="68" customFormat="false" ht="60" hidden="false" customHeight="true" outlineLevel="0" collapsed="false">
      <c r="A68" s="8" t="s">
        <v>244</v>
      </c>
      <c r="B68" s="15" t="s">
        <v>245</v>
      </c>
      <c r="C68" s="6"/>
      <c r="D68" s="5" t="s">
        <v>23</v>
      </c>
      <c r="E68" s="5" t="s">
        <v>23</v>
      </c>
      <c r="F68" s="8" t="s">
        <v>246</v>
      </c>
      <c r="G68" s="6" t="n">
        <v>1</v>
      </c>
      <c r="H68" s="6" t="n">
        <v>30</v>
      </c>
      <c r="I68" s="19" t="s">
        <v>247</v>
      </c>
      <c r="J68" s="8" t="s">
        <v>57</v>
      </c>
      <c r="O68" s="6"/>
      <c r="P68" s="6"/>
      <c r="T68" s="6"/>
      <c r="U68" s="6"/>
      <c r="X68" s="6"/>
      <c r="AD68" s="6"/>
    </row>
    <row r="69" customFormat="false" ht="60" hidden="false" customHeight="true" outlineLevel="0" collapsed="false">
      <c r="A69" s="8" t="s">
        <v>248</v>
      </c>
      <c r="B69" s="6" t="n">
        <v>320</v>
      </c>
      <c r="C69" s="15" t="s">
        <v>249</v>
      </c>
      <c r="D69" s="5" t="s">
        <v>23</v>
      </c>
      <c r="E69" s="5" t="s">
        <v>250</v>
      </c>
      <c r="F69" s="8" t="s">
        <v>163</v>
      </c>
      <c r="G69" s="6" t="n">
        <v>2</v>
      </c>
      <c r="H69" s="6" t="n">
        <v>85</v>
      </c>
      <c r="I69" s="19" t="s">
        <v>251</v>
      </c>
      <c r="J69" s="8" t="s">
        <v>57</v>
      </c>
      <c r="O69" s="6"/>
      <c r="P69" s="6"/>
      <c r="T69" s="6"/>
      <c r="U69" s="6"/>
      <c r="X69" s="6"/>
      <c r="AD69" s="6"/>
    </row>
    <row r="70" customFormat="false" ht="60" hidden="false" customHeight="true" outlineLevel="0" collapsed="false">
      <c r="A70" s="8" t="s">
        <v>252</v>
      </c>
      <c r="B70" s="6" t="n">
        <v>32</v>
      </c>
      <c r="C70" s="15" t="s">
        <v>53</v>
      </c>
      <c r="D70" s="5" t="s">
        <v>23</v>
      </c>
      <c r="E70" s="5" t="s">
        <v>23</v>
      </c>
      <c r="F70" s="8" t="s">
        <v>253</v>
      </c>
      <c r="G70" s="6" t="n">
        <v>1</v>
      </c>
      <c r="H70" s="6" t="n">
        <v>5</v>
      </c>
      <c r="I70" s="8" t="s">
        <v>254</v>
      </c>
      <c r="J70" s="8" t="s">
        <v>43</v>
      </c>
      <c r="O70" s="6"/>
      <c r="P70" s="6"/>
      <c r="T70" s="6"/>
      <c r="U70" s="6"/>
      <c r="X70" s="6"/>
      <c r="AD70" s="6"/>
    </row>
    <row r="71" customFormat="false" ht="60" hidden="false" customHeight="true" outlineLevel="0" collapsed="false">
      <c r="A71" s="8" t="s">
        <v>255</v>
      </c>
      <c r="B71" s="6" t="n">
        <v>640</v>
      </c>
      <c r="C71" s="15" t="s">
        <v>256</v>
      </c>
      <c r="D71" s="5" t="s">
        <v>23</v>
      </c>
      <c r="E71" s="5" t="s">
        <v>257</v>
      </c>
      <c r="F71" s="8" t="s">
        <v>253</v>
      </c>
      <c r="G71" s="6" t="n">
        <v>1</v>
      </c>
      <c r="H71" s="6" t="n">
        <v>90</v>
      </c>
      <c r="I71" s="8" t="s">
        <v>258</v>
      </c>
      <c r="J71" s="8" t="s">
        <v>43</v>
      </c>
      <c r="O71" s="6"/>
      <c r="P71" s="6"/>
      <c r="T71" s="6"/>
      <c r="U71" s="6"/>
      <c r="X71" s="6"/>
      <c r="AD71" s="6"/>
    </row>
    <row r="72" customFormat="false" ht="60" hidden="false" customHeight="true" outlineLevel="0" collapsed="false">
      <c r="A72" s="8" t="s">
        <v>259</v>
      </c>
      <c r="B72" s="15" t="s">
        <v>260</v>
      </c>
      <c r="C72" s="6"/>
      <c r="D72" s="5" t="s">
        <v>23</v>
      </c>
      <c r="E72" s="5" t="s">
        <v>23</v>
      </c>
      <c r="F72" s="8" t="s">
        <v>261</v>
      </c>
      <c r="G72" s="15" t="s">
        <v>262</v>
      </c>
      <c r="H72" s="15" t="s">
        <v>263</v>
      </c>
      <c r="I72" s="19" t="s">
        <v>264</v>
      </c>
      <c r="J72" s="8" t="s">
        <v>43</v>
      </c>
      <c r="O72" s="6"/>
      <c r="P72" s="6"/>
      <c r="T72" s="6"/>
      <c r="U72" s="6"/>
      <c r="X72" s="6"/>
      <c r="AD72" s="6"/>
    </row>
    <row r="73" customFormat="false" ht="60" hidden="false" customHeight="true" outlineLevel="0" collapsed="false">
      <c r="A73" s="8" t="s">
        <v>265</v>
      </c>
      <c r="B73" s="15" t="s">
        <v>266</v>
      </c>
      <c r="C73" s="15" t="s">
        <v>267</v>
      </c>
      <c r="D73" s="5" t="s">
        <v>23</v>
      </c>
      <c r="E73" s="5" t="s">
        <v>23</v>
      </c>
      <c r="F73" s="8" t="s">
        <v>268</v>
      </c>
      <c r="G73" s="6" t="n">
        <v>1</v>
      </c>
      <c r="H73" s="6" t="n">
        <v>14</v>
      </c>
      <c r="I73" s="8" t="s">
        <v>269</v>
      </c>
      <c r="J73" s="8" t="s">
        <v>34</v>
      </c>
      <c r="O73" s="6"/>
      <c r="P73" s="6"/>
      <c r="T73" s="6"/>
      <c r="U73" s="6"/>
      <c r="X73" s="6"/>
      <c r="AD73" s="6"/>
    </row>
    <row r="74" customFormat="false" ht="60" hidden="false" customHeight="true" outlineLevel="0" collapsed="false">
      <c r="A74" s="8" t="s">
        <v>270</v>
      </c>
      <c r="B74" s="6" t="n">
        <v>1360</v>
      </c>
      <c r="C74" s="15" t="s">
        <v>271</v>
      </c>
      <c r="D74" s="5" t="s">
        <v>23</v>
      </c>
      <c r="E74" s="5" t="s">
        <v>23</v>
      </c>
      <c r="F74" s="8" t="s">
        <v>272</v>
      </c>
      <c r="G74" s="6" t="n">
        <v>2</v>
      </c>
      <c r="H74" s="6" t="n">
        <v>85</v>
      </c>
      <c r="I74" s="8" t="s">
        <v>273</v>
      </c>
      <c r="J74" s="8" t="s">
        <v>34</v>
      </c>
      <c r="O74" s="6"/>
      <c r="P74" s="6"/>
      <c r="T74" s="6"/>
      <c r="U74" s="6"/>
      <c r="X74" s="6"/>
      <c r="AD74" s="6"/>
    </row>
    <row r="75" customFormat="false" ht="60" hidden="false" customHeight="true" outlineLevel="0" collapsed="false">
      <c r="A75" s="8" t="s">
        <v>274</v>
      </c>
      <c r="B75" s="6" t="n">
        <v>184</v>
      </c>
      <c r="C75" s="15" t="s">
        <v>32</v>
      </c>
      <c r="D75" s="5" t="s">
        <v>23</v>
      </c>
      <c r="E75" s="5" t="s">
        <v>23</v>
      </c>
      <c r="F75" s="8" t="s">
        <v>275</v>
      </c>
      <c r="G75" s="6" t="n">
        <v>1</v>
      </c>
      <c r="H75" s="6" t="n">
        <v>8</v>
      </c>
      <c r="I75" s="5" t="s">
        <v>12</v>
      </c>
      <c r="J75" s="8" t="s">
        <v>34</v>
      </c>
      <c r="O75" s="6"/>
      <c r="P75" s="6"/>
      <c r="T75" s="6"/>
      <c r="U75" s="6"/>
      <c r="X75" s="6"/>
      <c r="AD75" s="6"/>
    </row>
    <row r="76" customFormat="false" ht="60" hidden="false" customHeight="true" outlineLevel="0" collapsed="false">
      <c r="A76" s="8" t="s">
        <v>276</v>
      </c>
      <c r="B76" s="15" t="s">
        <v>277</v>
      </c>
      <c r="C76" s="6"/>
      <c r="D76" s="5" t="s">
        <v>23</v>
      </c>
      <c r="E76" s="5" t="s">
        <v>23</v>
      </c>
      <c r="F76" s="8" t="s">
        <v>278</v>
      </c>
      <c r="G76" s="6" t="n">
        <v>1</v>
      </c>
      <c r="H76" s="6" t="n">
        <v>10</v>
      </c>
      <c r="I76" s="8" t="s">
        <v>279</v>
      </c>
      <c r="J76" s="8" t="s">
        <v>34</v>
      </c>
      <c r="O76" s="6"/>
      <c r="P76" s="6"/>
      <c r="T76" s="6"/>
      <c r="U76" s="6"/>
      <c r="X76" s="6"/>
      <c r="AD76" s="6"/>
    </row>
    <row r="77" customFormat="false" ht="60" hidden="false" customHeight="true" outlineLevel="0" collapsed="false">
      <c r="A77" s="8" t="s">
        <v>280</v>
      </c>
      <c r="B77" s="6" t="n">
        <v>224</v>
      </c>
      <c r="C77" s="15" t="s">
        <v>130</v>
      </c>
      <c r="D77" s="5" t="s">
        <v>23</v>
      </c>
      <c r="E77" s="5" t="s">
        <v>23</v>
      </c>
      <c r="F77" s="8" t="s">
        <v>55</v>
      </c>
      <c r="G77" s="6" t="n">
        <v>1</v>
      </c>
      <c r="H77" s="6" t="n">
        <v>7</v>
      </c>
      <c r="I77" s="8" t="s">
        <v>281</v>
      </c>
      <c r="J77" s="8" t="s">
        <v>70</v>
      </c>
      <c r="O77" s="6"/>
      <c r="P77" s="6"/>
      <c r="T77" s="6"/>
      <c r="U77" s="6"/>
      <c r="X77" s="6"/>
      <c r="AD77" s="6"/>
    </row>
    <row r="78" customFormat="false" ht="60" hidden="false" customHeight="true" outlineLevel="0" collapsed="false">
      <c r="A78" s="8" t="s">
        <v>282</v>
      </c>
      <c r="B78" s="6" t="n">
        <v>112</v>
      </c>
      <c r="C78" s="15" t="s">
        <v>283</v>
      </c>
      <c r="D78" s="5" t="s">
        <v>23</v>
      </c>
      <c r="E78" s="5" t="s">
        <v>23</v>
      </c>
      <c r="F78" s="8" t="s">
        <v>109</v>
      </c>
      <c r="G78" s="6" t="n">
        <v>1</v>
      </c>
      <c r="H78" s="6" t="n">
        <v>12</v>
      </c>
      <c r="I78" s="8" t="s">
        <v>50</v>
      </c>
      <c r="J78" s="8" t="s">
        <v>70</v>
      </c>
      <c r="O78" s="6"/>
      <c r="P78" s="6"/>
      <c r="T78" s="6"/>
      <c r="U78" s="6"/>
      <c r="X78" s="6"/>
      <c r="AD78" s="6"/>
    </row>
    <row r="79" customFormat="false" ht="60" hidden="false" customHeight="true" outlineLevel="0" collapsed="false">
      <c r="A79" s="8" t="s">
        <v>284</v>
      </c>
      <c r="B79" s="6" t="n">
        <v>328</v>
      </c>
      <c r="C79" s="15" t="s">
        <v>285</v>
      </c>
      <c r="D79" s="5" t="s">
        <v>23</v>
      </c>
      <c r="E79" s="5" t="s">
        <v>23</v>
      </c>
      <c r="F79" s="8" t="s">
        <v>85</v>
      </c>
      <c r="G79" s="6" t="n">
        <v>2</v>
      </c>
      <c r="H79" s="6" t="n">
        <v>35</v>
      </c>
      <c r="I79" s="8" t="s">
        <v>286</v>
      </c>
      <c r="J79" s="8" t="s">
        <v>70</v>
      </c>
      <c r="O79" s="6"/>
      <c r="P79" s="6"/>
      <c r="T79" s="6"/>
      <c r="U79" s="6"/>
      <c r="X79" s="6"/>
      <c r="AD79" s="6"/>
    </row>
    <row r="80" customFormat="false" ht="60" hidden="false" customHeight="true" outlineLevel="0" collapsed="false">
      <c r="A80" s="8" t="s">
        <v>287</v>
      </c>
      <c r="B80" s="6" t="n">
        <v>288</v>
      </c>
      <c r="C80" s="15" t="s">
        <v>288</v>
      </c>
      <c r="D80" s="5" t="s">
        <v>23</v>
      </c>
      <c r="E80" s="5" t="s">
        <v>23</v>
      </c>
      <c r="F80" s="8" t="s">
        <v>55</v>
      </c>
      <c r="G80" s="6" t="n">
        <v>1</v>
      </c>
      <c r="H80" s="6" t="n">
        <v>30</v>
      </c>
      <c r="I80" s="8" t="s">
        <v>289</v>
      </c>
      <c r="J80" s="8" t="s">
        <v>70</v>
      </c>
      <c r="O80" s="6"/>
      <c r="P80" s="6"/>
      <c r="T80" s="6"/>
      <c r="U80" s="6"/>
      <c r="X80" s="6"/>
      <c r="AD80" s="6"/>
    </row>
    <row r="81" customFormat="false" ht="60" hidden="false" customHeight="true" outlineLevel="0" collapsed="false">
      <c r="A81" s="8" t="s">
        <v>290</v>
      </c>
      <c r="B81" s="6" t="n">
        <v>48</v>
      </c>
      <c r="C81" s="15" t="s">
        <v>291</v>
      </c>
      <c r="D81" s="5" t="s">
        <v>23</v>
      </c>
      <c r="E81" s="5" t="s">
        <v>23</v>
      </c>
      <c r="F81" s="8" t="s">
        <v>292</v>
      </c>
      <c r="G81" s="6" t="n">
        <v>1</v>
      </c>
      <c r="H81" s="6" t="n">
        <v>0</v>
      </c>
      <c r="I81" s="19" t="s">
        <v>293</v>
      </c>
      <c r="J81" s="8" t="s">
        <v>70</v>
      </c>
      <c r="O81" s="6"/>
      <c r="P81" s="6"/>
      <c r="T81" s="6"/>
      <c r="U81" s="6"/>
      <c r="X81" s="6"/>
      <c r="AD81" s="6"/>
    </row>
    <row r="82" customFormat="false" ht="60" hidden="false" customHeight="true" outlineLevel="0" collapsed="false">
      <c r="A82" s="8" t="s">
        <v>294</v>
      </c>
      <c r="B82" s="6" t="n">
        <v>216</v>
      </c>
      <c r="C82" s="15" t="s">
        <v>295</v>
      </c>
      <c r="D82" s="5" t="s">
        <v>23</v>
      </c>
      <c r="E82" s="5" t="s">
        <v>23</v>
      </c>
      <c r="F82" s="8" t="s">
        <v>85</v>
      </c>
      <c r="G82" s="6" t="n">
        <v>1</v>
      </c>
      <c r="H82" s="6" t="n">
        <v>5</v>
      </c>
      <c r="I82" s="19" t="s">
        <v>296</v>
      </c>
      <c r="J82" s="8" t="s">
        <v>70</v>
      </c>
      <c r="O82" s="6"/>
      <c r="P82" s="6"/>
      <c r="T82" s="6"/>
      <c r="U82" s="6"/>
      <c r="X82" s="6"/>
      <c r="AD82" s="6"/>
    </row>
    <row r="83" customFormat="false" ht="60" hidden="false" customHeight="true" outlineLevel="0" collapsed="false">
      <c r="A83" s="8" t="s">
        <v>297</v>
      </c>
      <c r="B83" s="6" t="n">
        <v>256</v>
      </c>
      <c r="C83" s="15" t="s">
        <v>298</v>
      </c>
      <c r="D83" s="5" t="s">
        <v>23</v>
      </c>
      <c r="E83" s="5" t="s">
        <v>152</v>
      </c>
      <c r="F83" s="8" t="s">
        <v>299</v>
      </c>
      <c r="G83" s="6" t="n">
        <v>1</v>
      </c>
      <c r="H83" s="6" t="n">
        <v>25</v>
      </c>
      <c r="I83" s="19" t="s">
        <v>300</v>
      </c>
      <c r="J83" s="8" t="s">
        <v>70</v>
      </c>
      <c r="O83" s="6"/>
      <c r="P83" s="6"/>
      <c r="T83" s="6"/>
      <c r="U83" s="6"/>
      <c r="X83" s="6"/>
      <c r="AD83" s="6"/>
    </row>
    <row r="84" customFormat="false" ht="60" hidden="false" customHeight="true" outlineLevel="0" collapsed="false">
      <c r="A84" s="8" t="s">
        <v>301</v>
      </c>
      <c r="B84" s="6" t="n">
        <v>1080</v>
      </c>
      <c r="C84" s="15" t="s">
        <v>302</v>
      </c>
      <c r="D84" s="5" t="s">
        <v>23</v>
      </c>
      <c r="E84" s="5" t="s">
        <v>250</v>
      </c>
      <c r="F84" s="8" t="s">
        <v>303</v>
      </c>
      <c r="G84" s="6" t="n">
        <v>2</v>
      </c>
      <c r="H84" s="6" t="n">
        <v>60</v>
      </c>
      <c r="I84" s="8" t="s">
        <v>304</v>
      </c>
      <c r="J84" s="8" t="s">
        <v>70</v>
      </c>
      <c r="O84" s="6"/>
      <c r="P84" s="6"/>
      <c r="T84" s="6"/>
      <c r="U84" s="6"/>
      <c r="X84" s="6"/>
      <c r="AD84" s="6"/>
    </row>
    <row r="85" customFormat="false" ht="60" hidden="false" customHeight="true" outlineLevel="0" collapsed="false">
      <c r="A85" s="8" t="s">
        <v>305</v>
      </c>
      <c r="B85" s="6" t="n">
        <v>400</v>
      </c>
      <c r="C85" s="15" t="s">
        <v>306</v>
      </c>
      <c r="D85" s="5" t="s">
        <v>23</v>
      </c>
      <c r="E85" s="5" t="s">
        <v>23</v>
      </c>
      <c r="F85" s="5"/>
      <c r="G85" s="6" t="n">
        <v>1</v>
      </c>
      <c r="H85" s="6"/>
      <c r="I85" s="21" t="s">
        <v>307</v>
      </c>
      <c r="J85" s="8" t="s">
        <v>70</v>
      </c>
      <c r="O85" s="6"/>
      <c r="P85" s="6"/>
      <c r="T85" s="6"/>
      <c r="U85" s="6"/>
      <c r="X85" s="6"/>
      <c r="AD85" s="6"/>
    </row>
    <row r="86" customFormat="false" ht="60" hidden="false" customHeight="true" outlineLevel="0" collapsed="false">
      <c r="A86" s="8" t="s">
        <v>308</v>
      </c>
      <c r="B86" s="6" t="n">
        <v>440</v>
      </c>
      <c r="C86" s="15" t="s">
        <v>309</v>
      </c>
      <c r="D86" s="5" t="s">
        <v>23</v>
      </c>
      <c r="E86" s="5" t="s">
        <v>91</v>
      </c>
      <c r="F86" s="8" t="s">
        <v>310</v>
      </c>
      <c r="G86" s="6" t="n">
        <v>1</v>
      </c>
      <c r="H86" s="6" t="n">
        <v>45</v>
      </c>
      <c r="I86" s="19" t="s">
        <v>311</v>
      </c>
      <c r="J86" s="8" t="s">
        <v>70</v>
      </c>
      <c r="O86" s="6"/>
      <c r="P86" s="6"/>
      <c r="T86" s="6"/>
      <c r="U86" s="6"/>
      <c r="X86" s="6"/>
      <c r="AD86" s="6"/>
    </row>
    <row r="87" customFormat="false" ht="60" hidden="false" customHeight="true" outlineLevel="0" collapsed="false">
      <c r="A87" s="8" t="s">
        <v>312</v>
      </c>
      <c r="B87" s="15" t="s">
        <v>313</v>
      </c>
      <c r="C87" s="15" t="s">
        <v>53</v>
      </c>
      <c r="D87" s="5" t="s">
        <v>23</v>
      </c>
      <c r="E87" s="5" t="s">
        <v>23</v>
      </c>
      <c r="F87" s="5"/>
      <c r="G87" s="6" t="n">
        <v>1</v>
      </c>
      <c r="H87" s="6"/>
      <c r="I87" s="5" t="s">
        <v>12</v>
      </c>
      <c r="J87" s="8" t="s">
        <v>70</v>
      </c>
      <c r="O87" s="6"/>
      <c r="P87" s="6"/>
      <c r="T87" s="6"/>
      <c r="U87" s="6"/>
      <c r="X87" s="6"/>
      <c r="AD87" s="6"/>
    </row>
    <row r="88" customFormat="false" ht="60" hidden="false" customHeight="true" outlineLevel="0" collapsed="false">
      <c r="A88" s="8" t="s">
        <v>314</v>
      </c>
      <c r="B88" s="6" t="n">
        <v>2240</v>
      </c>
      <c r="C88" s="15" t="s">
        <v>315</v>
      </c>
      <c r="D88" s="5" t="s">
        <v>193</v>
      </c>
      <c r="E88" s="5" t="s">
        <v>23</v>
      </c>
      <c r="F88" s="8" t="s">
        <v>316</v>
      </c>
      <c r="G88" s="6" t="n">
        <v>3</v>
      </c>
      <c r="H88" s="6" t="n">
        <v>225</v>
      </c>
      <c r="I88" s="19" t="s">
        <v>317</v>
      </c>
      <c r="J88" s="8" t="s">
        <v>70</v>
      </c>
      <c r="O88" s="6"/>
      <c r="P88" s="6"/>
      <c r="T88" s="6"/>
      <c r="U88" s="6"/>
      <c r="X88" s="6"/>
      <c r="AD88" s="6"/>
    </row>
    <row r="89" customFormat="false" ht="60" hidden="false" customHeight="true" outlineLevel="0" collapsed="false">
      <c r="A89" s="8" t="s">
        <v>318</v>
      </c>
      <c r="B89" s="6" t="n">
        <v>2240</v>
      </c>
      <c r="C89" s="6"/>
      <c r="D89" s="5" t="s">
        <v>193</v>
      </c>
      <c r="E89" s="5" t="s">
        <v>23</v>
      </c>
      <c r="F89" s="8" t="s">
        <v>316</v>
      </c>
      <c r="G89" s="6" t="n">
        <v>3</v>
      </c>
      <c r="H89" s="6" t="n">
        <v>225</v>
      </c>
      <c r="I89" s="19" t="s">
        <v>319</v>
      </c>
      <c r="J89" s="8" t="s">
        <v>70</v>
      </c>
      <c r="O89" s="6"/>
      <c r="P89" s="6"/>
      <c r="T89" s="6"/>
      <c r="U89" s="6"/>
      <c r="X89" s="6"/>
      <c r="AD89" s="6"/>
    </row>
    <row r="90" customFormat="false" ht="60" hidden="false" customHeight="true" outlineLevel="0" collapsed="false">
      <c r="A90" s="8" t="s">
        <v>320</v>
      </c>
      <c r="B90" s="6" t="n">
        <v>280</v>
      </c>
      <c r="C90" s="15" t="s">
        <v>321</v>
      </c>
      <c r="D90" s="5" t="s">
        <v>23</v>
      </c>
      <c r="E90" s="5" t="s">
        <v>23</v>
      </c>
      <c r="F90" s="5"/>
      <c r="G90" s="6" t="n">
        <v>1</v>
      </c>
      <c r="H90" s="6"/>
      <c r="I90" s="8" t="s">
        <v>322</v>
      </c>
      <c r="J90" s="8" t="s">
        <v>70</v>
      </c>
      <c r="O90" s="6"/>
      <c r="P90" s="6"/>
      <c r="T90" s="6"/>
      <c r="U90" s="6"/>
      <c r="X90" s="6"/>
      <c r="AD90" s="6"/>
    </row>
    <row r="91" customFormat="false" ht="60" hidden="false" customHeight="true" outlineLevel="0" collapsed="false">
      <c r="A91" s="8" t="s">
        <v>323</v>
      </c>
      <c r="B91" s="6" t="n">
        <v>5600</v>
      </c>
      <c r="C91" s="15" t="s">
        <v>324</v>
      </c>
      <c r="D91" s="5" t="s">
        <v>23</v>
      </c>
      <c r="E91" s="5" t="s">
        <v>23</v>
      </c>
      <c r="F91" s="8" t="s">
        <v>239</v>
      </c>
      <c r="G91" s="6" t="n">
        <v>999</v>
      </c>
      <c r="H91" s="6"/>
      <c r="I91" s="21" t="s">
        <v>325</v>
      </c>
      <c r="J91" s="8" t="s">
        <v>25</v>
      </c>
      <c r="O91" s="6"/>
      <c r="P91" s="6"/>
      <c r="T91" s="6"/>
      <c r="U91" s="6"/>
      <c r="X91" s="6"/>
      <c r="AD91" s="6"/>
    </row>
    <row r="92" customFormat="false" ht="60" hidden="false" customHeight="true" outlineLevel="0" collapsed="false">
      <c r="A92" s="8" t="s">
        <v>326</v>
      </c>
      <c r="B92" s="6"/>
      <c r="C92" s="6"/>
      <c r="D92" s="5" t="s">
        <v>23</v>
      </c>
      <c r="E92" s="5" t="s">
        <v>23</v>
      </c>
      <c r="F92" s="5"/>
      <c r="G92" s="6"/>
      <c r="H92" s="6"/>
      <c r="I92" s="19" t="s">
        <v>327</v>
      </c>
      <c r="J92" s="8" t="s">
        <v>38</v>
      </c>
      <c r="O92" s="6"/>
      <c r="P92" s="6"/>
      <c r="T92" s="6"/>
      <c r="U92" s="6"/>
      <c r="X92" s="6"/>
      <c r="AD92" s="6"/>
    </row>
    <row r="93" customFormat="false" ht="60" hidden="false" customHeight="true" outlineLevel="0" collapsed="false">
      <c r="A93" s="8" t="s">
        <v>328</v>
      </c>
      <c r="B93" s="6" t="n">
        <v>5600</v>
      </c>
      <c r="C93" s="15" t="s">
        <v>329</v>
      </c>
      <c r="D93" s="5" t="s">
        <v>330</v>
      </c>
      <c r="E93" s="5" t="s">
        <v>23</v>
      </c>
      <c r="F93" s="8" t="s">
        <v>169</v>
      </c>
      <c r="G93" s="9" t="s">
        <v>331</v>
      </c>
      <c r="H93" s="6"/>
      <c r="I93" s="5" t="s">
        <v>12</v>
      </c>
      <c r="J93" s="8" t="s">
        <v>128</v>
      </c>
      <c r="O93" s="6"/>
      <c r="P93" s="6"/>
      <c r="T93" s="6"/>
      <c r="U93" s="6"/>
      <c r="X93" s="6"/>
      <c r="AD93" s="6"/>
    </row>
    <row r="94" customFormat="false" ht="60" hidden="false" customHeight="true" outlineLevel="0" collapsed="false">
      <c r="A94" s="8" t="s">
        <v>332</v>
      </c>
      <c r="B94" s="6" t="n">
        <v>3600</v>
      </c>
      <c r="C94" s="15" t="s">
        <v>333</v>
      </c>
      <c r="D94" s="5" t="s">
        <v>334</v>
      </c>
      <c r="E94" s="5" t="s">
        <v>54</v>
      </c>
      <c r="F94" s="8" t="s">
        <v>55</v>
      </c>
      <c r="G94" s="6" t="n">
        <v>999</v>
      </c>
      <c r="H94" s="6" t="n">
        <v>250</v>
      </c>
      <c r="I94" s="8" t="s">
        <v>335</v>
      </c>
      <c r="J94" s="8" t="s">
        <v>128</v>
      </c>
      <c r="O94" s="6"/>
      <c r="P94" s="6"/>
      <c r="T94" s="6"/>
      <c r="U94" s="6"/>
      <c r="X94" s="6"/>
      <c r="AD94" s="6"/>
    </row>
    <row r="95" customFormat="false" ht="60" hidden="false" customHeight="true" outlineLevel="0" collapsed="false">
      <c r="A95" s="8" t="s">
        <v>336</v>
      </c>
      <c r="B95" s="6" t="n">
        <v>5600</v>
      </c>
      <c r="C95" s="9" t="s">
        <v>331</v>
      </c>
      <c r="D95" s="5" t="s">
        <v>23</v>
      </c>
      <c r="E95" s="5" t="s">
        <v>23</v>
      </c>
      <c r="F95" s="8" t="s">
        <v>337</v>
      </c>
      <c r="G95" s="6" t="n">
        <v>999</v>
      </c>
      <c r="H95" s="6"/>
      <c r="I95" s="8" t="s">
        <v>338</v>
      </c>
      <c r="J95" s="8" t="s">
        <v>46</v>
      </c>
      <c r="O95" s="6"/>
      <c r="P95" s="6"/>
      <c r="T95" s="6"/>
      <c r="U95" s="6"/>
      <c r="X95" s="6"/>
      <c r="AD95" s="6"/>
    </row>
    <row r="96" customFormat="false" ht="60" hidden="false" customHeight="true" outlineLevel="0" collapsed="false">
      <c r="A96" s="8" t="s">
        <v>339</v>
      </c>
      <c r="B96" s="6" t="n">
        <v>3200</v>
      </c>
      <c r="C96" s="15" t="s">
        <v>340</v>
      </c>
      <c r="D96" s="5" t="s">
        <v>23</v>
      </c>
      <c r="E96" s="5" t="s">
        <v>23</v>
      </c>
      <c r="F96" s="8" t="s">
        <v>316</v>
      </c>
      <c r="G96" s="6" t="n">
        <v>999</v>
      </c>
      <c r="H96" s="6"/>
      <c r="I96" s="5" t="s">
        <v>12</v>
      </c>
      <c r="J96" s="8" t="s">
        <v>51</v>
      </c>
      <c r="O96" s="6"/>
      <c r="P96" s="6"/>
      <c r="T96" s="6"/>
      <c r="U96" s="6"/>
      <c r="X96" s="6"/>
      <c r="AD96" s="6"/>
    </row>
    <row r="97" customFormat="false" ht="60" hidden="false" customHeight="true" outlineLevel="0" collapsed="false">
      <c r="A97" s="8" t="s">
        <v>341</v>
      </c>
      <c r="B97" s="6" t="n">
        <v>2400</v>
      </c>
      <c r="C97" s="6"/>
      <c r="D97" s="5" t="s">
        <v>23</v>
      </c>
      <c r="E97" s="8" t="s">
        <v>219</v>
      </c>
      <c r="F97" s="8" t="s">
        <v>337</v>
      </c>
      <c r="G97" s="9" t="s">
        <v>331</v>
      </c>
      <c r="H97" s="9" t="s">
        <v>342</v>
      </c>
      <c r="I97" s="5" t="s">
        <v>12</v>
      </c>
      <c r="J97" s="8" t="s">
        <v>57</v>
      </c>
      <c r="O97" s="6"/>
      <c r="P97" s="6"/>
      <c r="T97" s="6"/>
      <c r="U97" s="6"/>
      <c r="X97" s="6"/>
      <c r="AD97" s="6"/>
    </row>
    <row r="98" customFormat="false" ht="60" hidden="false" customHeight="true" outlineLevel="0" collapsed="false">
      <c r="A98" s="8" t="s">
        <v>343</v>
      </c>
      <c r="B98" s="6" t="n">
        <v>2400</v>
      </c>
      <c r="C98" s="6"/>
      <c r="D98" s="8" t="s">
        <v>219</v>
      </c>
      <c r="E98" s="5" t="s">
        <v>23</v>
      </c>
      <c r="F98" s="8" t="s">
        <v>337</v>
      </c>
      <c r="G98" s="9" t="s">
        <v>331</v>
      </c>
      <c r="H98" s="9" t="s">
        <v>342</v>
      </c>
      <c r="I98" s="5" t="s">
        <v>12</v>
      </c>
      <c r="J98" s="8" t="s">
        <v>57</v>
      </c>
      <c r="K98" s="24"/>
      <c r="O98" s="6"/>
      <c r="P98" s="6"/>
      <c r="T98" s="6"/>
      <c r="U98" s="6"/>
      <c r="X98" s="6"/>
      <c r="AD98" s="6"/>
    </row>
    <row r="99" customFormat="false" ht="60" hidden="false" customHeight="true" outlineLevel="0" collapsed="false">
      <c r="A99" s="8" t="s">
        <v>344</v>
      </c>
      <c r="B99" s="6" t="n">
        <v>6400</v>
      </c>
      <c r="C99" s="6"/>
      <c r="D99" s="5" t="s">
        <v>23</v>
      </c>
      <c r="E99" s="5" t="s">
        <v>23</v>
      </c>
      <c r="F99" s="5"/>
      <c r="G99" s="9" t="s">
        <v>331</v>
      </c>
      <c r="H99" s="9" t="s">
        <v>345</v>
      </c>
      <c r="I99" s="5" t="s">
        <v>12</v>
      </c>
      <c r="J99" s="8" t="s">
        <v>43</v>
      </c>
      <c r="O99" s="6"/>
      <c r="P99" s="6"/>
      <c r="T99" s="6"/>
      <c r="U99" s="6"/>
      <c r="X99" s="6"/>
      <c r="AD99" s="6"/>
    </row>
    <row r="100" customFormat="false" ht="60" hidden="false" customHeight="true" outlineLevel="0" collapsed="false">
      <c r="A100" s="8" t="s">
        <v>346</v>
      </c>
      <c r="B100" s="6" t="n">
        <v>6500</v>
      </c>
      <c r="C100" s="15" t="s">
        <v>347</v>
      </c>
      <c r="D100" s="5" t="s">
        <v>23</v>
      </c>
      <c r="E100" s="5" t="s">
        <v>23</v>
      </c>
      <c r="F100" s="8" t="s">
        <v>261</v>
      </c>
      <c r="G100" s="9" t="s">
        <v>331</v>
      </c>
      <c r="H100" s="6" t="n">
        <v>0</v>
      </c>
      <c r="I100" s="19" t="s">
        <v>348</v>
      </c>
      <c r="J100" s="8" t="s">
        <v>34</v>
      </c>
      <c r="O100" s="6"/>
      <c r="P100" s="6"/>
      <c r="T100" s="6"/>
      <c r="U100" s="6"/>
      <c r="X100" s="6"/>
      <c r="AD100" s="6"/>
    </row>
    <row r="101" customFormat="false" ht="60" hidden="false" customHeight="true" outlineLevel="0" collapsed="false">
      <c r="A101" s="8" t="s">
        <v>349</v>
      </c>
      <c r="B101" s="6" t="n">
        <v>6400</v>
      </c>
      <c r="C101" s="15" t="s">
        <v>350</v>
      </c>
      <c r="D101" s="5" t="s">
        <v>23</v>
      </c>
      <c r="E101" s="5" t="s">
        <v>23</v>
      </c>
      <c r="F101" s="8" t="s">
        <v>316</v>
      </c>
      <c r="G101" s="9" t="s">
        <v>331</v>
      </c>
      <c r="H101" s="6"/>
      <c r="I101" s="8" t="s">
        <v>351</v>
      </c>
      <c r="J101" s="8" t="s">
        <v>70</v>
      </c>
      <c r="O101" s="6"/>
      <c r="P101" s="6"/>
      <c r="T101" s="6"/>
      <c r="U101" s="6"/>
      <c r="X101" s="6"/>
      <c r="AD101" s="6"/>
    </row>
    <row r="102" customFormat="false" ht="60" hidden="false" customHeight="true" outlineLevel="0" collapsed="false">
      <c r="A102" s="8" t="s">
        <v>352</v>
      </c>
      <c r="B102" s="6" t="n">
        <v>6400</v>
      </c>
      <c r="C102" s="15" t="s">
        <v>353</v>
      </c>
      <c r="D102" s="5" t="s">
        <v>23</v>
      </c>
      <c r="E102" s="5" t="s">
        <v>23</v>
      </c>
      <c r="F102" s="8" t="s">
        <v>213</v>
      </c>
      <c r="G102" s="9" t="s">
        <v>331</v>
      </c>
      <c r="H102" s="6"/>
      <c r="I102" s="5" t="s">
        <v>12</v>
      </c>
      <c r="J102" s="8" t="s">
        <v>70</v>
      </c>
      <c r="O102" s="6"/>
      <c r="P102" s="6"/>
      <c r="T102" s="6"/>
      <c r="U102" s="6"/>
      <c r="X102" s="6"/>
      <c r="AD102" s="6"/>
    </row>
    <row r="103" customFormat="false" ht="60" hidden="false" customHeight="true" outlineLevel="0" collapsed="false">
      <c r="A103" s="8" t="s">
        <v>354</v>
      </c>
      <c r="B103" s="6" t="n">
        <v>7200</v>
      </c>
      <c r="C103" s="15" t="s">
        <v>355</v>
      </c>
      <c r="D103" s="5" t="s">
        <v>23</v>
      </c>
      <c r="E103" s="5" t="s">
        <v>23</v>
      </c>
      <c r="F103" s="8" t="s">
        <v>261</v>
      </c>
      <c r="G103" s="9" t="s">
        <v>331</v>
      </c>
      <c r="H103" s="6"/>
      <c r="I103" s="19" t="s">
        <v>356</v>
      </c>
      <c r="J103" s="25" t="s">
        <v>70</v>
      </c>
      <c r="O103" s="6"/>
      <c r="P103" s="6"/>
      <c r="T103" s="6"/>
      <c r="U103" s="6"/>
      <c r="X103" s="6"/>
      <c r="AD10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4" width="13.58"/>
    <col collapsed="false" customWidth="true" hidden="false" outlineLevel="0" max="2" min="2" style="4" width="7.87"/>
    <col collapsed="false" customWidth="true" hidden="false" outlineLevel="0" max="3" min="3" style="4" width="5.01"/>
    <col collapsed="false" customWidth="true" hidden="false" outlineLevel="0" max="4" min="4" style="4" width="9.58"/>
    <col collapsed="false" customWidth="true" hidden="false" outlineLevel="0" max="5" min="5" style="4" width="4.86"/>
    <col collapsed="false" customWidth="true" hidden="false" outlineLevel="0" max="6" min="6" style="4" width="9.58"/>
    <col collapsed="false" customWidth="true" hidden="false" outlineLevel="0" max="7" min="7" style="4" width="4.86"/>
    <col collapsed="false" customWidth="true" hidden="false" outlineLevel="0" max="8" min="8" style="4" width="9.72"/>
    <col collapsed="false" customWidth="true" hidden="false" outlineLevel="0" max="9" min="9" style="4" width="4.86"/>
    <col collapsed="false" customWidth="true" hidden="false" outlineLevel="0" max="10" min="10" style="4" width="9.58"/>
    <col collapsed="false" customWidth="true" hidden="false" outlineLevel="0" max="11" min="11" style="4" width="5.01"/>
    <col collapsed="false" customWidth="true" hidden="false" outlineLevel="0" max="12" min="12" style="4" width="7.87"/>
    <col collapsed="false" customWidth="true" hidden="false" outlineLevel="0" max="13" min="13" style="1" width="13.58"/>
    <col collapsed="false" customWidth="true" hidden="false" outlineLevel="0" max="14" min="14" style="2" width="13.58"/>
    <col collapsed="false" customWidth="true" hidden="false" outlineLevel="0" max="15" min="15" style="1" width="13.58"/>
    <col collapsed="false" customWidth="true" hidden="false" outlineLevel="0" max="16" min="16" style="3" width="13.58"/>
    <col collapsed="false" customWidth="true" hidden="false" outlineLevel="0" max="17" min="17" style="4" width="13.58"/>
    <col collapsed="false" customWidth="true" hidden="false" outlineLevel="0" max="18" min="18" style="2" width="13.58"/>
  </cols>
  <sheetData>
    <row r="1" customFormat="false" ht="18.75" hidden="false" customHeight="true" outlineLevel="0" collapsed="false">
      <c r="M1" s="5"/>
      <c r="N1" s="6"/>
      <c r="O1" s="5"/>
      <c r="P1" s="6"/>
      <c r="R1" s="6"/>
    </row>
    <row r="2" customFormat="false" ht="18.75" hidden="false" customHeight="true" outlineLevel="0" collapsed="false">
      <c r="A2" s="26" t="s">
        <v>357</v>
      </c>
      <c r="B2" s="26" t="s">
        <v>358</v>
      </c>
      <c r="C2" s="26" t="s">
        <v>359</v>
      </c>
      <c r="D2" s="26" t="s">
        <v>360</v>
      </c>
      <c r="E2" s="26" t="s">
        <v>361</v>
      </c>
      <c r="F2" s="26" t="s">
        <v>362</v>
      </c>
      <c r="G2" s="26" t="s">
        <v>363</v>
      </c>
      <c r="H2" s="26" t="s">
        <v>364</v>
      </c>
      <c r="I2" s="26" t="s">
        <v>365</v>
      </c>
      <c r="J2" s="26" t="s">
        <v>366</v>
      </c>
      <c r="K2" s="26" t="s">
        <v>367</v>
      </c>
      <c r="L2" s="26" t="s">
        <v>368</v>
      </c>
      <c r="M2" s="5" t="s">
        <v>369</v>
      </c>
      <c r="N2" s="6" t="s">
        <v>370</v>
      </c>
      <c r="O2" s="5" t="s">
        <v>371</v>
      </c>
      <c r="P2" s="15" t="s">
        <v>372</v>
      </c>
      <c r="Q2" s="26" t="s">
        <v>373</v>
      </c>
      <c r="R2" s="15" t="s">
        <v>374</v>
      </c>
    </row>
    <row r="3" customFormat="false" ht="18.75" hidden="false" customHeight="true" outlineLevel="0" collapsed="false">
      <c r="M3" s="5"/>
      <c r="N3" s="6"/>
      <c r="O3" s="5"/>
      <c r="P3" s="6"/>
      <c r="R3" s="6"/>
    </row>
    <row r="4" customFormat="false" ht="18.75" hidden="false" customHeight="true" outlineLevel="0" collapsed="false">
      <c r="M4" s="5"/>
      <c r="N4" s="6"/>
      <c r="O4" s="5"/>
      <c r="P4" s="6"/>
      <c r="R4" s="6"/>
    </row>
    <row r="5" customFormat="false" ht="18.75" hidden="false" customHeight="true" outlineLevel="0" collapsed="false">
      <c r="M5" s="5"/>
      <c r="N5" s="6"/>
      <c r="O5" s="5"/>
      <c r="P5" s="6"/>
      <c r="R5" s="6"/>
    </row>
    <row r="6" customFormat="false" ht="18.75" hidden="false" customHeight="true" outlineLevel="0" collapsed="false">
      <c r="M6" s="5"/>
      <c r="N6" s="6"/>
      <c r="O6" s="5"/>
      <c r="P6" s="6"/>
      <c r="R6" s="6"/>
    </row>
    <row r="7" customFormat="false" ht="18.75" hidden="false" customHeight="true" outlineLevel="0" collapsed="false">
      <c r="M7" s="5"/>
      <c r="N7" s="6"/>
      <c r="O7" s="5"/>
      <c r="P7" s="6"/>
      <c r="R7" s="6"/>
    </row>
    <row r="8" customFormat="false" ht="18.75" hidden="false" customHeight="true" outlineLevel="0" collapsed="false">
      <c r="M8" s="5"/>
      <c r="N8" s="6"/>
      <c r="O8" s="5"/>
      <c r="P8" s="6"/>
      <c r="R8" s="6"/>
    </row>
    <row r="9" customFormat="false" ht="18.75" hidden="false" customHeight="true" outlineLevel="0" collapsed="false">
      <c r="M9" s="5"/>
      <c r="N9" s="6"/>
      <c r="O9" s="5"/>
      <c r="P9" s="6"/>
      <c r="R9" s="6"/>
    </row>
    <row r="10" customFormat="false" ht="18.75" hidden="false" customHeight="true" outlineLevel="0" collapsed="false">
      <c r="M10" s="5"/>
      <c r="N10" s="6"/>
      <c r="O10" s="5"/>
      <c r="P10" s="6"/>
      <c r="R10" s="6"/>
    </row>
    <row r="11" customFormat="false" ht="18.75" hidden="false" customHeight="true" outlineLevel="0" collapsed="false">
      <c r="M11" s="5"/>
      <c r="N11" s="6"/>
      <c r="O11" s="5"/>
      <c r="P11" s="6"/>
      <c r="R11" s="6"/>
    </row>
    <row r="12" customFormat="false" ht="18.75" hidden="false" customHeight="true" outlineLevel="0" collapsed="false">
      <c r="L12" s="5" t="str">
        <f aca="false">IFERROR(INDEX(工作表2!$E$3:$E$103,SMALL(IF(工作表2!$J$3:$J$103=工作表2!$AA$3,ROW(工作表2!$J$3:$J$103)-2),ROW(工作表2!13:13)))," ")</f>
        <v> </v>
      </c>
      <c r="M12" s="5"/>
      <c r="N12" s="6"/>
      <c r="O12" s="5"/>
      <c r="P12" s="6"/>
      <c r="R12" s="6"/>
    </row>
    <row r="13" customFormat="false" ht="18.75" hidden="false" customHeight="true" outlineLevel="0" collapsed="false">
      <c r="M13" s="5"/>
      <c r="N13" s="6"/>
      <c r="O13" s="5"/>
      <c r="P13" s="6"/>
      <c r="R13" s="6"/>
    </row>
    <row r="14" customFormat="false" ht="18.75" hidden="false" customHeight="true" outlineLevel="0" collapsed="false">
      <c r="M14" s="5"/>
      <c r="N14" s="6"/>
      <c r="O14" s="5"/>
      <c r="P14" s="6"/>
      <c r="R14" s="6"/>
    </row>
    <row r="15" customFormat="false" ht="18.75" hidden="false" customHeight="true" outlineLevel="0" collapsed="false">
      <c r="M15" s="5"/>
      <c r="N15" s="6"/>
      <c r="O15" s="5"/>
      <c r="P15" s="6"/>
      <c r="R15" s="6"/>
    </row>
    <row r="16" customFormat="false" ht="18.75" hidden="false" customHeight="true" outlineLevel="0" collapsed="false">
      <c r="M16" s="8" t="s">
        <v>1</v>
      </c>
      <c r="N16" s="27" t="str">
        <f aca="false">IFERROR(INDEX(工作表2!$AC$3:$AC$22,工作表2!$AD$2)," ")</f>
        <v>奧術魔法師</v>
      </c>
      <c r="O16" s="8" t="s">
        <v>375</v>
      </c>
      <c r="P16" s="15" t="str">
        <f aca="false">IFERROR(INDEX(工作表2!$C$3:$C$103,SMALL(IF(工作表2!$A$3:$A$103=工作表1!$N$15,ROW(工作表2!$A$3:$A$103)-2),ROW(1:1)))," ")</f>
        <v>12~18</v>
      </c>
      <c r="R16" s="6"/>
    </row>
    <row r="17" customFormat="false" ht="18.75" hidden="false" customHeight="true" outlineLevel="0" collapsed="false">
      <c r="M17" s="5"/>
      <c r="N17" s="6"/>
      <c r="O17" s="5"/>
      <c r="P17" s="6"/>
      <c r="R17" s="6"/>
    </row>
    <row r="18" customFormat="false" ht="18.75" hidden="false" customHeight="true" outlineLevel="0" collapsed="false">
      <c r="M18" s="8" t="s">
        <v>376</v>
      </c>
      <c r="N18" s="6" t="n">
        <f aca="false">IFERROR(INDEX(工作表2!$B$3:$B$103,SMALL(IF(工作表2!$A$3:$A$103=工作表1!$N$15,ROW(工作表2!$A$3:$A$103)-2),ROW(1:1)))," ")</f>
        <v>88</v>
      </c>
      <c r="O18" s="8" t="s">
        <v>7</v>
      </c>
      <c r="P18" s="15" t="str">
        <f aca="false">IFERROR(INDEX(工作表2!$G$3:$G$103,SMALL(IF(工作表2!$A$3:$A$103=工作表1!$N$15,ROW(工作表2!$A$3:$A$103)-2),ROW(4:4)))," ")</f>
        <v> </v>
      </c>
      <c r="R18" s="6"/>
    </row>
    <row r="19" customFormat="false" ht="18.75" hidden="false" customHeight="true" outlineLevel="0" collapsed="false">
      <c r="M19" s="5"/>
      <c r="N19" s="6"/>
      <c r="O19" s="5"/>
      <c r="P19" s="6"/>
      <c r="R19" s="6"/>
    </row>
    <row r="20" customFormat="false" ht="18.75" hidden="false" customHeight="true" outlineLevel="0" collapsed="false">
      <c r="M20" s="8" t="s">
        <v>377</v>
      </c>
      <c r="N20" s="15" t="str">
        <f aca="false">IFERROR(INDEX(工作表2!$D$3:$D$103,SMALL(IF(工作表2!$A$3:$A$103=工作表1!$N$15,ROW(工作表2!$A$3:$A$103)-2),ROW(1:1)))," ")</f>
        <v>None</v>
      </c>
      <c r="O20" s="8" t="s">
        <v>378</v>
      </c>
      <c r="P20" s="15" t="str">
        <f aca="false">IFERROR(INDEX(工作表2!$E$3:$E$103,SMALL(IF(工作表2!$A$3:$A$103=工作表1!$N$15,ROW(工作表2!$A$3:$A$103)-2),ROW(1:1)))," ")</f>
        <v>None</v>
      </c>
      <c r="R20" s="6"/>
    </row>
    <row r="21" customFormat="false" ht="18.75" hidden="false" customHeight="true" outlineLevel="0" collapsed="false">
      <c r="M21" s="5"/>
      <c r="N21" s="6"/>
      <c r="O21" s="5"/>
      <c r="P21" s="28" t="s">
        <v>379</v>
      </c>
      <c r="R21" s="28" t="s">
        <v>11</v>
      </c>
    </row>
    <row r="22" customFormat="false" ht="18.75" hidden="false" customHeight="true" outlineLevel="0" collapsed="false">
      <c r="M22" s="8" t="s">
        <v>380</v>
      </c>
      <c r="N22" s="15" t="str">
        <f aca="false">IFERROR(INDEX(工作表2!$I$3:$I$103,SMALL(IF(工作表2!$A$3:$A$103=工作表1!$N$15,ROW(工作表2!$A$3:$A$103)-2),ROW(1:1)))," ")</f>
        <v>0.5(0.2)
死去時生成頂點碎片</v>
      </c>
      <c r="O22" s="5"/>
      <c r="P22" s="29" t="n">
        <v>2</v>
      </c>
      <c r="R22" s="29" t="n">
        <v>20</v>
      </c>
    </row>
    <row r="23" customFormat="false" ht="18.75" hidden="false" customHeight="true" outlineLevel="0" collapsed="false">
      <c r="M23" s="5"/>
      <c r="N23" s="6"/>
      <c r="O23" s="5"/>
      <c r="P23" s="6"/>
      <c r="R23" s="6"/>
    </row>
    <row r="24" customFormat="false" ht="18.75" hidden="false" customHeight="true" outlineLevel="0" collapsed="false">
      <c r="M24" s="8" t="s">
        <v>8</v>
      </c>
      <c r="N24" s="6" t="n">
        <f aca="false">IFERROR(INDEX(工作表2!$H$3:$H$103,SMALL(IF(工作表2!$A$3:$A$103=工作表1!$N$15,ROW(工作表2!$A$3:$A$103)-2),ROW(1:1)))," ")</f>
        <v>50</v>
      </c>
      <c r="O24" s="8" t="s">
        <v>6</v>
      </c>
      <c r="P24" s="15" t="str">
        <f aca="false">IFERROR(INDEX(工作表2!$F$3:$F$103,SMALL(IF(工作表2!$A$3:$A$103=工作表1!$N$15,ROW(工作表2!$A$3:$A$103)-2),ROW(1:1)))," ")</f>
        <v>慢(24)</v>
      </c>
      <c r="R24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LibreOffice/7.1.1.2$Windows_x86 LibreOffice_project/fe0b08f4af1bacafe4c7ecc87ce55bb426164676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2024-10-25T03:25:06Z</dcterms:created>
  <dc:creator/>
  <dc:description/>
  <dc:language>en-US</dc:language>
  <cp:lastModifiedBy/>
  <dcterms:modified xsi:type="dcterms:W3CDTF">2024-10-25T03:25:06Z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