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客户\客户询盘\瑞士客人\验货相关\"/>
    </mc:Choice>
  </mc:AlternateContent>
  <bookViews>
    <workbookView windowWidth="23152" windowHeight="11055" tabRatio="742" firstSheet="1" activeTab="5"/>
  </bookViews>
  <sheets>
    <sheet name="Report" sheetId="1" r:id="rId1"/>
    <sheet name="Photos 1 - Site &amp; Sampling" sheetId="2" r:id="rId2"/>
    <sheet name="Photos 2 - Pack &amp; Packaging" sheetId="3" r:id="rId3"/>
    <sheet name="Photos 3 - Tests &amp; Measures" sheetId="4" r:id="rId4"/>
    <sheet name="Photos 4 - Defects &amp; Findings" sheetId="5" r:id="rId5"/>
    <sheet name="Measurement Data" sheetId="6" r:id="rId6"/>
    <sheet name="Defect-En" sheetId="7" state="hidden" r:id="rId7"/>
    <sheet name="Option" sheetId="8" state="hidden" r:id="rId8"/>
  </sheets>
  <definedNames>
    <definedName name="_Hlk470452949" localSheetId="0">Report!#REF!</definedName>
    <definedName name="_Hlk470701027" localSheetId="0">Report!$A$17</definedName>
    <definedName name="_Hlk470701162" localSheetId="0">Report!$A$39</definedName>
    <definedName name="_xlnm.Print_Area" localSheetId="2">'Photos 2 - Pack &amp; Packaging'!$A$1:$M$33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<sst xmlns="http://schemas.openxmlformats.org/spreadsheetml/2006/main" count="418" uniqueCount="339">
  <si>
    <t>Quality Inspection &amp; Test Report V4.8</t>
  </si>
  <si>
    <t>Yeatru Sourcing</t>
  </si>
  <si>
    <t>Standard:</t>
  </si>
  <si>
    <t>ANSI/ASQC Z1.4-2003</t>
  </si>
  <si>
    <t xml:space="preserve">Level : </t>
  </si>
  <si>
    <t>AQL Level II</t>
  </si>
  <si>
    <t>Inspection Type:</t>
  </si>
  <si>
    <t>Final Random Inspection (FRI)</t>
  </si>
  <si>
    <t>Inspected By:</t>
  </si>
  <si>
    <t>Yeatru Sourcing QC</t>
  </si>
  <si>
    <t>Factory Name:</t>
  </si>
  <si>
    <t xml:space="preserve">Shaoxing Lvyinghong Houseware Co., Ltd. </t>
  </si>
  <si>
    <t>Vendor Type:</t>
  </si>
  <si>
    <t>Factory</t>
  </si>
  <si>
    <t xml:space="preserve">Factory Location: </t>
  </si>
  <si>
    <t>Lianzhong Village, Xialv Town, Keqiao District, Shaoxing，ZHEJIANG ,CHINA</t>
  </si>
  <si>
    <t>Date:</t>
  </si>
  <si>
    <t>2026-10-14</t>
  </si>
  <si>
    <t>P.O. #:</t>
  </si>
  <si>
    <t>DF260812</t>
  </si>
  <si>
    <t>Product Description</t>
  </si>
  <si>
    <t>CHESYPORA Premium Microfiber Entrance Mat, 60 × 90 cm  (Model PC0010; Amazon FNSKU: X002NV3RHP)</t>
  </si>
  <si>
    <t>P.O. Quantity:</t>
  </si>
  <si>
    <t>P.O. Cartons:</t>
  </si>
  <si>
    <t xml:space="preserve">Completed% </t>
  </si>
  <si>
    <t>100% (bulk packed, 42 cartons ready)</t>
  </si>
  <si>
    <t>Customer Name:</t>
  </si>
  <si>
    <t>SHOPCORTIZ LLC</t>
  </si>
  <si>
    <t>Spelling Check:</t>
  </si>
  <si>
    <t>Checked – 1 artwork text error found (see Remark 4)</t>
  </si>
  <si>
    <t>Drop/Impact Testing</t>
  </si>
  <si>
    <t>Untested</t>
  </si>
  <si>
    <t>Overall Inspection Result:</t>
  </si>
  <si>
    <t>NOT PASSED – PENDING</t>
  </si>
  <si>
    <t>SKU# Measurement</t>
  </si>
  <si>
    <t>Product</t>
  </si>
  <si>
    <t>Package</t>
  </si>
  <si>
    <t>Weight/pcs
(kg)</t>
  </si>
  <si>
    <t>Pack size</t>
  </si>
  <si>
    <t>Length</t>
  </si>
  <si>
    <t>Width</t>
  </si>
  <si>
    <t>Height</t>
  </si>
  <si>
    <t>(cm)</t>
  </si>
  <si>
    <t>PC0010</t>
  </si>
  <si>
    <t>0.9–1.0</t>
  </si>
  <si>
    <t>0.763–1.102</t>
  </si>
  <si>
    <t>12 pcs/ctn</t>
  </si>
  <si>
    <t>Carton Measurement</t>
  </si>
  <si>
    <t>Length
(cm)</t>
  </si>
  <si>
    <t>Width
(cm)</t>
  </si>
  <si>
    <t>Height
(cm)</t>
  </si>
  <si>
    <t>Pcs/ctns</t>
  </si>
  <si>
    <t>CTNS</t>
  </si>
  <si>
    <t>G.W/CTNS</t>
  </si>
  <si>
    <t>TOTAL CBM</t>
  </si>
  <si>
    <t>TOTAL 
GW</t>
  </si>
  <si>
    <t>TOTAL</t>
  </si>
  <si>
    <t>Inspection Details</t>
  </si>
  <si>
    <t>SKU 1 - 5</t>
  </si>
  <si>
    <t>Quantity of SKU</t>
  </si>
  <si>
    <t>QC sample size</t>
  </si>
  <si>
    <t>Max. Allowed (AQL 0)</t>
  </si>
  <si>
    <t>Max. Allowed (AQL 1.5)</t>
  </si>
  <si>
    <t>Max. Allowed (AQL 4.0)</t>
  </si>
  <si>
    <t>缺陷描述Defects Description:</t>
  </si>
  <si>
    <t>Tuft bind / tuft-withdrawal test FAILED – tufts can be pulled out under local tension (critical-grade test failure; see Photos 3)</t>
  </si>
  <si>
    <t>Wrinkled hexagonal package box – 1 pc (Major; spare box available at factory)</t>
  </si>
  <si>
    <t>Wrinkled hexagonal package box – 1 pc (Minor; spare box available at factory)</t>
  </si>
  <si>
    <t>Colour shade mismatch between box lid and box base – 1 pc (Minor)</t>
  </si>
  <si>
    <t>Loose thread on mat, &lt; 0.5 cm – 1 pc (Minor; trimmed/repaired on site)</t>
  </si>
  <si>
    <t>Systemic – polybag suffocation warning artwork: extra space in “D'étouffement” (printed “D' etouffement”). Correct artwork before next run.</t>
  </si>
  <si>
    <t>—</t>
  </si>
  <si>
    <t>Systemic – belly band loosens after roll diameter shrinkage and partly covers the printed text; trim the excess / resize the band if the covered text is not required.</t>
  </si>
  <si>
    <t>Systemic – master-carton marks incomplete: QTY / G.W. / N.W. fields left blank; printed MEAS 51×41×64 cm vs measured 51×41×65.5 cm.</t>
  </si>
  <si>
    <t>Process – net weight of mat varies 763.4 g – 1,102.0 g caused by inconsistent TPR anti-slip backing thickness (see Measurement Data sheet).</t>
  </si>
  <si>
    <t>Result By Skus</t>
  </si>
  <si>
    <t>Critical</t>
  </si>
  <si>
    <t>Major</t>
  </si>
  <si>
    <t>Minor</t>
  </si>
  <si>
    <t>SKU Inspection Result</t>
  </si>
  <si>
    <t>FAIL – (pending buyer disposition)</t>
  </si>
  <si>
    <t>Issue types</t>
  </si>
  <si>
    <t>Issue type(Fill it when Sku result is fail/pending )</t>
  </si>
  <si>
    <t>Design</t>
  </si>
  <si>
    <t xml:space="preserve">REMARK: </t>
  </si>
  <si>
    <t>Advice to factory: (1) Replace the 2 wrinkled boxes and the 1 colour-mismatched box before shipment – factory confirms spare boxes are available; (2) Correct the polybag warning artwork; (3) Complete all master-carton marks (QTY/G.W./N.W.); (4) Stabilise TPR backing thickness/weight; (5) Glue/secure the hexagonal box lid or add transit protection for FBA last-mile handling; (6) Tuft-bind failure is held for the buyer's disposition – see C. REMARK.</t>
  </si>
  <si>
    <t>SKU 6 - 10</t>
  </si>
  <si>
    <t>Any mentions or advices to factory by Sku.</t>
  </si>
  <si>
    <t>SKU 11 - 15</t>
  </si>
  <si>
    <t>SKU 16 - 20</t>
  </si>
  <si>
    <t xml:space="preserve">C. REMARK: </t>
  </si>
  <si>
    <t>INSPECTION SUMMARY &amp; DISPOSITION
Lot: 500 pcs CHESYPORA Premium Microfiber Entrance Mat, 60 × 90 cm (Model PC0010), individually rolled in polybag with belly band, in a hexagonal gift box, 12 pcs per master carton; 42 cartons in total (41 full cartons + 1 last remainder carton – no marking identified the remainder carton). Inspection carried out on finished, packed goods at factory on 2026-10-14.
Sampling: 7 cartons selected by the square-root method (√42 ≈ 7) from different stacking positions; 50 pcs drawn and each unit measured, weighed and inspected one by one (ANSI/ASQC Z1.4, AQL Level II – Critical 0 / Major 2 / Minor 5). All 50 FNSKU labels (X002NV3RHP, Code 128) were scanned – 50/50 correct. Full per-unit data: Measurement Data sheet.
Tests: ① Slip-resistance (friction) test – PASSED (mat grips a smooth table surface and cannot easily be pushed by hand; video clip available). ② Tuft bind (tuft withdrawal) test – FAILED: tufts may pull out under local tension. Withdrawal is not severe and the practical risk to the target end user is limited, but it is a critical-grade failure; the lot is therefore held PENDING the buyer's written disposition.
Key risks &amp; findings:
(1) Hexagonal box structure is unstable and the lid is NOT glued to the base – when units are lifted out of the master carton the lid separates; high risk of damage in Amazon FBA last-mile delivery. 
(2) Net weight varies 763.4–1,102.0 g (avg ≈ 1,000 g) – root cause: inconsistent thickness/weight of the TPR anti-slip backing. Dimensions are within ±1 cm of spec; pile height 0.9–1.0 cm conforms. 
(3) Master-carton QTY/G.W./N.W. marks blank; printed MEAS differs from measured (64 cm vs 65.5 cm). 
(4) Polybag warning text spacing error; belly-band text partly covered after diameter shrinkage. 
(5) 3 defective gift boxes (1 major wrinkle, 1 minor wrinkle, 1 lid/base colour difference) – replaceable from spare boxes; 1 mat with a loose thread &lt; 0.5 cm, already trimmed.
Recommendation: 
DO NOT SHIP until the buyer confirms disposition of the tuft-bind failure and the factory (a) replaces the 3 defective boxes, (b)completes all carton marks, (c)Improve or confirm the backing-weight consistency.</t>
  </si>
  <si>
    <t>Inspector’s signature:</t>
  </si>
  <si>
    <t>Manufactory’s Signature:</t>
  </si>
  <si>
    <t xml:space="preserve"> Inspection Date:</t>
  </si>
  <si>
    <t>PHOTOS 1 — FACTORY, BULK QUANTITY &amp; SAMPLING (all photos taken on site, 2026-10-14)</t>
  </si>
  <si>
    <t>CHESYPORA Premium Microfiber Entrance Mat 60 × 90 cm (PC0010 / FNSKU X002NV3RHP)  |  Inspection date: 2026-10-14  |  Page reference of the main QC report</t>
  </si>
  <si>
    <t>1. Factory entrance &amp; production</t>
  </si>
  <si>
    <t>1. Factory entrance</t>
  </si>
  <si>
    <t>2. Production line in operation</t>
  </si>
  <si>
    <t>3. Production / packing area – WIP</t>
  </si>
  <si>
    <t>4. On-site dimension check of each sampled unit (tape measure)</t>
  </si>
  <si>
    <t>2. Finished bulk goods — 42 cartons</t>
  </si>
  <si>
    <t>5. Bulk stock in warehouse: 42 master cartons (view 1)</t>
  </si>
  <si>
    <t>6. Bulk stock in warehouse: 42 master cartons (view 2)</t>
  </si>
  <si>
    <t>7. Packed hexagonal boxes, polybags and materials at factory after inspection</t>
  </si>
  <si>
    <t>8. Reference sample prepared by the factory</t>
  </si>
  <si>
    <t>3. Sampling</t>
  </si>
  <si>
    <t>9. Seven cartons sampled from different stacking positions (square-root method, √42 ≈ 7)</t>
  </si>
  <si>
    <t>Sampling plan: 7 of 42 cartons (square-root method) drawn from different stacking positions; 50 pcs taken from the sampled cartons and each unit measured, weighed and inspected one by one (AQL Level II, sample size 50). The last carton of the lot is a remainder carton; no remainder marking was found on any carton.</t>
  </si>
  <si>
    <t>PHOTOS 2 — MASTER CARTON, HEXAGONAL BOX, POLYBAG, LABELS &amp; BELLY BAND</t>
  </si>
  <si>
    <t>4. Master carton — marks, weighing &amp; measuring</t>
  </si>
  <si>
    <t>10. Shipping mark: QTY / G.W. / N.W. fields BLANK; printed MEAS 51×41×64 cm (actual 65.5 cm); 'Heavy Package' label applied</t>
  </si>
  <si>
    <t>11. Master carton – side without shipping mark</t>
  </si>
  <si>
    <t>12. Master carton – general outlook</t>
  </si>
  <si>
    <t>13. Carton gross weight check (reading 21.684 kg; range of 7 cartons 21.260–21.815 kg)</t>
  </si>
  <si>
    <t>14. Carton length measured 51 cm</t>
  </si>
  <si>
    <t>15. Carton width measured 41 cm</t>
  </si>
  <si>
    <t>16. Carton height measured 65.5 cm</t>
  </si>
  <si>
    <t>17. Inside master carton: 12 hexagonal boxes (4 × 3) with cardboard divider</t>
  </si>
  <si>
    <t>5. Unit hexagonal gift box</t>
  </si>
  <si>
    <t>18. Unit hexagonal gift box – full outlook (60 × 90 cm, pile 0.9–1.0 cm printed)</t>
  </si>
  <si>
    <t>19. Separate slip-on lid – lid is NOT glued to the base and separates when the unit is lifted (FBA risk)</t>
  </si>
  <si>
    <t>20. Unit box – alternative view</t>
  </si>
  <si>
    <t>21. Box flat-to-flat width measured</t>
  </si>
  <si>
    <t>22. Hexagon point-to-point measured ≈ 12.5–13 cm</t>
  </si>
  <si>
    <t>23. Hexagonal end measured</t>
  </si>
  <si>
    <t>24. Inside of empty hexagonal box</t>
  </si>
  <si>
    <t>25. Unit box – general outlook</t>
  </si>
  <si>
    <t>6. Polybag, card, belly band &amp; labels</t>
  </si>
  <si>
    <t>26. Rolled mat in polybag with French suffocation warning – note spacing error in “D'étouffement” (printed “D' etouffement”)</t>
  </si>
  <si>
    <t>27. Unit as packed: polybag, belly band, welcome card and care label</t>
  </si>
  <si>
    <t>28. Polybag packaging check</t>
  </si>
  <si>
    <t>29. Welcome / thank-you card (“Bienvenue chez CHESYPORA”)</t>
  </si>
  <si>
    <t>30. Belly band artwork: CHESYPORA Entrance Mat, 60 × 90 cm, pile 0.9–1.0 cm</t>
  </si>
  <si>
    <t>31. Belly band loosens after roll diameter shrinkage – part of the text is covered</t>
  </si>
  <si>
    <t>32. Woven brand label &amp; care label: 100% polyester microfibre, 100% TPR base; PC0010; LOT 20260730</t>
  </si>
  <si>
    <t>33. Brand / care label check</t>
  </si>
  <si>
    <t>PHOTOS 3 — SAMPLE COMPARISON, DIMENSIONS, WEIGHT &amp; ON-SITE TESTS</t>
  </si>
  <si>
    <t>7. Approved sample vs mass production</t>
  </si>
  <si>
    <t>34. Approved sample (top) vs mass product (bottom) – overall appearance matches</t>
  </si>
  <si>
    <t>35. Sample vs mass product – face yarn / colour comparison</t>
  </si>
  <si>
    <t>36. Sample vs mass product – edge binding comparison</t>
  </si>
  <si>
    <t>37. Sample vs mass product – overall comparison (view 2)</t>
  </si>
  <si>
    <t>8. Dimensions &amp; pile height (50 units measured individually)</t>
  </si>
  <si>
    <t>38. Pile height measured ≈ 1 cm (specification 0.9–1.0 cm)</t>
  </si>
  <si>
    <t>39. Mass-product dimension measurement (60 × 90 cm, tolerance ±1 cm)</t>
  </si>
  <si>
    <t>40. Mass-product dimension measurement</t>
  </si>
  <si>
    <t>9. Net weight check (product only)</t>
  </si>
  <si>
    <t>41. Net weight 1,003.6 g</t>
  </si>
  <si>
    <t>42. Net weight 870.0 g</t>
  </si>
  <si>
    <t>43. Net weight 969.8 g</t>
  </si>
  <si>
    <t>44. TPR anti-slip backing – thickness/weight inconsistent between units (range 763.4–1,102.0 g)</t>
  </si>
  <si>
    <t>10. On-site tests</t>
  </si>
  <si>
    <t>45. TUF BIND (TUFT WITHDRAWAL) TEST – FAILED: tufts can be pulled out under local tension (critical)</t>
  </si>
  <si>
    <t>46. Tuft withdrawal test – tuft pulling at edge</t>
  </si>
  <si>
    <t>47. Tuft withdrawal test – tuft cluster pulling out</t>
  </si>
  <si>
    <t>SLIP-RESISTANCE (FRICTION) TEST – PASSED. 
Method: mat laid on a smooth table surface; the mat grips the surface and is hard to push by hand (see video clip “Slip Resistance Test.mp4”). 
VIDEO CLIPS AVAILABLE ON REQUEST: 
“19-Tuft withdrawal test (1).mp4” (failed test),
“Slip Resistance Test.mp4” (passed test), 
“sampled and open carton.mp4”,
“2-Production line (2)/(7).mp4”.</t>
  </si>
  <si>
    <t>PHOTOS 4 — DEFECTS, PACKAGING RISK &amp; MARKING FINDINGS</t>
  </si>
  <si>
    <t>11. Critical finding — tuft bind test failed</t>
  </si>
  <si>
    <t>48. Tuft bind test FAILED – tufts pull out under local tension; withdrawal not severe, practical risk to the end user limited (critical-grade)</t>
  </si>
  <si>
    <t>12. Defects on gift boxes (spare boxes confirmed available at factory)</t>
  </si>
  <si>
    <t>49. MAJOR – wrinkle on hexagonal box, 1 pc</t>
  </si>
  <si>
    <t>50. MINOR – wrinkle on hexagonal box, 1 pc</t>
  </si>
  <si>
    <t>51. MINOR – colour shade difference between box lid and base, 1 pc</t>
  </si>
  <si>
    <t>13. Defect on mat</t>
  </si>
  <si>
    <t>52. MINOR – one loose thread &lt; 0.5 cm on backing edge; trimmed / repaired on site</t>
  </si>
  <si>
    <t>14. Systemic marking / artwork findings</t>
  </si>
  <si>
    <t>53. Master-carton QTY / G.W. / N.W. left blank – to be filled before shipment</t>
  </si>
  <si>
    <t>54. Polybag warning text – extra space in “D'étouffement” – artwork correction required</t>
  </si>
  <si>
    <t>55. Belly-band text partly covered after diameter shrinkage – trim excess or resize</t>
  </si>
  <si>
    <t>15. Packaging risk for Amazon FBA</t>
  </si>
  <si>
    <t>56. Hexagonal box lid not glued to the base – lid comes off first when units are taken out of the master carton</t>
  </si>
  <si>
    <t>57. Hexagonal box structure unstable – high FBA last-mile crushing risk; glue/secure the lid or add transit protection</t>
  </si>
  <si>
    <t>Measurement &amp; Weight Records – 50 sampled units (all units measured &amp; weighed individually)</t>
  </si>
  <si>
    <t>Sampled master cartons (7 of 42)</t>
  </si>
  <si>
    <t>Sample No.</t>
  </si>
  <si>
    <t>Width (cm)</t>
  </si>
  <si>
    <t>Length (cm)</t>
  </si>
  <si>
    <t>Pile height (cm)</t>
  </si>
  <si>
    <t>Net weight (g)</t>
  </si>
  <si>
    <t>Carton No.</t>
  </si>
  <si>
    <t>G.W. (kg)</t>
  </si>
  <si>
    <t>L×W×H (cm)</t>
  </si>
  <si>
    <t>CBM (m³)</t>
  </si>
  <si>
    <t>Pcs/ctn</t>
  </si>
  <si>
    <t>51 × 41 × 65.5</t>
  </si>
  <si>
    <t>Average G.W. (kg)</t>
  </si>
  <si>
    <t>Total CBM (42 ctns)</t>
  </si>
  <si>
    <t>Total (42 ctns) G.W. (kg)</t>
  </si>
  <si>
    <t>FNSKU / barcode verification (electronic scan log)</t>
  </si>
  <si>
    <t>Barcode type</t>
  </si>
  <si>
    <t>Code 128 (FNSKU)</t>
  </si>
  <si>
    <t>Scan content</t>
  </si>
  <si>
    <t>X002NV3RHP</t>
  </si>
  <si>
    <t>Units scanned</t>
  </si>
  <si>
    <t>Passed / Failed</t>
  </si>
  <si>
    <t>50 passed / 0 failed</t>
  </si>
  <si>
    <t>First – last scan</t>
  </si>
  <si>
    <t>2026-10-14 13:47:47 – 13:52:15</t>
  </si>
  <si>
    <t>Statistical summary</t>
  </si>
  <si>
    <t>Specification</t>
  </si>
  <si>
    <t>60 ± 1</t>
  </si>
  <si>
    <t>90 ± 1</t>
  </si>
  <si>
    <t>Minimum</t>
  </si>
  <si>
    <t>Maximum</t>
  </si>
  <si>
    <t>Average</t>
  </si>
  <si>
    <t>Std. deviation</t>
  </si>
  <si>
    <t>Range (max–min)</t>
  </si>
  <si>
    <t>Note: Dimensions within ±1 cm of specification. Net weight varies 763.4–1,102.0 g (range 338.6 g) – root cause confirmed at factory: inconsistent thickness/weight of the TPR anti-slip backing.</t>
  </si>
  <si>
    <t>Defects Description</t>
  </si>
  <si>
    <t>OPP 袋装</t>
  </si>
  <si>
    <t>袋子有破损</t>
  </si>
  <si>
    <t>Poly bag broken</t>
  </si>
  <si>
    <t>袋子没有封好</t>
  </si>
  <si>
    <t>Poly bag unsealed</t>
  </si>
  <si>
    <t>袋量不一样</t>
  </si>
  <si>
    <t>Pack size differences</t>
  </si>
  <si>
    <t>无OPP袋</t>
  </si>
  <si>
    <t>Poly bag lacking</t>
  </si>
  <si>
    <t>塑料袋开口超5英寸无相应警示标</t>
  </si>
  <si>
    <t xml:space="preserve">Poly bag opening side wider than 5" without suffocation warning </t>
  </si>
  <si>
    <t>塑料袋尺寸不合适（过小）</t>
  </si>
  <si>
    <t>Poly bag too small</t>
  </si>
  <si>
    <t>塑料袋尺寸超过产品尺寸以外3'英寸</t>
  </si>
  <si>
    <t>Poly bag not protrude more than 3" past dimensions of the product</t>
  </si>
  <si>
    <t>内置OPP袋无孔</t>
  </si>
  <si>
    <t>No air hole on inner poly bag</t>
  </si>
  <si>
    <t>内置OPP袋有条码</t>
  </si>
  <si>
    <t>Barcode label sticked on inner poly bag</t>
  </si>
  <si>
    <t>PE袋相应类别产品   （液体,粉末,服装,玩具,纸产品）</t>
  </si>
  <si>
    <t>Liquid, powder, apparel, toys &amp; paper product not packed in PE bag</t>
  </si>
  <si>
    <t>Packaging盒装</t>
  </si>
  <si>
    <t>产品有商家Logo</t>
  </si>
  <si>
    <t>Vendor's logo printed on package box</t>
  </si>
  <si>
    <t>盒子没封好</t>
  </si>
  <si>
    <t>Package box unsealed</t>
  </si>
  <si>
    <t>有短数</t>
  </si>
  <si>
    <t>包装易损</t>
  </si>
  <si>
    <t>Package box not sturdy</t>
  </si>
  <si>
    <t>无包装</t>
  </si>
  <si>
    <t>Package box lacking</t>
  </si>
  <si>
    <t>吸塑包装需要厂检</t>
  </si>
  <si>
    <t>Blister package inspected in factory</t>
  </si>
  <si>
    <t>混装</t>
  </si>
  <si>
    <t>Products assorted</t>
  </si>
  <si>
    <t>换彩盒</t>
  </si>
  <si>
    <t>Package box re-work</t>
  </si>
  <si>
    <t>吸塑包装破开</t>
  </si>
  <si>
    <t>Blister shell broken</t>
  </si>
  <si>
    <t>不过防摔测试</t>
  </si>
  <si>
    <t>Drop test failed</t>
  </si>
  <si>
    <t>汽泡膜包装尖角部分</t>
  </si>
  <si>
    <t>Sharp point wrapped with bubble film</t>
  </si>
  <si>
    <t>尖锐产品必须盒装</t>
  </si>
  <si>
    <t>Sharp product packed in cardboard box</t>
  </si>
  <si>
    <t>盒子无钉</t>
  </si>
  <si>
    <t>Glued box</t>
  </si>
  <si>
    <t>Barcode</t>
  </si>
  <si>
    <t>袋子无条码</t>
  </si>
  <si>
    <t>Package bag without barcode label</t>
  </si>
  <si>
    <t>袋子多个条码</t>
  </si>
  <si>
    <t>Package with multiple barcode labels</t>
  </si>
  <si>
    <t>条码破损</t>
  </si>
  <si>
    <t>Barcode label torn</t>
  </si>
  <si>
    <t>有工厂条码</t>
  </si>
  <si>
    <t>Factory barcode existed</t>
  </si>
  <si>
    <t>条码错误</t>
  </si>
  <si>
    <t>Barcode incorrect</t>
  </si>
  <si>
    <t>混条码</t>
  </si>
  <si>
    <t>Barcode mixed</t>
  </si>
  <si>
    <t>Product quality</t>
  </si>
  <si>
    <t>功能问题</t>
  </si>
  <si>
    <t>Functional issue</t>
  </si>
  <si>
    <t>Quantity short</t>
  </si>
  <si>
    <t>Listing不符</t>
  </si>
  <si>
    <t>Listing unmatched</t>
  </si>
  <si>
    <t>产品有脏/污渍 /汽泡</t>
  </si>
  <si>
    <t>Dirt, stain or bubble</t>
  </si>
  <si>
    <t>缺少配件</t>
  </si>
  <si>
    <t>Accessories lacking</t>
  </si>
  <si>
    <t>图片和产品有色差</t>
  </si>
  <si>
    <t>Product color differences with image</t>
  </si>
  <si>
    <t>有修补痕迹</t>
  </si>
  <si>
    <t>Noticeable mark of repair</t>
  </si>
  <si>
    <t>产品有刺，开裂，掉漆，</t>
  </si>
  <si>
    <t>Burr, crack or paint-shedding</t>
  </si>
  <si>
    <t>产品露钉子</t>
  </si>
  <si>
    <t>Nail exposed</t>
  </si>
  <si>
    <t>Moisture</t>
  </si>
  <si>
    <t>湿度不达标</t>
  </si>
  <si>
    <t>Humidity substandard</t>
  </si>
  <si>
    <t>发霉，生锈</t>
  </si>
  <si>
    <t>Mold or rust</t>
  </si>
  <si>
    <t>盒内未放干燥剂（2-4包）</t>
  </si>
  <si>
    <t>No desiccant (2-4 packets required)</t>
  </si>
  <si>
    <t>袋内有水汽</t>
  </si>
  <si>
    <t>Moisture inside the bag</t>
  </si>
  <si>
    <t>Carton</t>
  </si>
  <si>
    <t>去中包</t>
  </si>
  <si>
    <t>Remove inner box</t>
  </si>
  <si>
    <t>外箱超长需要更改</t>
  </si>
  <si>
    <t>Master carton oversized, to re-work</t>
  </si>
  <si>
    <t>外箱太破</t>
  </si>
  <si>
    <t>Master carton not sturdy</t>
  </si>
  <si>
    <t>外箱无侧唛</t>
  </si>
  <si>
    <t>No side mark on master carton</t>
  </si>
  <si>
    <t>外箱侧唛错误</t>
  </si>
  <si>
    <t>Side mark incorrect</t>
  </si>
  <si>
    <t>AQL Level</t>
  </si>
  <si>
    <t>AQL sampling</t>
  </si>
  <si>
    <t>Size</t>
  </si>
  <si>
    <t>Sample</t>
  </si>
  <si>
    <t>3-9</t>
  </si>
  <si>
    <t>2-8</t>
  </si>
  <si>
    <t>10-16</t>
  </si>
  <si>
    <t>9-15</t>
  </si>
  <si>
    <t>17-26</t>
  </si>
  <si>
    <t>16-25</t>
  </si>
  <si>
    <t>27-51</t>
  </si>
  <si>
    <t>26-50</t>
  </si>
  <si>
    <t>52-91</t>
  </si>
  <si>
    <t>51-90</t>
  </si>
  <si>
    <t>92-151</t>
  </si>
  <si>
    <t>91-150</t>
  </si>
  <si>
    <t>152-281</t>
  </si>
  <si>
    <t>151-280</t>
  </si>
  <si>
    <t>282-501</t>
  </si>
  <si>
    <t>281-500</t>
  </si>
  <si>
    <t>502-1200</t>
  </si>
  <si>
    <t>501-1200</t>
  </si>
  <si>
    <t>1202-3201</t>
  </si>
  <si>
    <t>1201-3200</t>
  </si>
  <si>
    <t>3202-10001</t>
  </si>
  <si>
    <t>3201-10000</t>
  </si>
  <si>
    <t>10002-35001</t>
  </si>
  <si>
    <t>10001-35000</t>
  </si>
  <si>
    <t>35002-150001</t>
  </si>
  <si>
    <t>35001-150000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</si>
</sst>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  <numFmt numFmtId="178" formatCode="0.0000"/>
    <numFmt numFmtId="179" formatCode="yyyy/m/d;@"/>
    <numFmt numFmtId="180" formatCode="0_ "/>
  </numFmts>
  <fonts count="66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8"/>
      <name val="Calibri"/>
      <charset val="134"/>
    </font>
    <font>
      <sz val="11"/>
      <name val="Calibri"/>
      <charset val="134"/>
    </font>
    <font>
      <sz val="10.5"/>
      <name val="Calibri"/>
      <charset val="134"/>
    </font>
    <font>
      <sz val="10.5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24"/>
      <color theme="1"/>
      <name val="Times New Roman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b/>
      <sz val="13"/>
      <color rgb="FF1F4E79"/>
      <name val="Arial"/>
      <charset val="134"/>
    </font>
    <font>
      <b/>
      <sz val="12"/>
      <color rgb="FF1F4E79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1"/>
      <color rgb="FF1F4E79"/>
      <name val="Arial"/>
      <charset val="134"/>
    </font>
    <font>
      <b/>
      <sz val="10"/>
      <color rgb="FFC55A11"/>
      <name val="Arial"/>
      <charset val="134"/>
    </font>
    <font>
      <b/>
      <sz val="10"/>
      <color rgb="FFC00000"/>
      <name val="Arial"/>
      <charset val="134"/>
    </font>
    <font>
      <i/>
      <sz val="9.5"/>
      <color rgb="FFC00000"/>
      <name val="Arial"/>
      <charset val="134"/>
    </font>
    <font>
      <b/>
      <sz val="13"/>
      <color rgb="FFFFFFFF"/>
      <name val="Arial"/>
      <charset val="134"/>
    </font>
    <font>
      <i/>
      <sz val="9"/>
      <color rgb="FF595959"/>
      <name val="Arial"/>
      <charset val="134"/>
    </font>
    <font>
      <b/>
      <sz val="11"/>
      <color rgb="FFFFFFFF"/>
      <name val="Arial"/>
      <charset val="134"/>
    </font>
    <font>
      <sz val="9.5"/>
      <color rgb="FF404040"/>
      <name val="Arial"/>
      <charset val="134"/>
    </font>
    <font>
      <sz val="10"/>
      <color rgb="FF7F6000"/>
      <name val="Arial"/>
      <charset val="134"/>
    </font>
    <font>
      <sz val="13"/>
      <name val="Times New Roman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28"/>
      <name val="Impact"/>
      <charset val="134"/>
    </font>
    <font>
      <b/>
      <sz val="16"/>
      <name val="Times New Roman"/>
      <charset val="134"/>
    </font>
    <font>
      <b/>
      <sz val="13"/>
      <name val="Times New Roman"/>
      <charset val="134"/>
    </font>
    <font>
      <sz val="20"/>
      <color rgb="FFC00000"/>
      <name val="Impact"/>
      <charset val="134"/>
    </font>
    <font>
      <sz val="14"/>
      <name val="Arial"/>
      <charset val="134"/>
    </font>
    <font>
      <b/>
      <sz val="12"/>
      <name val="Times New Roman"/>
      <charset val="134"/>
    </font>
    <font>
      <sz val="14"/>
      <name val="Times New Roman"/>
      <charset val="134"/>
    </font>
    <font>
      <sz val="12"/>
      <color theme="1"/>
      <name val="Times New Roman"/>
      <charset val="134"/>
    </font>
    <font>
      <b/>
      <sz val="14"/>
      <name val="Times New Roman"/>
      <charset val="134"/>
    </font>
    <font>
      <sz val="9"/>
      <name val="Times New Roman"/>
      <charset val="134"/>
    </font>
    <font>
      <b/>
      <sz val="12"/>
      <name val="宋体"/>
      <charset val="134"/>
    </font>
    <font>
      <b/>
      <sz val="11"/>
      <color rgb="FFC00000"/>
      <name val="Times New Roman"/>
      <charset val="134"/>
    </font>
    <font>
      <sz val="10.5"/>
      <name val="Times New Roman"/>
      <charset val="134"/>
    </font>
    <font>
      <b/>
      <sz val="10"/>
      <name val="Times New Roman"/>
      <charset val="134"/>
    </font>
    <font>
      <b/>
      <u/>
      <sz val="12"/>
      <color rgb="FF0000FF"/>
      <name val="Times New Roman"/>
      <charset val="134"/>
    </font>
    <font>
      <i/>
      <sz val="12"/>
      <name val="Times New Roman"/>
      <charset val="134"/>
    </font>
    <font>
      <sz val="12"/>
      <color rgb="FF0000F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7" fillId="0" borderId="0">
      <alignment vertical="center"/>
    </xf>
    <xf numFmtId="0" fontId="48" fillId="0" borderId="0">
      <alignment vertical="center"/>
    </xf>
    <xf numFmtId="0" fontId="0" fillId="10" borderId="72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51" fillId="0" borderId="0">
      <alignment vertical="center"/>
    </xf>
    <xf numFmtId="0" fontId="52" fillId="0" borderId="73">
      <alignment vertical="center"/>
    </xf>
    <xf numFmtId="0" fontId="53" fillId="0" borderId="73">
      <alignment vertical="center"/>
    </xf>
    <xf numFmtId="0" fontId="54" fillId="0" borderId="74">
      <alignment vertical="center"/>
    </xf>
    <xf numFmtId="0" fontId="54" fillId="0" borderId="0">
      <alignment vertical="center"/>
    </xf>
    <xf numFmtId="0" fontId="55" fillId="11" borderId="75">
      <alignment vertical="center"/>
    </xf>
    <xf numFmtId="0" fontId="56" fillId="12" borderId="76">
      <alignment vertical="center"/>
    </xf>
    <xf numFmtId="0" fontId="57" fillId="12" borderId="75">
      <alignment vertical="center"/>
    </xf>
    <xf numFmtId="0" fontId="58" fillId="13" borderId="77">
      <alignment vertical="center"/>
    </xf>
    <xf numFmtId="0" fontId="59" fillId="0" borderId="78">
      <alignment vertical="center"/>
    </xf>
    <xf numFmtId="0" fontId="60" fillId="0" borderId="79">
      <alignment vertical="center"/>
    </xf>
    <xf numFmtId="0" fontId="61" fillId="14" borderId="0">
      <alignment vertical="center"/>
    </xf>
    <xf numFmtId="0" fontId="62" fillId="15" borderId="0">
      <alignment vertical="center"/>
    </xf>
    <xf numFmtId="0" fontId="63" fillId="16" borderId="0">
      <alignment vertical="center"/>
    </xf>
    <xf numFmtId="0" fontId="64" fillId="17" borderId="0">
      <alignment vertical="center"/>
    </xf>
    <xf numFmtId="0" fontId="65" fillId="18" borderId="0">
      <alignment vertical="center"/>
    </xf>
    <xf numFmtId="0" fontId="65" fillId="19" borderId="0">
      <alignment vertical="center"/>
    </xf>
    <xf numFmtId="0" fontId="64" fillId="20" borderId="0">
      <alignment vertical="center"/>
    </xf>
    <xf numFmtId="0" fontId="64" fillId="21" borderId="0">
      <alignment vertical="center"/>
    </xf>
    <xf numFmtId="0" fontId="65" fillId="22" borderId="0">
      <alignment vertical="center"/>
    </xf>
    <xf numFmtId="0" fontId="65" fillId="23" borderId="0">
      <alignment vertical="center"/>
    </xf>
    <xf numFmtId="0" fontId="64" fillId="24" borderId="0">
      <alignment vertical="center"/>
    </xf>
    <xf numFmtId="0" fontId="64" fillId="25" borderId="0">
      <alignment vertical="center"/>
    </xf>
    <xf numFmtId="0" fontId="65" fillId="26" borderId="0">
      <alignment vertical="center"/>
    </xf>
    <xf numFmtId="0" fontId="65" fillId="27" borderId="0">
      <alignment vertical="center"/>
    </xf>
    <xf numFmtId="0" fontId="64" fillId="28" borderId="0">
      <alignment vertical="center"/>
    </xf>
    <xf numFmtId="0" fontId="64" fillId="29" borderId="0">
      <alignment vertical="center"/>
    </xf>
    <xf numFmtId="0" fontId="65" fillId="30" borderId="0">
      <alignment vertical="center"/>
    </xf>
    <xf numFmtId="0" fontId="65" fillId="31" borderId="0">
      <alignment vertical="center"/>
    </xf>
    <xf numFmtId="0" fontId="64" fillId="32" borderId="0">
      <alignment vertical="center"/>
    </xf>
    <xf numFmtId="0" fontId="64" fillId="33" borderId="0">
      <alignment vertical="center"/>
    </xf>
    <xf numFmtId="0" fontId="65" fillId="34" borderId="0">
      <alignment vertical="center"/>
    </xf>
    <xf numFmtId="0" fontId="65" fillId="35" borderId="0">
      <alignment vertical="center"/>
    </xf>
    <xf numFmtId="0" fontId="64" fillId="36" borderId="0">
      <alignment vertical="center"/>
    </xf>
    <xf numFmtId="0" fontId="64" fillId="37" borderId="0">
      <alignment vertical="center"/>
    </xf>
    <xf numFmtId="0" fontId="65" fillId="38" borderId="0">
      <alignment vertical="center"/>
    </xf>
    <xf numFmtId="0" fontId="65" fillId="39" borderId="0">
      <alignment vertical="center"/>
    </xf>
    <xf numFmtId="0" fontId="64" fillId="40" borderId="0">
      <alignment vertical="center"/>
    </xf>
  </cellStyleXfs>
  <cellXfs count="23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6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0" fillId="0" borderId="9" xfId="0" applyBorder="1" applyAlignment="1"/>
    <xf numFmtId="0" fontId="0" fillId="0" borderId="10" xfId="0" applyBorder="1" applyAlignme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0" fillId="0" borderId="0" xfId="0" applyAlignment="1"/>
    <xf numFmtId="0" fontId="13" fillId="0" borderId="0" xfId="0" applyFont="1" applyAlignment="1"/>
    <xf numFmtId="0" fontId="14" fillId="0" borderId="0" xfId="0" applyFont="1" applyAlignment="1"/>
    <xf numFmtId="0" fontId="15" fillId="2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/>
    </xf>
    <xf numFmtId="176" fontId="16" fillId="3" borderId="13" xfId="0" applyNumberFormat="1" applyFont="1" applyFill="1" applyBorder="1" applyAlignment="1">
      <alignment horizontal="center"/>
    </xf>
    <xf numFmtId="177" fontId="16" fillId="3" borderId="13" xfId="0" applyNumberFormat="1" applyFont="1" applyFill="1" applyBorder="1" applyAlignment="1">
      <alignment horizontal="center"/>
    </xf>
    <xf numFmtId="178" fontId="16" fillId="3" borderId="13" xfId="0" applyNumberFormat="1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176" fontId="16" fillId="4" borderId="13" xfId="0" applyNumberFormat="1" applyFont="1" applyFill="1" applyBorder="1" applyAlignment="1">
      <alignment horizontal="center"/>
    </xf>
    <xf numFmtId="177" fontId="16" fillId="4" borderId="13" xfId="0" applyNumberFormat="1" applyFont="1" applyFill="1" applyBorder="1" applyAlignment="1">
      <alignment horizontal="center"/>
    </xf>
    <xf numFmtId="178" fontId="16" fillId="4" borderId="13" xfId="0" applyNumberFormat="1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/>
    </xf>
    <xf numFmtId="177" fontId="16" fillId="5" borderId="13" xfId="0" applyNumberFormat="1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 vertical="center"/>
    </xf>
    <xf numFmtId="0" fontId="0" fillId="0" borderId="14" xfId="0" applyBorder="1" applyAlignment="1"/>
    <xf numFmtId="177" fontId="16" fillId="5" borderId="13" xfId="0" applyNumberFormat="1" applyFont="1" applyFill="1" applyBorder="1" applyAlignment="1">
      <alignment horizontal="center" vertical="center"/>
    </xf>
    <xf numFmtId="176" fontId="16" fillId="5" borderId="13" xfId="0" applyNumberFormat="1" applyFont="1" applyFill="1" applyBorder="1" applyAlignment="1">
      <alignment horizontal="center"/>
    </xf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18" fillId="0" borderId="0" xfId="0" applyFont="1" applyAlignment="1"/>
    <xf numFmtId="0" fontId="17" fillId="5" borderId="13" xfId="0" applyFont="1" applyFill="1" applyBorder="1" applyAlignment="1">
      <alignment horizontal="left" indent="1"/>
    </xf>
    <xf numFmtId="0" fontId="16" fillId="3" borderId="13" xfId="0" applyFont="1" applyFill="1" applyBorder="1" applyAlignment="1">
      <alignment horizontal="left" indent="1"/>
    </xf>
    <xf numFmtId="0" fontId="0" fillId="0" borderId="18" xfId="0" applyBorder="1" applyAlignment="1"/>
    <xf numFmtId="0" fontId="0" fillId="0" borderId="19" xfId="0" applyBorder="1" applyAlignment="1"/>
    <xf numFmtId="0" fontId="17" fillId="6" borderId="13" xfId="0" applyFont="1" applyFill="1" applyBorder="1" applyAlignment="1">
      <alignment horizontal="left" indent="1"/>
    </xf>
    <xf numFmtId="176" fontId="19" fillId="7" borderId="13" xfId="0" applyNumberFormat="1" applyFont="1" applyFill="1" applyBorder="1" applyAlignment="1">
      <alignment horizontal="center"/>
    </xf>
    <xf numFmtId="176" fontId="20" fillId="8" borderId="13" xfId="0" applyNumberFormat="1" applyFont="1" applyFill="1" applyBorder="1" applyAlignment="1">
      <alignment horizontal="center"/>
    </xf>
    <xf numFmtId="0" fontId="17" fillId="5" borderId="13" xfId="0" applyFont="1" applyFill="1" applyBorder="1" applyAlignment="1">
      <alignment horizontal="left"/>
    </xf>
    <xf numFmtId="2" fontId="16" fillId="3" borderId="13" xfId="0" applyNumberFormat="1" applyFont="1" applyFill="1" applyBorder="1" applyAlignment="1">
      <alignment horizontal="center"/>
    </xf>
    <xf numFmtId="49" fontId="16" fillId="3" borderId="13" xfId="0" applyNumberFormat="1" applyFont="1" applyFill="1" applyBorder="1" applyAlignment="1">
      <alignment horizontal="center"/>
    </xf>
    <xf numFmtId="2" fontId="16" fillId="5" borderId="13" xfId="0" applyNumberFormat="1" applyFont="1" applyFill="1" applyBorder="1" applyAlignment="1">
      <alignment horizontal="center"/>
    </xf>
    <xf numFmtId="2" fontId="16" fillId="4" borderId="13" xfId="0" applyNumberFormat="1" applyFont="1" applyFill="1" applyBorder="1" applyAlignment="1">
      <alignment horizontal="center"/>
    </xf>
    <xf numFmtId="0" fontId="21" fillId="0" borderId="0" xfId="0" applyFont="1" applyAlignment="1">
      <alignment vertical="top" wrapText="1"/>
    </xf>
    <xf numFmtId="0" fontId="22" fillId="2" borderId="0" xfId="0" applyFont="1" applyFill="1" applyAlignment="1">
      <alignment horizontal="left" vertical="center" indent="1"/>
    </xf>
    <xf numFmtId="0" fontId="23" fillId="0" borderId="0" xfId="0" applyFont="1" applyAlignment="1">
      <alignment horizontal="left" vertical="center"/>
    </xf>
    <xf numFmtId="0" fontId="24" fillId="9" borderId="0" xfId="0" applyFont="1" applyFill="1" applyAlignment="1">
      <alignment horizontal="left" vertical="center" indent="1"/>
    </xf>
    <xf numFmtId="0" fontId="25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6" fillId="7" borderId="0" xfId="0" applyFont="1" applyFill="1" applyAlignment="1">
      <alignment horizontal="left" vertical="center" wrapText="1"/>
    </xf>
    <xf numFmtId="0" fontId="0" fillId="0" borderId="0" xfId="0" applyFill="1" applyAlignment="1">
      <alignment horizontal="center"/>
    </xf>
    <xf numFmtId="0" fontId="26" fillId="7" borderId="20" xfId="0" applyFont="1" applyFill="1" applyBorder="1" applyAlignment="1">
      <alignment horizontal="left" vertical="center" wrapText="1"/>
    </xf>
    <xf numFmtId="0" fontId="26" fillId="7" borderId="21" xfId="0" applyFont="1" applyFill="1" applyBorder="1" applyAlignment="1">
      <alignment horizontal="left" vertical="center" wrapText="1" indent="1"/>
    </xf>
    <xf numFmtId="0" fontId="0" fillId="0" borderId="22" xfId="0" applyBorder="1" applyAlignment="1"/>
    <xf numFmtId="0" fontId="0" fillId="0" borderId="23" xfId="0" applyBorder="1" applyAlignment="1"/>
    <xf numFmtId="0" fontId="11" fillId="0" borderId="0" xfId="0" applyFont="1" applyAlignment="1">
      <alignment vertical="center"/>
    </xf>
    <xf numFmtId="0" fontId="27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28" fillId="0" borderId="0" xfId="0" applyFont="1" applyAlignment="1">
      <alignment vertical="center"/>
    </xf>
    <xf numFmtId="0" fontId="29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30" fillId="0" borderId="24" xfId="0" applyFont="1" applyBorder="1" applyAlignment="1" applyProtection="1">
      <alignment horizontal="center" vertical="center" wrapText="1"/>
    </xf>
    <xf numFmtId="0" fontId="0" fillId="0" borderId="25" xfId="0" applyBorder="1" applyAlignment="1" applyProtection="1"/>
    <xf numFmtId="0" fontId="0" fillId="0" borderId="26" xfId="0" applyBorder="1" applyAlignment="1" applyProtection="1"/>
    <xf numFmtId="0" fontId="11" fillId="0" borderId="0" xfId="0" applyFont="1" applyAlignment="1" applyProtection="1">
      <alignment vertical="center"/>
    </xf>
    <xf numFmtId="0" fontId="0" fillId="0" borderId="27" xfId="0" applyBorder="1" applyAlignment="1" applyProtection="1"/>
    <xf numFmtId="0" fontId="0" fillId="0" borderId="28" xfId="0" applyBorder="1" applyAlignment="1" applyProtection="1"/>
    <xf numFmtId="0" fontId="31" fillId="0" borderId="29" xfId="0" applyFont="1" applyBorder="1" applyAlignment="1" applyProtection="1">
      <alignment horizontal="center" vertical="center" wrapText="1"/>
    </xf>
    <xf numFmtId="0" fontId="32" fillId="0" borderId="4" xfId="0" applyFont="1" applyBorder="1" applyAlignment="1" applyProtection="1">
      <alignment horizontal="center" vertical="center" wrapText="1"/>
    </xf>
    <xf numFmtId="0" fontId="0" fillId="0" borderId="6" xfId="0" applyBorder="1" applyAlignment="1" applyProtection="1"/>
    <xf numFmtId="14" fontId="27" fillId="0" borderId="30" xfId="0" applyNumberFormat="1" applyFont="1" applyBorder="1" applyAlignment="1" applyProtection="1">
      <alignment horizontal="center"/>
    </xf>
    <xf numFmtId="0" fontId="0" fillId="0" borderId="5" xfId="0" applyBorder="1" applyAlignment="1" applyProtection="1"/>
    <xf numFmtId="0" fontId="32" fillId="0" borderId="30" xfId="0" applyFont="1" applyBorder="1" applyAlignment="1" applyProtection="1">
      <alignment horizontal="right" vertical="center" wrapText="1"/>
    </xf>
    <xf numFmtId="14" fontId="27" fillId="0" borderId="30" xfId="0" applyNumberFormat="1" applyFont="1" applyBorder="1" applyAlignment="1" applyProtection="1">
      <alignment horizontal="center" vertical="center"/>
    </xf>
    <xf numFmtId="0" fontId="27" fillId="0" borderId="0" xfId="0" applyFont="1" applyAlignment="1" applyProtection="1">
      <alignment vertical="center"/>
    </xf>
    <xf numFmtId="0" fontId="32" fillId="0" borderId="7" xfId="0" applyFont="1" applyBorder="1" applyAlignment="1" applyProtection="1">
      <alignment horizontal="center" vertical="center" wrapText="1"/>
    </xf>
    <xf numFmtId="0" fontId="0" fillId="0" borderId="3" xfId="0" applyBorder="1" applyAlignment="1" applyProtection="1"/>
    <xf numFmtId="0" fontId="27" fillId="0" borderId="1" xfId="0" applyFont="1" applyBorder="1" applyAlignment="1" applyProtection="1">
      <alignment horizontal="center" vertical="center" wrapText="1"/>
    </xf>
    <xf numFmtId="0" fontId="0" fillId="0" borderId="2" xfId="0" applyBorder="1" applyAlignment="1" applyProtection="1"/>
    <xf numFmtId="0" fontId="0" fillId="0" borderId="3" xfId="0" applyBorder="1" applyAlignment="1" applyProtection="1"/>
    <xf numFmtId="0" fontId="32" fillId="0" borderId="1" xfId="0" applyFont="1" applyBorder="1" applyAlignment="1" applyProtection="1">
      <alignment horizontal="right" vertical="center" wrapText="1"/>
    </xf>
    <xf numFmtId="0" fontId="0" fillId="0" borderId="2" xfId="0" applyBorder="1" applyAlignment="1" applyProtection="1"/>
    <xf numFmtId="0" fontId="27" fillId="0" borderId="0" xfId="0" applyFont="1" applyAlignment="1" applyProtection="1">
      <alignment vertical="center"/>
    </xf>
    <xf numFmtId="179" fontId="27" fillId="0" borderId="1" xfId="0" applyNumberFormat="1" applyFont="1" applyBorder="1" applyAlignment="1" applyProtection="1">
      <alignment horizontal="center" vertical="center" wrapText="1"/>
    </xf>
    <xf numFmtId="0" fontId="29" fillId="0" borderId="1" xfId="0" applyFont="1" applyBorder="1" applyAlignment="1" applyProtection="1">
      <alignment horizontal="center" vertical="center" wrapText="1"/>
    </xf>
    <xf numFmtId="0" fontId="32" fillId="0" borderId="31" xfId="0" applyFont="1" applyBorder="1" applyAlignment="1" applyProtection="1">
      <alignment horizontal="center" vertical="center" wrapText="1"/>
    </xf>
    <xf numFmtId="0" fontId="0" fillId="0" borderId="32" xfId="0" applyBorder="1" applyAlignment="1" applyProtection="1"/>
    <xf numFmtId="0" fontId="27" fillId="0" borderId="11" xfId="0" applyFont="1" applyBorder="1" applyAlignment="1" applyProtection="1">
      <alignment horizontal="left" vertical="center" wrapText="1"/>
    </xf>
    <xf numFmtId="0" fontId="0" fillId="0" borderId="33" xfId="0" applyBorder="1" applyAlignment="1" applyProtection="1">
      <alignment horizontal="left"/>
    </xf>
    <xf numFmtId="0" fontId="0" fillId="0" borderId="32" xfId="0" applyBorder="1" applyAlignment="1" applyProtection="1">
      <alignment horizontal="left"/>
    </xf>
    <xf numFmtId="0" fontId="27" fillId="0" borderId="11" xfId="0" applyFont="1" applyBorder="1" applyAlignment="1" applyProtection="1">
      <alignment horizontal="center" vertical="center" wrapText="1"/>
    </xf>
    <xf numFmtId="0" fontId="0" fillId="0" borderId="33" xfId="0" applyBorder="1" applyAlignment="1" applyProtection="1"/>
    <xf numFmtId="0" fontId="0" fillId="0" borderId="32" xfId="0" applyBorder="1" applyAlignment="1" applyProtection="1"/>
    <xf numFmtId="0" fontId="1" fillId="0" borderId="0" xfId="0" applyFont="1" applyAlignment="1" applyProtection="1">
      <alignment vertical="center"/>
    </xf>
    <xf numFmtId="0" fontId="31" fillId="0" borderId="34" xfId="0" applyFont="1" applyBorder="1" applyAlignment="1" applyProtection="1">
      <alignment horizontal="center" vertical="center" wrapText="1"/>
    </xf>
    <xf numFmtId="0" fontId="0" fillId="0" borderId="35" xfId="0" applyBorder="1" applyAlignment="1" applyProtection="1"/>
    <xf numFmtId="0" fontId="0" fillId="0" borderId="36" xfId="0" applyBorder="1" applyAlignment="1" applyProtection="1"/>
    <xf numFmtId="0" fontId="33" fillId="8" borderId="34" xfId="0" applyFont="1" applyFill="1" applyBorder="1" applyAlignment="1" applyProtection="1">
      <alignment horizontal="center" vertical="center" wrapText="1"/>
    </xf>
    <xf numFmtId="0" fontId="0" fillId="0" borderId="35" xfId="0" applyBorder="1" applyAlignment="1" applyProtection="1"/>
    <xf numFmtId="0" fontId="0" fillId="0" borderId="36" xfId="0" applyBorder="1" applyAlignment="1" applyProtection="1"/>
    <xf numFmtId="0" fontId="28" fillId="0" borderId="0" xfId="0" applyFont="1" applyAlignment="1" applyProtection="1">
      <alignment vertical="center"/>
    </xf>
    <xf numFmtId="0" fontId="28" fillId="0" borderId="29" xfId="0" applyFont="1" applyBorder="1" applyAlignment="1" applyProtection="1">
      <alignment horizontal="center" vertical="center" wrapText="1"/>
    </xf>
    <xf numFmtId="0" fontId="0" fillId="0" borderId="0" xfId="0" applyAlignment="1" applyProtection="1"/>
    <xf numFmtId="0" fontId="0" fillId="0" borderId="28" xfId="0" applyBorder="1" applyAlignment="1" applyProtection="1"/>
    <xf numFmtId="0" fontId="34" fillId="0" borderId="4" xfId="0" applyFont="1" applyBorder="1" applyAlignment="1" applyProtection="1">
      <alignment horizontal="center" vertical="center" wrapText="1"/>
    </xf>
    <xf numFmtId="0" fontId="0" fillId="0" borderId="37" xfId="0" applyBorder="1" applyAlignment="1" applyProtection="1"/>
    <xf numFmtId="0" fontId="11" fillId="0" borderId="30" xfId="0" applyFont="1" applyBorder="1" applyAlignment="1" applyProtection="1">
      <alignment horizontal="center" vertical="center" wrapText="1"/>
    </xf>
    <xf numFmtId="0" fontId="11" fillId="0" borderId="38" xfId="0" applyFont="1" applyBorder="1" applyAlignment="1" applyProtection="1">
      <alignment horizontal="center" vertical="center" wrapText="1"/>
    </xf>
    <xf numFmtId="0" fontId="11" fillId="0" borderId="0" xfId="0" applyFont="1" applyAlignment="1" applyProtection="1">
      <alignment vertical="center"/>
    </xf>
    <xf numFmtId="0" fontId="0" fillId="0" borderId="39" xfId="0" applyBorder="1" applyAlignment="1" applyProtection="1"/>
    <xf numFmtId="0" fontId="11" fillId="0" borderId="1" xfId="0" applyFont="1" applyBorder="1" applyAlignment="1" applyProtection="1">
      <alignment horizontal="center" vertical="center" wrapText="1"/>
    </xf>
    <xf numFmtId="0" fontId="0" fillId="0" borderId="40" xfId="0" applyBorder="1" applyAlignment="1" applyProtection="1"/>
    <xf numFmtId="0" fontId="0" fillId="0" borderId="41" xfId="0" applyBorder="1" applyAlignment="1" applyProtection="1"/>
    <xf numFmtId="0" fontId="0" fillId="0" borderId="42" xfId="0" applyBorder="1" applyAlignment="1" applyProtection="1"/>
    <xf numFmtId="0" fontId="0" fillId="0" borderId="43" xfId="0" applyBorder="1" applyAlignment="1" applyProtection="1"/>
    <xf numFmtId="0" fontId="0" fillId="0" borderId="44" xfId="0" applyBorder="1" applyAlignment="1" applyProtection="1"/>
    <xf numFmtId="0" fontId="0" fillId="0" borderId="45" xfId="0" applyBorder="1" applyAlignment="1" applyProtection="1"/>
    <xf numFmtId="0" fontId="0" fillId="0" borderId="46" xfId="0" applyBorder="1" applyAlignment="1" applyProtection="1"/>
    <xf numFmtId="0" fontId="28" fillId="0" borderId="7" xfId="0" applyFont="1" applyBorder="1" applyAlignment="1" applyProtection="1">
      <alignment horizontal="center" vertical="center" wrapText="1"/>
    </xf>
    <xf numFmtId="49" fontId="28" fillId="0" borderId="1" xfId="0" applyNumberFormat="1" applyFont="1" applyBorder="1" applyAlignment="1" applyProtection="1">
      <alignment horizontal="center" vertical="center" wrapText="1"/>
    </xf>
    <xf numFmtId="176" fontId="28" fillId="0" borderId="1" xfId="0" applyNumberFormat="1" applyFont="1" applyBorder="1" applyAlignment="1" applyProtection="1">
      <alignment horizontal="center" vertical="center" wrapText="1"/>
    </xf>
    <xf numFmtId="0" fontId="28" fillId="0" borderId="1" xfId="0" applyFont="1" applyBorder="1" applyAlignment="1" applyProtection="1">
      <alignment horizontal="center" vertical="center" wrapText="1"/>
    </xf>
    <xf numFmtId="0" fontId="28" fillId="0" borderId="8" xfId="0" applyFont="1" applyBorder="1" applyAlignment="1" applyProtection="1">
      <alignment horizontal="center" vertical="center" wrapText="1"/>
    </xf>
    <xf numFmtId="0" fontId="28" fillId="0" borderId="31" xfId="0" applyFont="1" applyBorder="1" applyAlignment="1" applyProtection="1">
      <alignment horizontal="center" vertical="center" wrapText="1"/>
    </xf>
    <xf numFmtId="49" fontId="28" fillId="0" borderId="11" xfId="0" applyNumberFormat="1" applyFont="1" applyBorder="1" applyAlignment="1" applyProtection="1">
      <alignment horizontal="center" vertical="center" wrapText="1"/>
    </xf>
    <xf numFmtId="0" fontId="28" fillId="0" borderId="11" xfId="0" applyFont="1" applyBorder="1" applyAlignment="1" applyProtection="1">
      <alignment horizontal="center" vertical="center" wrapText="1"/>
    </xf>
    <xf numFmtId="0" fontId="28" fillId="0" borderId="12" xfId="0" applyFont="1" applyBorder="1" applyAlignment="1" applyProtection="1">
      <alignment horizontal="center" vertical="center" wrapText="1"/>
    </xf>
    <xf numFmtId="0" fontId="35" fillId="0" borderId="47" xfId="0" applyFont="1" applyBorder="1" applyAlignment="1" applyProtection="1">
      <alignment horizontal="center" vertical="center" wrapText="1"/>
    </xf>
    <xf numFmtId="0" fontId="0" fillId="0" borderId="48" xfId="0" applyBorder="1" applyAlignment="1" applyProtection="1"/>
    <xf numFmtId="0" fontId="0" fillId="0" borderId="49" xfId="0" applyBorder="1" applyAlignment="1" applyProtection="1"/>
    <xf numFmtId="0" fontId="36" fillId="0" borderId="4" xfId="0" applyFont="1" applyBorder="1" applyAlignment="1" applyProtection="1">
      <alignment horizontal="center" vertical="center" wrapText="1"/>
    </xf>
    <xf numFmtId="180" fontId="28" fillId="0" borderId="1" xfId="0" applyNumberFormat="1" applyFont="1" applyBorder="1" applyAlignment="1" applyProtection="1">
      <alignment horizontal="center" vertical="center" wrapText="1"/>
    </xf>
    <xf numFmtId="0" fontId="28" fillId="0" borderId="1" xfId="0" applyFont="1" applyBorder="1" applyAlignment="1" applyProtection="1">
      <alignment horizontal="center" vertical="center"/>
    </xf>
    <xf numFmtId="178" fontId="37" fillId="0" borderId="1" xfId="0" applyNumberFormat="1" applyFont="1" applyBorder="1" applyAlignment="1" applyProtection="1">
      <alignment horizontal="center" vertical="center" wrapText="1"/>
    </xf>
    <xf numFmtId="176" fontId="37" fillId="0" borderId="1" xfId="0" applyNumberFormat="1" applyFont="1" applyBorder="1" applyAlignment="1" applyProtection="1">
      <alignment horizontal="center" vertical="center" wrapText="1"/>
    </xf>
    <xf numFmtId="2" fontId="37" fillId="0" borderId="1" xfId="0" applyNumberFormat="1" applyFont="1" applyBorder="1" applyAlignment="1" applyProtection="1">
      <alignment horizontal="center" vertical="center" wrapText="1"/>
    </xf>
    <xf numFmtId="0" fontId="28" fillId="0" borderId="50" xfId="0" applyFont="1" applyBorder="1" applyAlignment="1" applyProtection="1">
      <alignment horizontal="center" vertical="center" wrapText="1"/>
    </xf>
    <xf numFmtId="180" fontId="28" fillId="0" borderId="51" xfId="0" applyNumberFormat="1" applyFont="1" applyBorder="1" applyAlignment="1" applyProtection="1">
      <alignment horizontal="center" vertical="center" wrapText="1"/>
    </xf>
    <xf numFmtId="0" fontId="0" fillId="0" borderId="52" xfId="0" applyBorder="1" applyAlignment="1" applyProtection="1"/>
    <xf numFmtId="0" fontId="0" fillId="0" borderId="53" xfId="0" applyBorder="1" applyAlignment="1" applyProtection="1"/>
    <xf numFmtId="0" fontId="35" fillId="0" borderId="54" xfId="0" applyFont="1" applyBorder="1" applyAlignment="1" applyProtection="1">
      <alignment horizontal="center" vertical="center" wrapText="1"/>
    </xf>
    <xf numFmtId="0" fontId="0" fillId="0" borderId="55" xfId="0" applyBorder="1" applyAlignment="1" applyProtection="1"/>
    <xf numFmtId="177" fontId="28" fillId="0" borderId="56" xfId="1" applyNumberFormat="1" applyFont="1" applyBorder="1" applyAlignment="1" applyProtection="1">
      <alignment horizontal="center" vertical="center" wrapText="1"/>
    </xf>
    <xf numFmtId="176" fontId="37" fillId="0" borderId="56" xfId="0" applyNumberFormat="1" applyFont="1" applyBorder="1" applyAlignment="1" applyProtection="1">
      <alignment horizontal="center" vertical="center" wrapText="1"/>
    </xf>
    <xf numFmtId="0" fontId="28" fillId="0" borderId="0" xfId="0" applyFont="1" applyAlignment="1" applyProtection="1">
      <alignment vertical="center"/>
    </xf>
    <xf numFmtId="0" fontId="35" fillId="0" borderId="27" xfId="0" applyFont="1" applyBorder="1" applyAlignment="1" applyProtection="1">
      <alignment horizontal="center" vertical="center" wrapText="1"/>
    </xf>
    <xf numFmtId="0" fontId="28" fillId="0" borderId="28" xfId="0" applyFont="1" applyBorder="1" applyAlignment="1" applyProtection="1">
      <alignment vertical="center"/>
    </xf>
    <xf numFmtId="0" fontId="38" fillId="0" borderId="54" xfId="0" applyFont="1" applyBorder="1" applyAlignment="1" applyProtection="1">
      <alignment horizontal="center" vertical="center" wrapText="1"/>
    </xf>
    <xf numFmtId="0" fontId="35" fillId="0" borderId="54" xfId="0" applyFont="1" applyBorder="1" applyAlignment="1" applyProtection="1">
      <alignment horizontal="center" vertical="center"/>
    </xf>
    <xf numFmtId="0" fontId="39" fillId="0" borderId="56" xfId="0" applyFont="1" applyBorder="1" applyAlignment="1" applyProtection="1">
      <alignment horizontal="center" vertical="center" wrapText="1"/>
    </xf>
    <xf numFmtId="0" fontId="28" fillId="0" borderId="4" xfId="0" applyFont="1" applyBorder="1" applyAlignment="1" applyProtection="1">
      <alignment horizontal="center" vertical="center"/>
    </xf>
    <xf numFmtId="180" fontId="28" fillId="0" borderId="30" xfId="1" applyNumberFormat="1" applyFont="1" applyBorder="1" applyAlignment="1" applyProtection="1">
      <alignment horizontal="center" vertical="center" wrapText="1"/>
    </xf>
    <xf numFmtId="0" fontId="0" fillId="0" borderId="6" xfId="0" applyBorder="1" applyAlignment="1" applyProtection="1"/>
    <xf numFmtId="0" fontId="28" fillId="0" borderId="10" xfId="0" applyFont="1" applyBorder="1" applyAlignment="1" applyProtection="1">
      <alignment horizontal="center" vertical="center"/>
    </xf>
    <xf numFmtId="0" fontId="28" fillId="0" borderId="1" xfId="0" applyFont="1" applyBorder="1" applyAlignment="1" applyProtection="1">
      <alignment horizontal="center" vertical="center" wrapText="1"/>
    </xf>
    <xf numFmtId="0" fontId="28" fillId="0" borderId="7" xfId="0" applyFont="1" applyBorder="1" applyAlignment="1" applyProtection="1">
      <alignment horizontal="center" vertical="center"/>
    </xf>
    <xf numFmtId="0" fontId="40" fillId="0" borderId="7" xfId="0" applyFont="1" applyBorder="1" applyAlignment="1" applyProtection="1">
      <alignment horizontal="center" vertical="center" wrapText="1"/>
    </xf>
    <xf numFmtId="0" fontId="11" fillId="0" borderId="57" xfId="0" applyFont="1" applyBorder="1" applyAlignment="1" applyProtection="1">
      <alignment horizontal="left" vertical="center" wrapText="1"/>
    </xf>
    <xf numFmtId="0" fontId="11" fillId="0" borderId="1" xfId="0" applyFont="1" applyBorder="1" applyAlignment="1" applyProtection="1">
      <alignment horizontal="center" vertical="center"/>
    </xf>
    <xf numFmtId="180" fontId="28" fillId="0" borderId="1" xfId="1" applyNumberFormat="1" applyFont="1" applyBorder="1" applyAlignment="1" applyProtection="1">
      <alignment horizontal="center" vertical="center" wrapText="1"/>
    </xf>
    <xf numFmtId="0" fontId="0" fillId="0" borderId="9" xfId="0" applyBorder="1" applyAlignment="1" applyProtection="1"/>
    <xf numFmtId="0" fontId="12" fillId="0" borderId="57" xfId="0" applyFont="1" applyBorder="1" applyAlignment="1" applyProtection="1">
      <alignment horizontal="left" vertical="center" wrapText="1"/>
    </xf>
    <xf numFmtId="0" fontId="12" fillId="0" borderId="1" xfId="0" applyFont="1" applyBorder="1" applyAlignment="1" applyProtection="1">
      <alignment horizontal="center" vertical="center"/>
    </xf>
    <xf numFmtId="0" fontId="0" fillId="0" borderId="10" xfId="0" applyBorder="1" applyAlignment="1" applyProtection="1"/>
    <xf numFmtId="0" fontId="28" fillId="0" borderId="57" xfId="0" applyFont="1" applyBorder="1" applyAlignment="1" applyProtection="1">
      <alignment horizontal="center" vertical="center" wrapText="1"/>
    </xf>
    <xf numFmtId="0" fontId="35" fillId="0" borderId="7" xfId="0" applyFont="1" applyBorder="1" applyAlignment="1" applyProtection="1">
      <alignment horizontal="center" vertical="center" wrapText="1"/>
    </xf>
    <xf numFmtId="0" fontId="35" fillId="0" borderId="1" xfId="0" applyFont="1" applyBorder="1" applyAlignment="1" applyProtection="1">
      <alignment horizontal="center" vertical="center" wrapText="1"/>
    </xf>
    <xf numFmtId="0" fontId="35" fillId="7" borderId="1" xfId="0" applyFont="1" applyFill="1" applyBorder="1" applyAlignment="1" applyProtection="1">
      <alignment horizontal="center" vertical="center" wrapText="1"/>
    </xf>
    <xf numFmtId="180" fontId="28" fillId="0" borderId="51" xfId="1" applyNumberFormat="1" applyFont="1" applyBorder="1" applyAlignment="1" applyProtection="1">
      <alignment horizontal="center" vertical="center" wrapText="1"/>
    </xf>
    <xf numFmtId="0" fontId="0" fillId="0" borderId="53" xfId="0" applyBorder="1" applyAlignment="1" applyProtection="1"/>
    <xf numFmtId="0" fontId="41" fillId="8" borderId="1" xfId="0" applyFont="1" applyFill="1" applyBorder="1" applyAlignment="1" applyProtection="1">
      <alignment horizontal="center" vertical="center" wrapText="1"/>
    </xf>
    <xf numFmtId="0" fontId="35" fillId="0" borderId="50" xfId="0" applyFont="1" applyBorder="1" applyAlignment="1" applyProtection="1">
      <alignment horizontal="center" vertical="center" wrapText="1"/>
    </xf>
    <xf numFmtId="0" fontId="35" fillId="0" borderId="58" xfId="0" applyFont="1" applyBorder="1" applyAlignment="1" applyProtection="1">
      <alignment horizontal="center" vertical="center" wrapText="1"/>
    </xf>
    <xf numFmtId="0" fontId="35" fillId="0" borderId="31" xfId="0" applyFont="1" applyBorder="1" applyAlignment="1" applyProtection="1">
      <alignment horizontal="center" vertical="center" wrapText="1"/>
    </xf>
    <xf numFmtId="0" fontId="42" fillId="0" borderId="59" xfId="0" applyFont="1" applyBorder="1" applyAlignment="1" applyProtection="1">
      <alignment horizontal="left" vertical="top" wrapText="1"/>
    </xf>
    <xf numFmtId="0" fontId="0" fillId="0" borderId="60" xfId="0" applyBorder="1" applyAlignment="1" applyProtection="1"/>
    <xf numFmtId="0" fontId="0" fillId="0" borderId="61" xfId="0" applyBorder="1" applyAlignment="1" applyProtection="1"/>
    <xf numFmtId="0" fontId="35" fillId="0" borderId="47" xfId="0" applyFont="1" applyBorder="1" applyAlignment="1" applyProtection="1">
      <alignment horizontal="center" vertical="center" wrapText="1"/>
    </xf>
    <xf numFmtId="0" fontId="0" fillId="0" borderId="48" xfId="0" applyBorder="1" applyAlignment="1" applyProtection="1"/>
    <xf numFmtId="0" fontId="0" fillId="0" borderId="49" xfId="0" applyBorder="1" applyAlignment="1" applyProtection="1"/>
    <xf numFmtId="0" fontId="39" fillId="0" borderId="62" xfId="0" applyFont="1" applyBorder="1" applyAlignment="1" applyProtection="1">
      <alignment horizontal="center" vertical="center" wrapText="1"/>
    </xf>
    <xf numFmtId="180" fontId="28" fillId="0" borderId="63" xfId="1" applyNumberFormat="1" applyFont="1" applyBorder="1" applyAlignment="1" applyProtection="1">
      <alignment horizontal="center" vertical="center" wrapText="1"/>
    </xf>
    <xf numFmtId="0" fontId="0" fillId="0" borderId="44" xfId="0" applyBorder="1" applyAlignment="1" applyProtection="1"/>
    <xf numFmtId="0" fontId="28" fillId="0" borderId="0" xfId="0" applyFont="1" applyAlignment="1" applyProtection="1">
      <alignment horizontal="center" vertical="center"/>
    </xf>
    <xf numFmtId="0" fontId="35" fillId="0" borderId="11" xfId="0" applyFont="1" applyBorder="1" applyAlignment="1" applyProtection="1">
      <alignment horizontal="center" vertical="center" wrapText="1"/>
    </xf>
    <xf numFmtId="0" fontId="28" fillId="0" borderId="11" xfId="0" applyFont="1" applyBorder="1" applyAlignment="1" applyProtection="1">
      <alignment horizontal="left" vertical="center" wrapText="1"/>
    </xf>
    <xf numFmtId="180" fontId="28" fillId="0" borderId="11" xfId="1" applyNumberFormat="1" applyFont="1" applyBorder="1" applyAlignment="1" applyProtection="1">
      <alignment horizontal="center" vertical="center" wrapText="1"/>
    </xf>
    <xf numFmtId="0" fontId="43" fillId="0" borderId="54" xfId="0" applyFont="1" applyBorder="1" applyAlignment="1" applyProtection="1">
      <alignment horizontal="center" vertical="center"/>
    </xf>
    <xf numFmtId="0" fontId="29" fillId="0" borderId="56" xfId="0" applyFont="1" applyBorder="1" applyAlignment="1" applyProtection="1">
      <alignment horizontal="center" vertical="center" wrapText="1"/>
    </xf>
    <xf numFmtId="0" fontId="29" fillId="0" borderId="0" xfId="0" applyFont="1" applyAlignment="1" applyProtection="1">
      <alignment vertical="center"/>
    </xf>
    <xf numFmtId="0" fontId="35" fillId="0" borderId="24" xfId="0" applyFont="1" applyBorder="1" applyAlignment="1" applyProtection="1">
      <alignment horizontal="center" vertical="center" wrapText="1"/>
    </xf>
    <xf numFmtId="0" fontId="28" fillId="0" borderId="51" xfId="0" applyFont="1" applyBorder="1" applyAlignment="1" applyProtection="1">
      <alignment horizontal="center" vertical="center"/>
    </xf>
    <xf numFmtId="0" fontId="38" fillId="0" borderId="24" xfId="0" applyFont="1" applyBorder="1" applyAlignment="1" applyProtection="1">
      <alignment horizontal="center" vertical="center" wrapText="1"/>
    </xf>
    <xf numFmtId="0" fontId="0" fillId="0" borderId="25" xfId="0" applyBorder="1" applyAlignment="1" applyProtection="1"/>
    <xf numFmtId="0" fontId="0" fillId="0" borderId="26" xfId="0" applyBorder="1" applyAlignment="1" applyProtection="1"/>
    <xf numFmtId="0" fontId="0" fillId="0" borderId="27" xfId="0" applyBorder="1" applyAlignment="1" applyProtection="1"/>
    <xf numFmtId="0" fontId="43" fillId="0" borderId="64" xfId="0" applyFont="1" applyBorder="1" applyAlignment="1" applyProtection="1">
      <alignment horizontal="left" vertical="top" wrapText="1"/>
    </xf>
    <xf numFmtId="0" fontId="0" fillId="0" borderId="65" xfId="0" applyBorder="1" applyAlignment="1" applyProtection="1"/>
    <xf numFmtId="0" fontId="0" fillId="0" borderId="66" xfId="0" applyBorder="1" applyAlignment="1" applyProtection="1"/>
    <xf numFmtId="0" fontId="0" fillId="0" borderId="67" xfId="0" applyBorder="1" applyAlignment="1" applyProtection="1"/>
    <xf numFmtId="0" fontId="0" fillId="0" borderId="68" xfId="0" applyBorder="1" applyAlignment="1" applyProtection="1"/>
    <xf numFmtId="0" fontId="0" fillId="0" borderId="69" xfId="0" applyBorder="1" applyAlignment="1" applyProtection="1"/>
    <xf numFmtId="0" fontId="0" fillId="0" borderId="70" xfId="0" applyBorder="1" applyAlignment="1" applyProtection="1"/>
    <xf numFmtId="0" fontId="0" fillId="0" borderId="71" xfId="0" applyBorder="1" applyAlignment="1" applyProtection="1"/>
    <xf numFmtId="0" fontId="35" fillId="0" borderId="0" xfId="0" applyFont="1" applyAlignment="1" applyProtection="1">
      <alignment horizontal="center" vertical="center"/>
    </xf>
    <xf numFmtId="0" fontId="35" fillId="0" borderId="0" xfId="0" applyFont="1" applyAlignment="1" applyProtection="1">
      <alignment horizontal="left" vertical="center"/>
    </xf>
    <xf numFmtId="0" fontId="28" fillId="0" borderId="0" xfId="0" applyFont="1" applyAlignment="1" applyProtection="1">
      <alignment horizontal="center" vertical="center"/>
    </xf>
    <xf numFmtId="0" fontId="35" fillId="0" borderId="43" xfId="0" applyFont="1" applyBorder="1" applyAlignment="1" applyProtection="1">
      <alignment horizontal="center" vertical="center"/>
    </xf>
    <xf numFmtId="0" fontId="44" fillId="0" borderId="43" xfId="0" applyFont="1" applyBorder="1" applyAlignment="1" applyProtection="1">
      <alignment horizontal="left" vertical="center"/>
    </xf>
    <xf numFmtId="0" fontId="0" fillId="0" borderId="43" xfId="0" applyBorder="1" applyAlignment="1" applyProtection="1"/>
    <xf numFmtId="179" fontId="45" fillId="0" borderId="43" xfId="0" applyNumberFormat="1" applyFont="1" applyBorder="1" applyAlignment="1" applyProtection="1">
      <alignment horizontal="left" vertical="center"/>
    </xf>
    <xf numFmtId="179" fontId="46" fillId="0" borderId="0" xfId="0" applyNumberFormat="1" applyFont="1" applyAlignment="1" applyProtection="1">
      <alignment horizontal="left" vertical="center"/>
    </xf>
    <xf numFmtId="0" fontId="11" fillId="0" borderId="43" xfId="0" applyFont="1" applyBorder="1" applyAlignment="1" applyProtection="1">
      <alignment vertical="center"/>
    </xf>
    <xf numFmtId="0" fontId="11" fillId="0" borderId="43" xfId="0" applyFont="1" applyBorder="1" applyAlignment="1" applyProtection="1">
      <alignment horizontal="left" vertical="center"/>
    </xf>
    <xf numFmtId="0" fontId="4" fillId="0" borderId="1" xfId="0" applyFont="1" applyBorder="1" applyAlignment="1" quotePrefix="1">
      <alignment horizontal="center" vertical="center" wrapText="1"/>
    </xf>
    <xf numFmtId="0" fontId="5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rgb="FF0070C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numFmt numFmtId="180" formatCode="0_ "/>
    </dxf>
  </dxfs>
  <tableStyles count="1" defaultTableStyle="TableStyleMedium2" defaultPivotStyle="PivotStyleLight16">
    <tableStyle name="Invisible" pivot="0" table="0" count="0" xr9:uid="{4C6DD3FF-15EC-4768-B300-970CB5042036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jpeg"/><Relationship Id="rId8" Type="http://schemas.openxmlformats.org/officeDocument/2006/relationships/image" Target="../media/image9.jpeg"/><Relationship Id="rId7" Type="http://schemas.openxmlformats.org/officeDocument/2006/relationships/image" Target="../media/image8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9.jpeg"/><Relationship Id="rId8" Type="http://schemas.openxmlformats.org/officeDocument/2006/relationships/image" Target="../media/image18.jpeg"/><Relationship Id="rId7" Type="http://schemas.openxmlformats.org/officeDocument/2006/relationships/image" Target="../media/image17.jpeg"/><Relationship Id="rId6" Type="http://schemas.openxmlformats.org/officeDocument/2006/relationships/image" Target="../media/image16.jpeg"/><Relationship Id="rId5" Type="http://schemas.openxmlformats.org/officeDocument/2006/relationships/image" Target="../media/image15.jpeg"/><Relationship Id="rId4" Type="http://schemas.openxmlformats.org/officeDocument/2006/relationships/image" Target="../media/image14.jpeg"/><Relationship Id="rId3" Type="http://schemas.openxmlformats.org/officeDocument/2006/relationships/image" Target="../media/image13.jpeg"/><Relationship Id="rId24" Type="http://schemas.openxmlformats.org/officeDocument/2006/relationships/image" Target="../media/image34.jpeg"/><Relationship Id="rId23" Type="http://schemas.openxmlformats.org/officeDocument/2006/relationships/image" Target="../media/image33.jpeg"/><Relationship Id="rId22" Type="http://schemas.openxmlformats.org/officeDocument/2006/relationships/image" Target="../media/image32.jpeg"/><Relationship Id="rId21" Type="http://schemas.openxmlformats.org/officeDocument/2006/relationships/image" Target="../media/image31.jpeg"/><Relationship Id="rId20" Type="http://schemas.openxmlformats.org/officeDocument/2006/relationships/image" Target="../media/image30.jpeg"/><Relationship Id="rId2" Type="http://schemas.openxmlformats.org/officeDocument/2006/relationships/image" Target="../media/image12.jpeg"/><Relationship Id="rId19" Type="http://schemas.openxmlformats.org/officeDocument/2006/relationships/image" Target="../media/image29.jpeg"/><Relationship Id="rId18" Type="http://schemas.openxmlformats.org/officeDocument/2006/relationships/image" Target="../media/image28.jpeg"/><Relationship Id="rId17" Type="http://schemas.openxmlformats.org/officeDocument/2006/relationships/image" Target="../media/image27.jpeg"/><Relationship Id="rId16" Type="http://schemas.openxmlformats.org/officeDocument/2006/relationships/image" Target="../media/image26.jpeg"/><Relationship Id="rId15" Type="http://schemas.openxmlformats.org/officeDocument/2006/relationships/image" Target="../media/image25.jpeg"/><Relationship Id="rId14" Type="http://schemas.openxmlformats.org/officeDocument/2006/relationships/image" Target="../media/image24.jpeg"/><Relationship Id="rId13" Type="http://schemas.openxmlformats.org/officeDocument/2006/relationships/image" Target="../media/image23.jpeg"/><Relationship Id="rId12" Type="http://schemas.openxmlformats.org/officeDocument/2006/relationships/image" Target="../media/image22.jpeg"/><Relationship Id="rId11" Type="http://schemas.openxmlformats.org/officeDocument/2006/relationships/image" Target="../media/image21.jpeg"/><Relationship Id="rId10" Type="http://schemas.openxmlformats.org/officeDocument/2006/relationships/image" Target="../media/image20.jpeg"/><Relationship Id="rId1" Type="http://schemas.openxmlformats.org/officeDocument/2006/relationships/image" Target="../media/image11.jpe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43.jpeg"/><Relationship Id="rId8" Type="http://schemas.openxmlformats.org/officeDocument/2006/relationships/image" Target="../media/image42.jpeg"/><Relationship Id="rId7" Type="http://schemas.openxmlformats.org/officeDocument/2006/relationships/image" Target="../media/image41.jpeg"/><Relationship Id="rId6" Type="http://schemas.openxmlformats.org/officeDocument/2006/relationships/image" Target="../media/image40.jpeg"/><Relationship Id="rId5" Type="http://schemas.openxmlformats.org/officeDocument/2006/relationships/image" Target="../media/image39.jpeg"/><Relationship Id="rId4" Type="http://schemas.openxmlformats.org/officeDocument/2006/relationships/image" Target="../media/image38.jpeg"/><Relationship Id="rId3" Type="http://schemas.openxmlformats.org/officeDocument/2006/relationships/image" Target="../media/image37.jpeg"/><Relationship Id="rId2" Type="http://schemas.openxmlformats.org/officeDocument/2006/relationships/image" Target="../media/image36.jpeg"/><Relationship Id="rId14" Type="http://schemas.openxmlformats.org/officeDocument/2006/relationships/image" Target="../media/image48.jpeg"/><Relationship Id="rId13" Type="http://schemas.openxmlformats.org/officeDocument/2006/relationships/image" Target="../media/image47.jpeg"/><Relationship Id="rId12" Type="http://schemas.openxmlformats.org/officeDocument/2006/relationships/image" Target="../media/image46.jpeg"/><Relationship Id="rId11" Type="http://schemas.openxmlformats.org/officeDocument/2006/relationships/image" Target="../media/image45.jpeg"/><Relationship Id="rId10" Type="http://schemas.openxmlformats.org/officeDocument/2006/relationships/image" Target="../media/image44.jpeg"/><Relationship Id="rId1" Type="http://schemas.openxmlformats.org/officeDocument/2006/relationships/image" Target="../media/image35.jpeg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image" Target="../media/image20.jpeg"/><Relationship Id="rId8" Type="http://schemas.openxmlformats.org/officeDocument/2006/relationships/image" Target="../media/image32.jpeg"/><Relationship Id="rId7" Type="http://schemas.openxmlformats.org/officeDocument/2006/relationships/image" Target="../media/image27.jpeg"/><Relationship Id="rId6" Type="http://schemas.openxmlformats.org/officeDocument/2006/relationships/image" Target="../media/image11.jpeg"/><Relationship Id="rId5" Type="http://schemas.openxmlformats.org/officeDocument/2006/relationships/image" Target="../media/image52.jpeg"/><Relationship Id="rId4" Type="http://schemas.openxmlformats.org/officeDocument/2006/relationships/image" Target="../media/image51.jpeg"/><Relationship Id="rId3" Type="http://schemas.openxmlformats.org/officeDocument/2006/relationships/image" Target="../media/image50.jpeg"/><Relationship Id="rId2" Type="http://schemas.openxmlformats.org/officeDocument/2006/relationships/image" Target="../media/image49.jpeg"/><Relationship Id="rId10" Type="http://schemas.openxmlformats.org/officeDocument/2006/relationships/image" Target="../media/image19.jpeg"/><Relationship Id="rId1" Type="http://schemas.openxmlformats.org/officeDocument/2006/relationships/image" Target="../media/image46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304165</xdr:colOff>
      <xdr:row>0</xdr:row>
      <xdr:rowOff>635</xdr:rowOff>
    </xdr:from>
    <xdr:to>
      <xdr:col>1</xdr:col>
      <xdr:colOff>856615</xdr:colOff>
      <xdr:row>2</xdr:row>
      <xdr:rowOff>252730</xdr:rowOff>
    </xdr:to>
    <xdr:pic>
      <xdr:nvPicPr>
        <xdr:cNvPr id="2" name="图片 1" descr="Yeatru logo (9)"/>
        <xdr:cNvPicPr>
          <a:picLocks noChangeAspect="1"/>
        </xdr:cNvPicPr>
      </xdr:nvPicPr>
      <xdr:blipFill>
        <a:blip r:embed="rId1"/>
        <a:srcRect t="14615" r="-8154" b="18667"/>
        <a:stretch>
          <a:fillRect/>
        </a:stretch>
      </xdr:blipFill>
      <xdr:spPr>
        <a:xfrm>
          <a:off x="304165" y="635"/>
          <a:ext cx="1365885" cy="81089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252095</xdr:colOff>
      <xdr:row>4</xdr:row>
      <xdr:rowOff>282575</xdr:rowOff>
    </xdr:from>
    <xdr:to>
      <xdr:col>6</xdr:col>
      <xdr:colOff>264160</xdr:colOff>
      <xdr:row>5</xdr:row>
      <xdr:rowOff>2481580</xdr:rowOff>
    </xdr:to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429260" y="1323340"/>
          <a:ext cx="4244340" cy="26054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209550</xdr:colOff>
      <xdr:row>4</xdr:row>
      <xdr:rowOff>325120</xdr:rowOff>
    </xdr:from>
    <xdr:to>
      <xdr:col>12</xdr:col>
      <xdr:colOff>236855</xdr:colOff>
      <xdr:row>5</xdr:row>
      <xdr:rowOff>2585720</xdr:rowOff>
    </xdr:to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5465445" y="136588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266700</xdr:colOff>
      <xdr:row>7</xdr:row>
      <xdr:rowOff>26035</xdr:rowOff>
    </xdr:from>
    <xdr:to>
      <xdr:col>6</xdr:col>
      <xdr:colOff>198120</xdr:colOff>
      <xdr:row>7</xdr:row>
      <xdr:rowOff>2470150</xdr:rowOff>
    </xdr:to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443865" y="4546600"/>
          <a:ext cx="4163695" cy="24441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7</xdr:row>
      <xdr:rowOff>0</xdr:rowOff>
    </xdr:from>
    <xdr:to>
      <xdr:col>12</xdr:col>
      <xdr:colOff>99060</xdr:colOff>
      <xdr:row>7</xdr:row>
      <xdr:rowOff>2524125</xdr:rowOff>
    </xdr:to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5503545" y="4520565"/>
          <a:ext cx="4083685" cy="25241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271780</xdr:colOff>
      <xdr:row>11</xdr:row>
      <xdr:rowOff>29845</xdr:rowOff>
    </xdr:from>
    <xdr:to>
      <xdr:col>6</xdr:col>
      <xdr:colOff>154940</xdr:colOff>
      <xdr:row>11</xdr:row>
      <xdr:rowOff>2553970</xdr:rowOff>
    </xdr:to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448945" y="8079740"/>
          <a:ext cx="4115435" cy="25241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309245</xdr:colOff>
      <xdr:row>11</xdr:row>
      <xdr:rowOff>24765</xdr:rowOff>
    </xdr:from>
    <xdr:to>
      <xdr:col>12</xdr:col>
      <xdr:colOff>146685</xdr:colOff>
      <xdr:row>11</xdr:row>
      <xdr:rowOff>2572385</xdr:rowOff>
    </xdr:to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5565140" y="8074660"/>
          <a:ext cx="4069715" cy="25476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390525</xdr:colOff>
      <xdr:row>12</xdr:row>
      <xdr:rowOff>358775</xdr:rowOff>
    </xdr:from>
    <xdr:to>
      <xdr:col>6</xdr:col>
      <xdr:colOff>221615</xdr:colOff>
      <xdr:row>13</xdr:row>
      <xdr:rowOff>2381250</xdr:rowOff>
    </xdr:to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567690" y="11075670"/>
          <a:ext cx="4063365" cy="2428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228600</xdr:colOff>
      <xdr:row>12</xdr:row>
      <xdr:rowOff>358775</xdr:rowOff>
    </xdr:from>
    <xdr:to>
      <xdr:col>12</xdr:col>
      <xdr:colOff>42545</xdr:colOff>
      <xdr:row>13</xdr:row>
      <xdr:rowOff>2438400</xdr:rowOff>
    </xdr:to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5484495" y="11075670"/>
          <a:ext cx="4046220" cy="24860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18</xdr:row>
      <xdr:rowOff>267335</xdr:rowOff>
    </xdr:from>
    <xdr:to>
      <xdr:col>6</xdr:col>
      <xdr:colOff>151130</xdr:colOff>
      <xdr:row>19</xdr:row>
      <xdr:rowOff>0</xdr:rowOff>
    </xdr:to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424815" y="15440660"/>
          <a:ext cx="4135755" cy="239966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247650</xdr:colOff>
      <xdr:row>5</xdr:row>
      <xdr:rowOff>0</xdr:rowOff>
    </xdr:from>
    <xdr:to>
      <xdr:col>7</xdr:col>
      <xdr:colOff>-491490</xdr:colOff>
      <xdr:row>6</xdr:row>
      <xdr:rowOff>0</xdr:rowOff>
    </xdr:to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424815" y="144716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5</xdr:row>
      <xdr:rowOff>0</xdr:rowOff>
    </xdr:from>
    <xdr:to>
      <xdr:col>13</xdr:col>
      <xdr:colOff>-571500</xdr:colOff>
      <xdr:row>6</xdr:row>
      <xdr:rowOff>0</xdr:rowOff>
    </xdr:to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5503545" y="144716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7</xdr:row>
      <xdr:rowOff>0</xdr:rowOff>
    </xdr:from>
    <xdr:to>
      <xdr:col>7</xdr:col>
      <xdr:colOff>-491490</xdr:colOff>
      <xdr:row>8</xdr:row>
      <xdr:rowOff>0</xdr:rowOff>
    </xdr:to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424815" y="452056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7</xdr:row>
      <xdr:rowOff>0</xdr:rowOff>
    </xdr:from>
    <xdr:to>
      <xdr:col>13</xdr:col>
      <xdr:colOff>-571500</xdr:colOff>
      <xdr:row>8</xdr:row>
      <xdr:rowOff>0</xdr:rowOff>
    </xdr:to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5503545" y="452056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9</xdr:row>
      <xdr:rowOff>0</xdr:rowOff>
    </xdr:from>
    <xdr:to>
      <xdr:col>7</xdr:col>
      <xdr:colOff>-491490</xdr:colOff>
      <xdr:row>10</xdr:row>
      <xdr:rowOff>0</xdr:rowOff>
    </xdr:to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424815" y="759396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9</xdr:row>
      <xdr:rowOff>0</xdr:rowOff>
    </xdr:from>
    <xdr:to>
      <xdr:col>13</xdr:col>
      <xdr:colOff>-571500</xdr:colOff>
      <xdr:row>10</xdr:row>
      <xdr:rowOff>0</xdr:rowOff>
    </xdr:to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5503545" y="759396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11</xdr:row>
      <xdr:rowOff>0</xdr:rowOff>
    </xdr:from>
    <xdr:to>
      <xdr:col>7</xdr:col>
      <xdr:colOff>-491490</xdr:colOff>
      <xdr:row>12</xdr:row>
      <xdr:rowOff>0</xdr:rowOff>
    </xdr:to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424815" y="1066736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11</xdr:row>
      <xdr:rowOff>0</xdr:rowOff>
    </xdr:from>
    <xdr:to>
      <xdr:col>13</xdr:col>
      <xdr:colOff>-571500</xdr:colOff>
      <xdr:row>12</xdr:row>
      <xdr:rowOff>0</xdr:rowOff>
    </xdr:to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5503545" y="1066736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15</xdr:row>
      <xdr:rowOff>0</xdr:rowOff>
    </xdr:from>
    <xdr:to>
      <xdr:col>7</xdr:col>
      <xdr:colOff>-491490</xdr:colOff>
      <xdr:row>16</xdr:row>
      <xdr:rowOff>0</xdr:rowOff>
    </xdr:to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424815" y="1419669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15</xdr:row>
      <xdr:rowOff>0</xdr:rowOff>
    </xdr:from>
    <xdr:to>
      <xdr:col>13</xdr:col>
      <xdr:colOff>-571500</xdr:colOff>
      <xdr:row>16</xdr:row>
      <xdr:rowOff>0</xdr:rowOff>
    </xdr:to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5503545" y="1419669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17</xdr:row>
      <xdr:rowOff>0</xdr:rowOff>
    </xdr:from>
    <xdr:to>
      <xdr:col>7</xdr:col>
      <xdr:colOff>-491490</xdr:colOff>
      <xdr:row>18</xdr:row>
      <xdr:rowOff>0</xdr:rowOff>
    </xdr:to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424815" y="1727009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17</xdr:row>
      <xdr:rowOff>0</xdr:rowOff>
    </xdr:from>
    <xdr:to>
      <xdr:col>13</xdr:col>
      <xdr:colOff>-571500</xdr:colOff>
      <xdr:row>18</xdr:row>
      <xdr:rowOff>0</xdr:rowOff>
    </xdr:to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5503545" y="1727009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19</xdr:row>
      <xdr:rowOff>0</xdr:rowOff>
    </xdr:from>
    <xdr:to>
      <xdr:col>7</xdr:col>
      <xdr:colOff>-491490</xdr:colOff>
      <xdr:row>20</xdr:row>
      <xdr:rowOff>0</xdr:rowOff>
    </xdr:to>
    <xdr:pic>
      <xdr:nvPicPr>
        <xdr:cNvPr id="14" name="Image 13" descr="Picture"/>
        <xdr:cNvPicPr/>
      </xdr:nvPicPr>
      <xdr:blipFill>
        <a:blip r:embed="rId13" cstate="print"/>
        <a:stretch>
          <a:fillRect/>
        </a:stretch>
      </xdr:blipFill>
      <xdr:spPr>
        <a:xfrm>
          <a:off x="424815" y="2034349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19</xdr:row>
      <xdr:rowOff>0</xdr:rowOff>
    </xdr:from>
    <xdr:to>
      <xdr:col>13</xdr:col>
      <xdr:colOff>-571500</xdr:colOff>
      <xdr:row>20</xdr:row>
      <xdr:rowOff>0</xdr:rowOff>
    </xdr:to>
    <xdr:pic>
      <xdr:nvPicPr>
        <xdr:cNvPr id="15" name="Image 14" descr="Picture"/>
        <xdr:cNvPicPr/>
      </xdr:nvPicPr>
      <xdr:blipFill>
        <a:blip r:embed="rId14" cstate="print"/>
        <a:stretch>
          <a:fillRect/>
        </a:stretch>
      </xdr:blipFill>
      <xdr:spPr>
        <a:xfrm>
          <a:off x="5503545" y="2034349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21</xdr:row>
      <xdr:rowOff>0</xdr:rowOff>
    </xdr:from>
    <xdr:to>
      <xdr:col>7</xdr:col>
      <xdr:colOff>-491490</xdr:colOff>
      <xdr:row>22</xdr:row>
      <xdr:rowOff>0</xdr:rowOff>
    </xdr:to>
    <xdr:pic>
      <xdr:nvPicPr>
        <xdr:cNvPr id="16" name="Image 15" descr="Picture"/>
        <xdr:cNvPicPr/>
      </xdr:nvPicPr>
      <xdr:blipFill>
        <a:blip r:embed="rId15" cstate="print"/>
        <a:stretch>
          <a:fillRect/>
        </a:stretch>
      </xdr:blipFill>
      <xdr:spPr>
        <a:xfrm>
          <a:off x="424815" y="2341689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21</xdr:row>
      <xdr:rowOff>0</xdr:rowOff>
    </xdr:from>
    <xdr:to>
      <xdr:col>13</xdr:col>
      <xdr:colOff>-571500</xdr:colOff>
      <xdr:row>22</xdr:row>
      <xdr:rowOff>0</xdr:rowOff>
    </xdr:to>
    <xdr:pic>
      <xdr:nvPicPr>
        <xdr:cNvPr id="17" name="Image 16" descr="Picture"/>
        <xdr:cNvPicPr/>
      </xdr:nvPicPr>
      <xdr:blipFill>
        <a:blip r:embed="rId16" cstate="print"/>
        <a:stretch>
          <a:fillRect/>
        </a:stretch>
      </xdr:blipFill>
      <xdr:spPr>
        <a:xfrm>
          <a:off x="5503545" y="2341689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25</xdr:row>
      <xdr:rowOff>0</xdr:rowOff>
    </xdr:from>
    <xdr:to>
      <xdr:col>7</xdr:col>
      <xdr:colOff>-491490</xdr:colOff>
      <xdr:row>26</xdr:row>
      <xdr:rowOff>0</xdr:rowOff>
    </xdr:to>
    <xdr:pic>
      <xdr:nvPicPr>
        <xdr:cNvPr id="18" name="Image 17" descr="Picture"/>
        <xdr:cNvPicPr/>
      </xdr:nvPicPr>
      <xdr:blipFill>
        <a:blip r:embed="rId17" cstate="print"/>
        <a:stretch>
          <a:fillRect/>
        </a:stretch>
      </xdr:blipFill>
      <xdr:spPr>
        <a:xfrm>
          <a:off x="424815" y="2694622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25</xdr:row>
      <xdr:rowOff>0</xdr:rowOff>
    </xdr:from>
    <xdr:to>
      <xdr:col>13</xdr:col>
      <xdr:colOff>-571500</xdr:colOff>
      <xdr:row>26</xdr:row>
      <xdr:rowOff>0</xdr:rowOff>
    </xdr:to>
    <xdr:pic>
      <xdr:nvPicPr>
        <xdr:cNvPr id="19" name="Image 18" descr="Picture"/>
        <xdr:cNvPicPr/>
      </xdr:nvPicPr>
      <xdr:blipFill>
        <a:blip r:embed="rId18" cstate="print"/>
        <a:stretch>
          <a:fillRect/>
        </a:stretch>
      </xdr:blipFill>
      <xdr:spPr>
        <a:xfrm>
          <a:off x="5503545" y="2694622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27</xdr:row>
      <xdr:rowOff>0</xdr:rowOff>
    </xdr:from>
    <xdr:to>
      <xdr:col>7</xdr:col>
      <xdr:colOff>-491490</xdr:colOff>
      <xdr:row>28</xdr:row>
      <xdr:rowOff>0</xdr:rowOff>
    </xdr:to>
    <xdr:pic>
      <xdr:nvPicPr>
        <xdr:cNvPr id="20" name="Image 19" descr="Picture"/>
        <xdr:cNvPicPr/>
      </xdr:nvPicPr>
      <xdr:blipFill>
        <a:blip r:embed="rId19" cstate="print"/>
        <a:stretch>
          <a:fillRect/>
        </a:stretch>
      </xdr:blipFill>
      <xdr:spPr>
        <a:xfrm>
          <a:off x="424815" y="3001962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27</xdr:row>
      <xdr:rowOff>0</xdr:rowOff>
    </xdr:from>
    <xdr:to>
      <xdr:col>13</xdr:col>
      <xdr:colOff>-571500</xdr:colOff>
      <xdr:row>28</xdr:row>
      <xdr:rowOff>0</xdr:rowOff>
    </xdr:to>
    <xdr:pic>
      <xdr:nvPicPr>
        <xdr:cNvPr id="21" name="Image 20" descr="Picture"/>
        <xdr:cNvPicPr/>
      </xdr:nvPicPr>
      <xdr:blipFill>
        <a:blip r:embed="rId20" cstate="print"/>
        <a:stretch>
          <a:fillRect/>
        </a:stretch>
      </xdr:blipFill>
      <xdr:spPr>
        <a:xfrm>
          <a:off x="5503545" y="3001962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29</xdr:row>
      <xdr:rowOff>0</xdr:rowOff>
    </xdr:from>
    <xdr:to>
      <xdr:col>7</xdr:col>
      <xdr:colOff>-491490</xdr:colOff>
      <xdr:row>30</xdr:row>
      <xdr:rowOff>0</xdr:rowOff>
    </xdr:to>
    <xdr:pic>
      <xdr:nvPicPr>
        <xdr:cNvPr id="22" name="Image 21" descr="Picture"/>
        <xdr:cNvPicPr/>
      </xdr:nvPicPr>
      <xdr:blipFill>
        <a:blip r:embed="rId21" cstate="print"/>
        <a:stretch>
          <a:fillRect/>
        </a:stretch>
      </xdr:blipFill>
      <xdr:spPr>
        <a:xfrm>
          <a:off x="424815" y="3309302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29</xdr:row>
      <xdr:rowOff>0</xdr:rowOff>
    </xdr:from>
    <xdr:to>
      <xdr:col>13</xdr:col>
      <xdr:colOff>-571500</xdr:colOff>
      <xdr:row>30</xdr:row>
      <xdr:rowOff>0</xdr:rowOff>
    </xdr:to>
    <xdr:pic>
      <xdr:nvPicPr>
        <xdr:cNvPr id="23" name="Image 22" descr="Picture"/>
        <xdr:cNvPicPr/>
      </xdr:nvPicPr>
      <xdr:blipFill>
        <a:blip r:embed="rId22" cstate="print"/>
        <a:stretch>
          <a:fillRect/>
        </a:stretch>
      </xdr:blipFill>
      <xdr:spPr>
        <a:xfrm>
          <a:off x="5503545" y="3309302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31</xdr:row>
      <xdr:rowOff>0</xdr:rowOff>
    </xdr:from>
    <xdr:to>
      <xdr:col>7</xdr:col>
      <xdr:colOff>-491490</xdr:colOff>
      <xdr:row>32</xdr:row>
      <xdr:rowOff>0</xdr:rowOff>
    </xdr:to>
    <xdr:pic>
      <xdr:nvPicPr>
        <xdr:cNvPr id="24" name="Image 23" descr="Picture"/>
        <xdr:cNvPicPr/>
      </xdr:nvPicPr>
      <xdr:blipFill>
        <a:blip r:embed="rId23" cstate="print"/>
        <a:stretch>
          <a:fillRect/>
        </a:stretch>
      </xdr:blipFill>
      <xdr:spPr>
        <a:xfrm>
          <a:off x="424815" y="3616642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31</xdr:row>
      <xdr:rowOff>0</xdr:rowOff>
    </xdr:from>
    <xdr:to>
      <xdr:col>13</xdr:col>
      <xdr:colOff>-571500</xdr:colOff>
      <xdr:row>32</xdr:row>
      <xdr:rowOff>0</xdr:rowOff>
    </xdr:to>
    <xdr:pic>
      <xdr:nvPicPr>
        <xdr:cNvPr id="25" name="Image 24" descr="Picture"/>
        <xdr:cNvPicPr/>
      </xdr:nvPicPr>
      <xdr:blipFill>
        <a:blip r:embed="rId24" cstate="print"/>
        <a:stretch>
          <a:fillRect/>
        </a:stretch>
      </xdr:blipFill>
      <xdr:spPr>
        <a:xfrm>
          <a:off x="5503545" y="3616642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247650</xdr:colOff>
      <xdr:row>5</xdr:row>
      <xdr:rowOff>0</xdr:rowOff>
    </xdr:from>
    <xdr:to>
      <xdr:col>7</xdr:col>
      <xdr:colOff>-491490</xdr:colOff>
      <xdr:row>6</xdr:row>
      <xdr:rowOff>0</xdr:rowOff>
    </xdr:to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424815" y="144716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5</xdr:row>
      <xdr:rowOff>0</xdr:rowOff>
    </xdr:from>
    <xdr:to>
      <xdr:col>13</xdr:col>
      <xdr:colOff>-571500</xdr:colOff>
      <xdr:row>6</xdr:row>
      <xdr:rowOff>0</xdr:rowOff>
    </xdr:to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5503545" y="144716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7</xdr:row>
      <xdr:rowOff>0</xdr:rowOff>
    </xdr:from>
    <xdr:to>
      <xdr:col>7</xdr:col>
      <xdr:colOff>-491490</xdr:colOff>
      <xdr:row>8</xdr:row>
      <xdr:rowOff>0</xdr:rowOff>
    </xdr:to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424815" y="452056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7</xdr:row>
      <xdr:rowOff>0</xdr:rowOff>
    </xdr:from>
    <xdr:to>
      <xdr:col>13</xdr:col>
      <xdr:colOff>-571500</xdr:colOff>
      <xdr:row>8</xdr:row>
      <xdr:rowOff>0</xdr:rowOff>
    </xdr:to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5503545" y="452056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11</xdr:row>
      <xdr:rowOff>0</xdr:rowOff>
    </xdr:from>
    <xdr:to>
      <xdr:col>7</xdr:col>
      <xdr:colOff>-491490</xdr:colOff>
      <xdr:row>12</xdr:row>
      <xdr:rowOff>0</xdr:rowOff>
    </xdr:to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424815" y="804989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11</xdr:row>
      <xdr:rowOff>0</xdr:rowOff>
    </xdr:from>
    <xdr:to>
      <xdr:col>13</xdr:col>
      <xdr:colOff>-571500</xdr:colOff>
      <xdr:row>12</xdr:row>
      <xdr:rowOff>0</xdr:rowOff>
    </xdr:to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5503545" y="804989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13</xdr:row>
      <xdr:rowOff>0</xdr:rowOff>
    </xdr:from>
    <xdr:to>
      <xdr:col>7</xdr:col>
      <xdr:colOff>-491490</xdr:colOff>
      <xdr:row>14</xdr:row>
      <xdr:rowOff>0</xdr:rowOff>
    </xdr:to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424815" y="1112329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17</xdr:row>
      <xdr:rowOff>0</xdr:rowOff>
    </xdr:from>
    <xdr:to>
      <xdr:col>7</xdr:col>
      <xdr:colOff>-491490</xdr:colOff>
      <xdr:row>18</xdr:row>
      <xdr:rowOff>0</xdr:rowOff>
    </xdr:to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424815" y="1465262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17</xdr:row>
      <xdr:rowOff>0</xdr:rowOff>
    </xdr:from>
    <xdr:to>
      <xdr:col>13</xdr:col>
      <xdr:colOff>-571500</xdr:colOff>
      <xdr:row>18</xdr:row>
      <xdr:rowOff>0</xdr:rowOff>
    </xdr:to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5503545" y="1465262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19</xdr:row>
      <xdr:rowOff>0</xdr:rowOff>
    </xdr:from>
    <xdr:to>
      <xdr:col>7</xdr:col>
      <xdr:colOff>-491490</xdr:colOff>
      <xdr:row>20</xdr:row>
      <xdr:rowOff>0</xdr:rowOff>
    </xdr:to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424815" y="1772602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19</xdr:row>
      <xdr:rowOff>0</xdr:rowOff>
    </xdr:from>
    <xdr:to>
      <xdr:col>13</xdr:col>
      <xdr:colOff>-571500</xdr:colOff>
      <xdr:row>20</xdr:row>
      <xdr:rowOff>0</xdr:rowOff>
    </xdr:to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5503545" y="1772602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23</xdr:row>
      <xdr:rowOff>0</xdr:rowOff>
    </xdr:from>
    <xdr:to>
      <xdr:col>7</xdr:col>
      <xdr:colOff>-491490</xdr:colOff>
      <xdr:row>24</xdr:row>
      <xdr:rowOff>0</xdr:rowOff>
    </xdr:to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424815" y="2125535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23</xdr:row>
      <xdr:rowOff>0</xdr:rowOff>
    </xdr:from>
    <xdr:to>
      <xdr:col>13</xdr:col>
      <xdr:colOff>-571500</xdr:colOff>
      <xdr:row>24</xdr:row>
      <xdr:rowOff>0</xdr:rowOff>
    </xdr:to>
    <xdr:pic>
      <xdr:nvPicPr>
        <xdr:cNvPr id="14" name="Image 13" descr="Picture"/>
        <xdr:cNvPicPr/>
      </xdr:nvPicPr>
      <xdr:blipFill>
        <a:blip r:embed="rId13" cstate="print"/>
        <a:stretch>
          <a:fillRect/>
        </a:stretch>
      </xdr:blipFill>
      <xdr:spPr>
        <a:xfrm>
          <a:off x="5503545" y="2125535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25</xdr:row>
      <xdr:rowOff>0</xdr:rowOff>
    </xdr:from>
    <xdr:to>
      <xdr:col>6</xdr:col>
      <xdr:colOff>354965</xdr:colOff>
      <xdr:row>27</xdr:row>
      <xdr:rowOff>489585</xdr:rowOff>
    </xdr:to>
    <xdr:pic>
      <xdr:nvPicPr>
        <xdr:cNvPr id="15" name="Image 14" descr="Picture"/>
        <xdr:cNvPicPr/>
      </xdr:nvPicPr>
      <xdr:blipFill>
        <a:blip r:embed="rId14" cstate="print"/>
        <a:stretch>
          <a:fillRect/>
        </a:stretch>
      </xdr:blipFill>
      <xdr:spPr>
        <a:xfrm>
          <a:off x="424815" y="24328755"/>
          <a:ext cx="4339590" cy="178498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247650</xdr:colOff>
      <xdr:row>5</xdr:row>
      <xdr:rowOff>0</xdr:rowOff>
    </xdr:from>
    <xdr:to>
      <xdr:col>7</xdr:col>
      <xdr:colOff>-491490</xdr:colOff>
      <xdr:row>6</xdr:row>
      <xdr:rowOff>0</xdr:rowOff>
    </xdr:to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424815" y="144716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9</xdr:row>
      <xdr:rowOff>0</xdr:rowOff>
    </xdr:from>
    <xdr:to>
      <xdr:col>7</xdr:col>
      <xdr:colOff>-491490</xdr:colOff>
      <xdr:row>10</xdr:row>
      <xdr:rowOff>0</xdr:rowOff>
    </xdr:to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424815" y="497649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9</xdr:row>
      <xdr:rowOff>0</xdr:rowOff>
    </xdr:from>
    <xdr:to>
      <xdr:col>13</xdr:col>
      <xdr:colOff>-571500</xdr:colOff>
      <xdr:row>10</xdr:row>
      <xdr:rowOff>0</xdr:rowOff>
    </xdr:to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5503545" y="497649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11</xdr:row>
      <xdr:rowOff>0</xdr:rowOff>
    </xdr:from>
    <xdr:to>
      <xdr:col>7</xdr:col>
      <xdr:colOff>-491490</xdr:colOff>
      <xdr:row>12</xdr:row>
      <xdr:rowOff>0</xdr:rowOff>
    </xdr:to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424815" y="804989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15</xdr:row>
      <xdr:rowOff>0</xdr:rowOff>
    </xdr:from>
    <xdr:to>
      <xdr:col>7</xdr:col>
      <xdr:colOff>-491490</xdr:colOff>
      <xdr:row>16</xdr:row>
      <xdr:rowOff>0</xdr:rowOff>
    </xdr:to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424815" y="1157922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19</xdr:row>
      <xdr:rowOff>0</xdr:rowOff>
    </xdr:from>
    <xdr:to>
      <xdr:col>7</xdr:col>
      <xdr:colOff>-491490</xdr:colOff>
      <xdr:row>20</xdr:row>
      <xdr:rowOff>0</xdr:rowOff>
    </xdr:to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424815" y="1510855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19</xdr:row>
      <xdr:rowOff>0</xdr:rowOff>
    </xdr:from>
    <xdr:to>
      <xdr:col>13</xdr:col>
      <xdr:colOff>-571500</xdr:colOff>
      <xdr:row>20</xdr:row>
      <xdr:rowOff>0</xdr:rowOff>
    </xdr:to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5503545" y="1510855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21</xdr:row>
      <xdr:rowOff>0</xdr:rowOff>
    </xdr:from>
    <xdr:to>
      <xdr:col>7</xdr:col>
      <xdr:colOff>-491490</xdr:colOff>
      <xdr:row>22</xdr:row>
      <xdr:rowOff>0</xdr:rowOff>
    </xdr:to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424815" y="1818195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25</xdr:row>
      <xdr:rowOff>0</xdr:rowOff>
    </xdr:from>
    <xdr:to>
      <xdr:col>7</xdr:col>
      <xdr:colOff>-491490</xdr:colOff>
      <xdr:row>26</xdr:row>
      <xdr:rowOff>0</xdr:rowOff>
    </xdr:to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424815" y="21711285"/>
          <a:ext cx="4339590" cy="2667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247650</xdr:colOff>
      <xdr:row>25</xdr:row>
      <xdr:rowOff>0</xdr:rowOff>
    </xdr:from>
    <xdr:to>
      <xdr:col>13</xdr:col>
      <xdr:colOff>-571500</xdr:colOff>
      <xdr:row>26</xdr:row>
      <xdr:rowOff>0</xdr:rowOff>
    </xdr:to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5503545" y="21711285"/>
          <a:ext cx="4259580" cy="2667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3"/>
  <sheetViews>
    <sheetView showGridLines="0" view="pageBreakPreview" zoomScaleNormal="85" topLeftCell="A66" workbookViewId="0">
      <selection activeCell="O8" sqref="O8"/>
    </sheetView>
  </sheetViews>
  <sheetFormatPr defaultColWidth="9" defaultRowHeight="13.85"/>
  <cols>
    <col min="1" max="1" width="11.3362831858407" style="83" customWidth="1"/>
    <col min="2" max="2" width="27.8672566371681" style="84" customWidth="1"/>
    <col min="3" max="3" width="32.6637168141593" style="83" customWidth="1"/>
    <col min="4" max="6" width="6.79646017699115" style="83" customWidth="1"/>
    <col min="7" max="7" width="9.20353982300885" style="83" customWidth="1"/>
    <col min="8" max="10" width="6.79646017699115" style="83" customWidth="1"/>
    <col min="11" max="11" width="9.20353982300885" style="83" customWidth="1"/>
    <col min="12" max="12" width="5.60176991150442" style="83" customWidth="1"/>
    <col min="13" max="13" width="10.2654867256637" style="83" customWidth="1"/>
    <col min="14" max="16383" width="9" style="83" customWidth="1"/>
    <col min="16384" max="16384" width="9" style="83"/>
  </cols>
  <sheetData>
    <row r="1" s="77" customFormat="1" ht="23" customHeight="1" spans="1:15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88"/>
      <c r="O1" s="88"/>
    </row>
    <row r="2" s="77" customFormat="1" ht="21" customHeight="1" spans="1:15">
      <c r="A2" s="89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90"/>
      <c r="N2" s="88"/>
      <c r="O2" s="88"/>
    </row>
    <row r="3" s="77" customFormat="1" ht="21" customHeight="1" spans="1:15">
      <c r="A3" s="91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90"/>
      <c r="N3" s="88"/>
      <c r="O3" s="88"/>
    </row>
    <row r="4" s="78" customFormat="1" ht="20" customHeight="1" spans="1:15">
      <c r="A4" s="92" t="s">
        <v>2</v>
      </c>
      <c r="B4" s="93"/>
      <c r="C4" s="94" t="s">
        <v>3</v>
      </c>
      <c r="D4" s="95"/>
      <c r="E4" s="93"/>
      <c r="F4" s="96" t="s">
        <v>4</v>
      </c>
      <c r="G4" s="95"/>
      <c r="H4" s="93"/>
      <c r="I4" s="97" t="s">
        <v>5</v>
      </c>
      <c r="J4" s="95"/>
      <c r="K4" s="95"/>
      <c r="L4" s="95"/>
      <c r="M4" s="93"/>
      <c r="N4" s="98"/>
      <c r="O4" s="98"/>
    </row>
    <row r="5" s="78" customFormat="1" ht="52.05" customHeight="1" spans="1:15">
      <c r="A5" s="99" t="s">
        <v>6</v>
      </c>
      <c r="B5" s="100"/>
      <c r="C5" s="101" t="s">
        <v>7</v>
      </c>
      <c r="D5" s="102"/>
      <c r="E5" s="103"/>
      <c r="F5" s="104" t="s">
        <v>8</v>
      </c>
      <c r="G5" s="105"/>
      <c r="H5" s="100"/>
      <c r="I5" s="101" t="s">
        <v>9</v>
      </c>
      <c r="J5" s="102"/>
      <c r="K5" s="102"/>
      <c r="L5" s="102"/>
      <c r="M5" s="103"/>
      <c r="N5" s="98"/>
      <c r="O5" s="106"/>
    </row>
    <row r="6" s="78" customFormat="1" ht="20" customHeight="1" spans="1:15">
      <c r="A6" s="99" t="s">
        <v>10</v>
      </c>
      <c r="B6" s="100"/>
      <c r="C6" s="101" t="s">
        <v>11</v>
      </c>
      <c r="D6" s="102"/>
      <c r="E6" s="103"/>
      <c r="F6" s="104" t="s">
        <v>12</v>
      </c>
      <c r="G6" s="105"/>
      <c r="H6" s="100"/>
      <c r="I6" s="101" t="s">
        <v>13</v>
      </c>
      <c r="J6" s="102"/>
      <c r="K6" s="102"/>
      <c r="L6" s="102"/>
      <c r="M6" s="103"/>
      <c r="N6" s="98"/>
      <c r="O6" s="98"/>
    </row>
    <row r="7" s="78" customFormat="1" ht="20" customHeight="1" spans="1:15">
      <c r="A7" s="99" t="s">
        <v>14</v>
      </c>
      <c r="B7" s="100"/>
      <c r="C7" s="101" t="s">
        <v>15</v>
      </c>
      <c r="D7" s="102"/>
      <c r="E7" s="103"/>
      <c r="F7" s="104" t="s">
        <v>16</v>
      </c>
      <c r="G7" s="105"/>
      <c r="H7" s="100"/>
      <c r="I7" s="107" t="s">
        <v>17</v>
      </c>
      <c r="J7" s="102"/>
      <c r="K7" s="102"/>
      <c r="L7" s="102"/>
      <c r="M7" s="103"/>
      <c r="N7" s="98"/>
      <c r="O7" s="98"/>
    </row>
    <row r="8" s="78" customFormat="1" ht="49" customHeight="1" spans="1:15">
      <c r="A8" s="99" t="s">
        <v>18</v>
      </c>
      <c r="B8" s="100"/>
      <c r="C8" s="101" t="s">
        <v>19</v>
      </c>
      <c r="D8" s="102"/>
      <c r="E8" s="103"/>
      <c r="F8" s="104" t="s">
        <v>20</v>
      </c>
      <c r="G8" s="105"/>
      <c r="H8" s="100"/>
      <c r="I8" s="108" t="s">
        <v>21</v>
      </c>
      <c r="J8" s="102"/>
      <c r="K8" s="102"/>
      <c r="L8" s="102"/>
      <c r="M8" s="103"/>
      <c r="N8" s="98"/>
      <c r="O8" s="98"/>
    </row>
    <row r="9" s="78" customFormat="1" ht="20" customHeight="1" spans="1:15">
      <c r="A9" s="99" t="s">
        <v>22</v>
      </c>
      <c r="B9" s="100"/>
      <c r="C9" s="101">
        <f>D63+F63+H63+J63+L63+D86+F86+H86+J86+L86+D109+F109+H109+J109+L109+D132+F132+H132+J132+L132</f>
        <v>500</v>
      </c>
      <c r="D9" s="102"/>
      <c r="E9" s="103"/>
      <c r="F9" s="104" t="s">
        <v>23</v>
      </c>
      <c r="G9" s="105"/>
      <c r="H9" s="100"/>
      <c r="I9" s="101">
        <f>I39+I40+I41+I42+I43+I44+I45+I46+I47+I48+I49+I50+I51+I52+I53+I54+I55+I56+I57+I58</f>
        <v>42</v>
      </c>
      <c r="J9" s="102"/>
      <c r="K9" s="102"/>
      <c r="L9" s="102"/>
      <c r="M9" s="103"/>
      <c r="N9" s="98"/>
      <c r="O9" s="98"/>
    </row>
    <row r="10" s="78" customFormat="1" ht="20" customHeight="1" spans="1:15">
      <c r="A10" s="99" t="s">
        <v>24</v>
      </c>
      <c r="B10" s="100"/>
      <c r="C10" s="101" t="s">
        <v>25</v>
      </c>
      <c r="D10" s="102"/>
      <c r="E10" s="103"/>
      <c r="F10" s="104" t="s">
        <v>26</v>
      </c>
      <c r="G10" s="105"/>
      <c r="H10" s="100"/>
      <c r="I10" s="101" t="s">
        <v>27</v>
      </c>
      <c r="J10" s="102"/>
      <c r="K10" s="102"/>
      <c r="L10" s="102"/>
      <c r="M10" s="103"/>
      <c r="N10" s="98"/>
      <c r="O10" s="98"/>
    </row>
    <row r="11" ht="36" customHeight="1" spans="1:15">
      <c r="A11" s="109" t="s">
        <v>28</v>
      </c>
      <c r="B11" s="110"/>
      <c r="C11" s="111" t="s">
        <v>29</v>
      </c>
      <c r="D11" s="112"/>
      <c r="E11" s="113"/>
      <c r="F11" s="104" t="s">
        <v>30</v>
      </c>
      <c r="G11" s="105"/>
      <c r="H11" s="100"/>
      <c r="I11" s="114" t="s">
        <v>31</v>
      </c>
      <c r="J11" s="115"/>
      <c r="K11" s="115"/>
      <c r="L11" s="115"/>
      <c r="M11" s="116"/>
      <c r="N11" s="117"/>
      <c r="O11" s="117"/>
    </row>
    <row r="12" s="79" customFormat="1" ht="21" customHeight="1" spans="1:15">
      <c r="A12" s="118" t="s">
        <v>32</v>
      </c>
      <c r="B12" s="119"/>
      <c r="C12" s="119"/>
      <c r="D12" s="120"/>
      <c r="E12" s="121" t="s">
        <v>33</v>
      </c>
      <c r="F12" s="122"/>
      <c r="G12" s="122"/>
      <c r="H12" s="122"/>
      <c r="I12" s="122"/>
      <c r="J12" s="122"/>
      <c r="K12" s="122"/>
      <c r="L12" s="122"/>
      <c r="M12" s="123"/>
      <c r="N12" s="124"/>
      <c r="O12" s="124"/>
    </row>
    <row r="13" s="79" customFormat="1" ht="13.25" customHeight="1" spans="1:15">
      <c r="A13" s="125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7"/>
      <c r="N13" s="124"/>
      <c r="O13" s="124"/>
    </row>
    <row r="14" s="80" customFormat="1" ht="16.05" customHeight="1" spans="1:15">
      <c r="A14" s="128" t="s">
        <v>34</v>
      </c>
      <c r="B14" s="86"/>
      <c r="C14" s="86"/>
      <c r="D14" s="129"/>
      <c r="E14" s="130" t="s">
        <v>35</v>
      </c>
      <c r="F14" s="95"/>
      <c r="G14" s="93"/>
      <c r="H14" s="130" t="s">
        <v>36</v>
      </c>
      <c r="I14" s="95"/>
      <c r="J14" s="93"/>
      <c r="K14" s="130" t="s">
        <v>37</v>
      </c>
      <c r="L14" s="129"/>
      <c r="M14" s="131" t="s">
        <v>38</v>
      </c>
      <c r="N14" s="132"/>
      <c r="O14" s="132"/>
    </row>
    <row r="15" s="80" customFormat="1" ht="16.05" customHeight="1" spans="1:15">
      <c r="A15" s="89"/>
      <c r="B15" s="132"/>
      <c r="C15" s="132"/>
      <c r="D15" s="133"/>
      <c r="E15" s="134" t="s">
        <v>39</v>
      </c>
      <c r="F15" s="134" t="s">
        <v>40</v>
      </c>
      <c r="G15" s="134" t="s">
        <v>41</v>
      </c>
      <c r="H15" s="134" t="s">
        <v>39</v>
      </c>
      <c r="I15" s="134" t="s">
        <v>40</v>
      </c>
      <c r="J15" s="134" t="s">
        <v>41</v>
      </c>
      <c r="K15" s="135"/>
      <c r="L15" s="133"/>
      <c r="M15" s="136"/>
      <c r="N15" s="132"/>
      <c r="O15" s="132"/>
    </row>
    <row r="16" s="80" customFormat="1" ht="16.05" customHeight="1" spans="1:15">
      <c r="A16" s="137"/>
      <c r="B16" s="138"/>
      <c r="C16" s="138"/>
      <c r="D16" s="139"/>
      <c r="E16" s="134" t="s">
        <v>42</v>
      </c>
      <c r="F16" s="134" t="s">
        <v>42</v>
      </c>
      <c r="G16" s="134" t="s">
        <v>42</v>
      </c>
      <c r="H16" s="134" t="s">
        <v>42</v>
      </c>
      <c r="I16" s="134" t="s">
        <v>42</v>
      </c>
      <c r="J16" s="134" t="s">
        <v>42</v>
      </c>
      <c r="K16" s="140"/>
      <c r="L16" s="139"/>
      <c r="M16" s="141"/>
      <c r="N16" s="132"/>
      <c r="O16" s="132"/>
    </row>
    <row r="17" s="79" customFormat="1" ht="20" customHeight="1" spans="1:15">
      <c r="A17" s="142">
        <v>1</v>
      </c>
      <c r="B17" s="143" t="s">
        <v>43</v>
      </c>
      <c r="C17" s="102"/>
      <c r="D17" s="103"/>
      <c r="E17" s="144">
        <v>60</v>
      </c>
      <c r="F17" s="144">
        <v>90</v>
      </c>
      <c r="G17" s="145" t="s">
        <v>44</v>
      </c>
      <c r="H17" s="144">
        <v>62</v>
      </c>
      <c r="I17" s="144">
        <v>13</v>
      </c>
      <c r="J17" s="144">
        <v>13</v>
      </c>
      <c r="K17" s="145" t="s">
        <v>45</v>
      </c>
      <c r="L17" s="103"/>
      <c r="M17" s="146" t="s">
        <v>46</v>
      </c>
      <c r="N17" s="124"/>
      <c r="O17" s="124"/>
    </row>
    <row r="18" s="79" customFormat="1" ht="20" hidden="1" customHeight="1" spans="1:15">
      <c r="A18" s="142">
        <v>2</v>
      </c>
      <c r="B18" s="143"/>
      <c r="C18" s="102"/>
      <c r="D18" s="103"/>
      <c r="E18" s="145"/>
      <c r="F18" s="145"/>
      <c r="G18" s="145"/>
      <c r="H18" s="145"/>
      <c r="I18" s="145"/>
      <c r="J18" s="145"/>
      <c r="K18" s="145"/>
      <c r="L18" s="103"/>
      <c r="M18" s="146"/>
      <c r="N18" s="124"/>
      <c r="O18" s="124"/>
    </row>
    <row r="19" s="79" customFormat="1" ht="20" hidden="1" customHeight="1" spans="1:15">
      <c r="A19" s="142">
        <v>3</v>
      </c>
      <c r="B19" s="143"/>
      <c r="C19" s="102"/>
      <c r="D19" s="103"/>
      <c r="E19" s="145"/>
      <c r="F19" s="145"/>
      <c r="G19" s="145"/>
      <c r="H19" s="145"/>
      <c r="I19" s="145"/>
      <c r="J19" s="145"/>
      <c r="K19" s="145"/>
      <c r="L19" s="103"/>
      <c r="M19" s="146"/>
      <c r="N19" s="124"/>
      <c r="O19" s="124"/>
    </row>
    <row r="20" s="79" customFormat="1" ht="20" hidden="1" customHeight="1" spans="1:15">
      <c r="A20" s="142">
        <v>4</v>
      </c>
      <c r="B20" s="143"/>
      <c r="C20" s="102"/>
      <c r="D20" s="103"/>
      <c r="E20" s="145"/>
      <c r="F20" s="145"/>
      <c r="G20" s="145"/>
      <c r="H20" s="145"/>
      <c r="I20" s="145"/>
      <c r="J20" s="145"/>
      <c r="K20" s="145"/>
      <c r="L20" s="103"/>
      <c r="M20" s="146"/>
      <c r="N20" s="124"/>
      <c r="O20" s="124"/>
    </row>
    <row r="21" s="79" customFormat="1" ht="20" hidden="1" customHeight="1" spans="1:15">
      <c r="A21" s="142">
        <v>5</v>
      </c>
      <c r="B21" s="143"/>
      <c r="C21" s="102"/>
      <c r="D21" s="103"/>
      <c r="E21" s="145"/>
      <c r="F21" s="145"/>
      <c r="G21" s="145"/>
      <c r="H21" s="145"/>
      <c r="I21" s="145"/>
      <c r="J21" s="145"/>
      <c r="K21" s="145"/>
      <c r="L21" s="103"/>
      <c r="M21" s="146"/>
      <c r="N21" s="124"/>
      <c r="O21" s="124"/>
    </row>
    <row r="22" s="79" customFormat="1" ht="20" hidden="1" customHeight="1" spans="1:15">
      <c r="A22" s="142">
        <v>6</v>
      </c>
      <c r="B22" s="143"/>
      <c r="C22" s="102"/>
      <c r="D22" s="103"/>
      <c r="E22" s="145"/>
      <c r="F22" s="145"/>
      <c r="G22" s="145"/>
      <c r="H22" s="145"/>
      <c r="I22" s="145"/>
      <c r="J22" s="145"/>
      <c r="K22" s="145"/>
      <c r="L22" s="103"/>
      <c r="M22" s="146"/>
      <c r="N22" s="124"/>
      <c r="O22" s="124"/>
    </row>
    <row r="23" s="79" customFormat="1" ht="20" hidden="1" customHeight="1" spans="1:15">
      <c r="A23" s="142">
        <v>7</v>
      </c>
      <c r="B23" s="143"/>
      <c r="C23" s="102"/>
      <c r="D23" s="103"/>
      <c r="E23" s="145"/>
      <c r="F23" s="145"/>
      <c r="G23" s="145"/>
      <c r="H23" s="145"/>
      <c r="I23" s="145"/>
      <c r="J23" s="145"/>
      <c r="K23" s="145"/>
      <c r="L23" s="103"/>
      <c r="M23" s="146"/>
      <c r="N23" s="124"/>
      <c r="O23" s="124"/>
    </row>
    <row r="24" s="79" customFormat="1" ht="20" hidden="1" customHeight="1" spans="1:15">
      <c r="A24" s="142">
        <v>8</v>
      </c>
      <c r="B24" s="143"/>
      <c r="C24" s="102"/>
      <c r="D24" s="103"/>
      <c r="E24" s="145"/>
      <c r="F24" s="145"/>
      <c r="G24" s="145"/>
      <c r="H24" s="145"/>
      <c r="I24" s="145"/>
      <c r="J24" s="145"/>
      <c r="K24" s="145"/>
      <c r="L24" s="103"/>
      <c r="M24" s="146"/>
      <c r="N24" s="124"/>
      <c r="O24" s="124"/>
    </row>
    <row r="25" s="79" customFormat="1" ht="20" hidden="1" customHeight="1" spans="1:15">
      <c r="A25" s="142">
        <v>9</v>
      </c>
      <c r="B25" s="143"/>
      <c r="C25" s="102"/>
      <c r="D25" s="103"/>
      <c r="E25" s="145"/>
      <c r="F25" s="145"/>
      <c r="G25" s="145"/>
      <c r="H25" s="145"/>
      <c r="I25" s="145"/>
      <c r="J25" s="145"/>
      <c r="K25" s="145"/>
      <c r="L25" s="103"/>
      <c r="M25" s="146"/>
      <c r="N25" s="124"/>
      <c r="O25" s="124"/>
    </row>
    <row r="26" s="79" customFormat="1" ht="20" hidden="1" customHeight="1" spans="1:15">
      <c r="A26" s="142">
        <v>10</v>
      </c>
      <c r="B26" s="143"/>
      <c r="C26" s="102"/>
      <c r="D26" s="103"/>
      <c r="E26" s="145"/>
      <c r="F26" s="145"/>
      <c r="G26" s="145"/>
      <c r="H26" s="145"/>
      <c r="I26" s="145"/>
      <c r="J26" s="145"/>
      <c r="K26" s="145"/>
      <c r="L26" s="103"/>
      <c r="M26" s="146"/>
      <c r="N26" s="124"/>
      <c r="O26" s="124"/>
    </row>
    <row r="27" s="79" customFormat="1" ht="20" hidden="1" customHeight="1" spans="1:15">
      <c r="A27" s="142">
        <v>11</v>
      </c>
      <c r="B27" s="143"/>
      <c r="C27" s="102"/>
      <c r="D27" s="103"/>
      <c r="E27" s="145"/>
      <c r="F27" s="145"/>
      <c r="G27" s="145"/>
      <c r="H27" s="145"/>
      <c r="I27" s="145"/>
      <c r="J27" s="145"/>
      <c r="K27" s="145"/>
      <c r="L27" s="103"/>
      <c r="M27" s="146"/>
      <c r="N27" s="124"/>
      <c r="O27" s="124"/>
    </row>
    <row r="28" s="79" customFormat="1" ht="20" hidden="1" customHeight="1" spans="1:15">
      <c r="A28" s="142">
        <v>12</v>
      </c>
      <c r="B28" s="143"/>
      <c r="C28" s="102"/>
      <c r="D28" s="103"/>
      <c r="E28" s="145"/>
      <c r="F28" s="145"/>
      <c r="G28" s="145"/>
      <c r="H28" s="145"/>
      <c r="I28" s="145"/>
      <c r="J28" s="145"/>
      <c r="K28" s="145"/>
      <c r="L28" s="103"/>
      <c r="M28" s="146"/>
      <c r="N28" s="124"/>
      <c r="O28" s="124"/>
    </row>
    <row r="29" s="79" customFormat="1" ht="20" hidden="1" customHeight="1" spans="1:15">
      <c r="A29" s="142">
        <v>13</v>
      </c>
      <c r="B29" s="143"/>
      <c r="C29" s="102"/>
      <c r="D29" s="103"/>
      <c r="E29" s="145"/>
      <c r="F29" s="145"/>
      <c r="G29" s="145"/>
      <c r="H29" s="145"/>
      <c r="I29" s="145"/>
      <c r="J29" s="145"/>
      <c r="K29" s="145"/>
      <c r="L29" s="103"/>
      <c r="M29" s="146"/>
      <c r="N29" s="124"/>
      <c r="O29" s="124"/>
    </row>
    <row r="30" s="79" customFormat="1" ht="20" hidden="1" customHeight="1" spans="1:15">
      <c r="A30" s="142">
        <v>14</v>
      </c>
      <c r="B30" s="143"/>
      <c r="C30" s="102"/>
      <c r="D30" s="103"/>
      <c r="E30" s="145"/>
      <c r="F30" s="145"/>
      <c r="G30" s="145"/>
      <c r="H30" s="145"/>
      <c r="I30" s="145"/>
      <c r="J30" s="145"/>
      <c r="K30" s="145"/>
      <c r="L30" s="103"/>
      <c r="M30" s="146"/>
      <c r="N30" s="124"/>
      <c r="O30" s="124"/>
    </row>
    <row r="31" s="79" customFormat="1" ht="20" hidden="1" customHeight="1" spans="1:15">
      <c r="A31" s="142">
        <v>15</v>
      </c>
      <c r="B31" s="143"/>
      <c r="C31" s="102"/>
      <c r="D31" s="103"/>
      <c r="E31" s="145"/>
      <c r="F31" s="145"/>
      <c r="G31" s="145"/>
      <c r="H31" s="145"/>
      <c r="I31" s="145"/>
      <c r="J31" s="145"/>
      <c r="K31" s="145"/>
      <c r="L31" s="103"/>
      <c r="M31" s="146"/>
      <c r="N31" s="124"/>
      <c r="O31" s="124"/>
    </row>
    <row r="32" s="79" customFormat="1" ht="20" hidden="1" customHeight="1" spans="1:15">
      <c r="A32" s="142">
        <v>16</v>
      </c>
      <c r="B32" s="143"/>
      <c r="C32" s="102"/>
      <c r="D32" s="103"/>
      <c r="E32" s="145"/>
      <c r="F32" s="145"/>
      <c r="G32" s="145"/>
      <c r="H32" s="145"/>
      <c r="I32" s="145"/>
      <c r="J32" s="145"/>
      <c r="K32" s="145"/>
      <c r="L32" s="103"/>
      <c r="M32" s="146"/>
      <c r="N32" s="124"/>
      <c r="O32" s="124"/>
    </row>
    <row r="33" s="79" customFormat="1" ht="20" hidden="1" customHeight="1" spans="1:15">
      <c r="A33" s="142">
        <v>17</v>
      </c>
      <c r="B33" s="143"/>
      <c r="C33" s="102"/>
      <c r="D33" s="103"/>
      <c r="E33" s="145"/>
      <c r="F33" s="145"/>
      <c r="G33" s="145"/>
      <c r="H33" s="145"/>
      <c r="I33" s="145"/>
      <c r="J33" s="145"/>
      <c r="K33" s="145"/>
      <c r="L33" s="103"/>
      <c r="M33" s="146"/>
      <c r="N33" s="124"/>
      <c r="O33" s="124"/>
    </row>
    <row r="34" s="79" customFormat="1" ht="20" hidden="1" customHeight="1" spans="1:15">
      <c r="A34" s="142">
        <v>18</v>
      </c>
      <c r="B34" s="143"/>
      <c r="C34" s="102"/>
      <c r="D34" s="103"/>
      <c r="E34" s="145"/>
      <c r="F34" s="145"/>
      <c r="G34" s="145"/>
      <c r="H34" s="145"/>
      <c r="I34" s="145"/>
      <c r="J34" s="145"/>
      <c r="K34" s="145"/>
      <c r="L34" s="103"/>
      <c r="M34" s="146"/>
      <c r="N34" s="124"/>
      <c r="O34" s="124"/>
    </row>
    <row r="35" s="79" customFormat="1" ht="20" hidden="1" customHeight="1" spans="1:15">
      <c r="A35" s="142">
        <v>19</v>
      </c>
      <c r="B35" s="143"/>
      <c r="C35" s="102"/>
      <c r="D35" s="103"/>
      <c r="E35" s="145"/>
      <c r="F35" s="145"/>
      <c r="G35" s="145"/>
      <c r="H35" s="145"/>
      <c r="I35" s="145"/>
      <c r="J35" s="145"/>
      <c r="K35" s="145"/>
      <c r="L35" s="103"/>
      <c r="M35" s="146"/>
      <c r="N35" s="124"/>
      <c r="O35" s="124"/>
    </row>
    <row r="36" s="79" customFormat="1" ht="20" hidden="1" customHeight="1" spans="1:15">
      <c r="A36" s="147">
        <v>20</v>
      </c>
      <c r="B36" s="148"/>
      <c r="C36" s="115"/>
      <c r="D36" s="116"/>
      <c r="E36" s="149"/>
      <c r="F36" s="149"/>
      <c r="G36" s="149"/>
      <c r="H36" s="149"/>
      <c r="I36" s="149"/>
      <c r="J36" s="149"/>
      <c r="K36" s="149"/>
      <c r="L36" s="116"/>
      <c r="M36" s="150"/>
      <c r="N36" s="124"/>
      <c r="O36" s="124"/>
    </row>
    <row r="37" s="79" customFormat="1" ht="19.25" customHeight="1" spans="1:15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24"/>
      <c r="O37" s="124"/>
    </row>
    <row r="38" s="80" customFormat="1" ht="28.05" customHeight="1" spans="1:15">
      <c r="A38" s="154" t="s">
        <v>47</v>
      </c>
      <c r="B38" s="95"/>
      <c r="C38" s="95"/>
      <c r="D38" s="93"/>
      <c r="E38" s="130" t="s">
        <v>48</v>
      </c>
      <c r="F38" s="130" t="s">
        <v>49</v>
      </c>
      <c r="G38" s="130" t="s">
        <v>50</v>
      </c>
      <c r="H38" s="130" t="s">
        <v>51</v>
      </c>
      <c r="I38" s="130" t="s">
        <v>52</v>
      </c>
      <c r="J38" s="130" t="s">
        <v>53</v>
      </c>
      <c r="K38" s="130" t="s">
        <v>54</v>
      </c>
      <c r="L38" s="130" t="s">
        <v>55</v>
      </c>
      <c r="M38" s="93"/>
      <c r="N38" s="132"/>
      <c r="O38" s="132"/>
    </row>
    <row r="39" s="79" customFormat="1" ht="20" customHeight="1" spans="1:15">
      <c r="A39" s="142">
        <v>1</v>
      </c>
      <c r="B39" s="155" t="str">
        <f t="shared" ref="B39:B58" si="0">B17</f>
        <v>PC0010</v>
      </c>
      <c r="C39" s="105"/>
      <c r="D39" s="100"/>
      <c r="E39" s="156">
        <v>51</v>
      </c>
      <c r="F39" s="145">
        <v>41</v>
      </c>
      <c r="G39" s="145">
        <v>65.5</v>
      </c>
      <c r="H39" s="145">
        <v>12</v>
      </c>
      <c r="I39" s="145">
        <v>42</v>
      </c>
      <c r="J39" s="145">
        <v>21.64</v>
      </c>
      <c r="K39" s="157">
        <f t="shared" ref="K39:K58" si="1">E39*F39*G39*I39/1000000</f>
        <v>5.752341</v>
      </c>
      <c r="L39" s="158">
        <f t="shared" ref="L39:L58" si="2">I39*J39</f>
        <v>908.88</v>
      </c>
      <c r="M39" s="100"/>
      <c r="N39" s="124"/>
      <c r="O39" s="124"/>
    </row>
    <row r="40" s="79" customFormat="1" ht="20" hidden="1" customHeight="1" spans="1:15">
      <c r="A40" s="142">
        <v>2</v>
      </c>
      <c r="B40" s="155">
        <f t="shared" si="0"/>
        <v>0</v>
      </c>
      <c r="C40" s="105"/>
      <c r="D40" s="100"/>
      <c r="E40" s="156"/>
      <c r="F40" s="145"/>
      <c r="G40" s="145"/>
      <c r="H40" s="145"/>
      <c r="I40" s="145"/>
      <c r="J40" s="145"/>
      <c r="K40" s="159">
        <f t="shared" si="1"/>
        <v>0</v>
      </c>
      <c r="L40" s="159">
        <f t="shared" si="2"/>
        <v>0</v>
      </c>
      <c r="M40" s="100"/>
      <c r="N40" s="124"/>
      <c r="O40" s="124"/>
    </row>
    <row r="41" s="79" customFormat="1" ht="20" hidden="1" customHeight="1" spans="1:15">
      <c r="A41" s="142">
        <v>3</v>
      </c>
      <c r="B41" s="155">
        <f t="shared" si="0"/>
        <v>0</v>
      </c>
      <c r="C41" s="105"/>
      <c r="D41" s="100"/>
      <c r="E41" s="156"/>
      <c r="F41" s="145"/>
      <c r="G41" s="145"/>
      <c r="H41" s="145"/>
      <c r="I41" s="145"/>
      <c r="J41" s="145"/>
      <c r="K41" s="159">
        <f t="shared" si="1"/>
        <v>0</v>
      </c>
      <c r="L41" s="159">
        <f t="shared" si="2"/>
        <v>0</v>
      </c>
      <c r="M41" s="100"/>
      <c r="N41" s="124"/>
      <c r="O41" s="124"/>
    </row>
    <row r="42" s="79" customFormat="1" ht="20" hidden="1" customHeight="1" spans="1:15">
      <c r="A42" s="142">
        <v>4</v>
      </c>
      <c r="B42" s="155">
        <f t="shared" si="0"/>
        <v>0</v>
      </c>
      <c r="C42" s="105"/>
      <c r="D42" s="100"/>
      <c r="E42" s="156"/>
      <c r="F42" s="145"/>
      <c r="G42" s="145"/>
      <c r="H42" s="145"/>
      <c r="I42" s="145"/>
      <c r="J42" s="145"/>
      <c r="K42" s="159">
        <f t="shared" si="1"/>
        <v>0</v>
      </c>
      <c r="L42" s="159">
        <f t="shared" si="2"/>
        <v>0</v>
      </c>
      <c r="M42" s="100"/>
      <c r="N42" s="124"/>
      <c r="O42" s="124"/>
    </row>
    <row r="43" s="79" customFormat="1" ht="20" hidden="1" customHeight="1" spans="1:15">
      <c r="A43" s="142">
        <v>5</v>
      </c>
      <c r="B43" s="155">
        <f t="shared" si="0"/>
        <v>0</v>
      </c>
      <c r="C43" s="105"/>
      <c r="D43" s="100"/>
      <c r="E43" s="156"/>
      <c r="F43" s="145"/>
      <c r="G43" s="145"/>
      <c r="H43" s="145"/>
      <c r="I43" s="145"/>
      <c r="J43" s="145"/>
      <c r="K43" s="159">
        <f t="shared" si="1"/>
        <v>0</v>
      </c>
      <c r="L43" s="159">
        <f t="shared" si="2"/>
        <v>0</v>
      </c>
      <c r="M43" s="100"/>
      <c r="N43" s="124"/>
      <c r="O43" s="124"/>
    </row>
    <row r="44" s="79" customFormat="1" ht="20" hidden="1" customHeight="1" spans="1:15">
      <c r="A44" s="142">
        <v>6</v>
      </c>
      <c r="B44" s="155">
        <f t="shared" si="0"/>
        <v>0</v>
      </c>
      <c r="C44" s="105"/>
      <c r="D44" s="100"/>
      <c r="E44" s="156"/>
      <c r="F44" s="145"/>
      <c r="G44" s="145"/>
      <c r="H44" s="145"/>
      <c r="I44" s="145"/>
      <c r="J44" s="145"/>
      <c r="K44" s="159">
        <f t="shared" si="1"/>
        <v>0</v>
      </c>
      <c r="L44" s="159">
        <f t="shared" si="2"/>
        <v>0</v>
      </c>
      <c r="M44" s="100"/>
      <c r="N44" s="124"/>
      <c r="O44" s="124"/>
    </row>
    <row r="45" s="79" customFormat="1" ht="20" hidden="1" customHeight="1" spans="1:15">
      <c r="A45" s="142">
        <v>7</v>
      </c>
      <c r="B45" s="155">
        <f t="shared" si="0"/>
        <v>0</v>
      </c>
      <c r="C45" s="105"/>
      <c r="D45" s="100"/>
      <c r="E45" s="156"/>
      <c r="F45" s="145"/>
      <c r="G45" s="145"/>
      <c r="H45" s="145"/>
      <c r="I45" s="145"/>
      <c r="J45" s="145"/>
      <c r="K45" s="159">
        <f t="shared" si="1"/>
        <v>0</v>
      </c>
      <c r="L45" s="159">
        <f t="shared" si="2"/>
        <v>0</v>
      </c>
      <c r="M45" s="100"/>
      <c r="N45" s="124"/>
      <c r="O45" s="124"/>
    </row>
    <row r="46" s="79" customFormat="1" ht="20" hidden="1" customHeight="1" spans="1:15">
      <c r="A46" s="142">
        <v>8</v>
      </c>
      <c r="B46" s="155">
        <f t="shared" si="0"/>
        <v>0</v>
      </c>
      <c r="C46" s="105"/>
      <c r="D46" s="100"/>
      <c r="E46" s="156"/>
      <c r="F46" s="145"/>
      <c r="G46" s="145"/>
      <c r="H46" s="145"/>
      <c r="I46" s="145"/>
      <c r="J46" s="145"/>
      <c r="K46" s="159">
        <f t="shared" si="1"/>
        <v>0</v>
      </c>
      <c r="L46" s="159">
        <f t="shared" si="2"/>
        <v>0</v>
      </c>
      <c r="M46" s="100"/>
      <c r="N46" s="124"/>
      <c r="O46" s="124"/>
    </row>
    <row r="47" s="79" customFormat="1" ht="20" hidden="1" customHeight="1" spans="1:15">
      <c r="A47" s="142">
        <v>9</v>
      </c>
      <c r="B47" s="155">
        <f t="shared" si="0"/>
        <v>0</v>
      </c>
      <c r="C47" s="105"/>
      <c r="D47" s="100"/>
      <c r="E47" s="156"/>
      <c r="F47" s="145"/>
      <c r="G47" s="145"/>
      <c r="H47" s="145"/>
      <c r="I47" s="145"/>
      <c r="J47" s="145"/>
      <c r="K47" s="159">
        <f t="shared" si="1"/>
        <v>0</v>
      </c>
      <c r="L47" s="159">
        <f t="shared" si="2"/>
        <v>0</v>
      </c>
      <c r="M47" s="100"/>
      <c r="N47" s="124"/>
      <c r="O47" s="124"/>
    </row>
    <row r="48" s="79" customFormat="1" ht="20" hidden="1" customHeight="1" spans="1:15">
      <c r="A48" s="142">
        <v>10</v>
      </c>
      <c r="B48" s="155">
        <f t="shared" si="0"/>
        <v>0</v>
      </c>
      <c r="C48" s="105"/>
      <c r="D48" s="100"/>
      <c r="E48" s="156"/>
      <c r="F48" s="145"/>
      <c r="G48" s="145"/>
      <c r="H48" s="145"/>
      <c r="I48" s="145"/>
      <c r="J48" s="145"/>
      <c r="K48" s="159">
        <f t="shared" si="1"/>
        <v>0</v>
      </c>
      <c r="L48" s="159">
        <f t="shared" si="2"/>
        <v>0</v>
      </c>
      <c r="M48" s="100"/>
      <c r="N48" s="124"/>
      <c r="O48" s="124"/>
    </row>
    <row r="49" s="79" customFormat="1" ht="20" hidden="1" customHeight="1" spans="1:15">
      <c r="A49" s="142">
        <v>11</v>
      </c>
      <c r="B49" s="155">
        <f t="shared" si="0"/>
        <v>0</v>
      </c>
      <c r="C49" s="105"/>
      <c r="D49" s="100"/>
      <c r="E49" s="156"/>
      <c r="F49" s="145"/>
      <c r="G49" s="145"/>
      <c r="H49" s="145"/>
      <c r="I49" s="145"/>
      <c r="J49" s="145"/>
      <c r="K49" s="159">
        <f t="shared" si="1"/>
        <v>0</v>
      </c>
      <c r="L49" s="159">
        <f t="shared" si="2"/>
        <v>0</v>
      </c>
      <c r="M49" s="100"/>
      <c r="N49" s="124"/>
      <c r="O49" s="124"/>
    </row>
    <row r="50" s="79" customFormat="1" ht="20" hidden="1" customHeight="1" spans="1:15">
      <c r="A50" s="142">
        <v>12</v>
      </c>
      <c r="B50" s="155">
        <f t="shared" si="0"/>
        <v>0</v>
      </c>
      <c r="C50" s="105"/>
      <c r="D50" s="100"/>
      <c r="E50" s="156"/>
      <c r="F50" s="145"/>
      <c r="G50" s="145"/>
      <c r="H50" s="145"/>
      <c r="I50" s="145"/>
      <c r="J50" s="145"/>
      <c r="K50" s="159">
        <f t="shared" si="1"/>
        <v>0</v>
      </c>
      <c r="L50" s="159">
        <f t="shared" si="2"/>
        <v>0</v>
      </c>
      <c r="M50" s="100"/>
      <c r="N50" s="124"/>
      <c r="O50" s="124"/>
    </row>
    <row r="51" s="79" customFormat="1" ht="20" hidden="1" customHeight="1" spans="1:15">
      <c r="A51" s="142">
        <v>13</v>
      </c>
      <c r="B51" s="155">
        <f t="shared" si="0"/>
        <v>0</v>
      </c>
      <c r="C51" s="105"/>
      <c r="D51" s="100"/>
      <c r="E51" s="156"/>
      <c r="F51" s="145"/>
      <c r="G51" s="145"/>
      <c r="H51" s="145"/>
      <c r="I51" s="145"/>
      <c r="J51" s="145"/>
      <c r="K51" s="159">
        <f t="shared" si="1"/>
        <v>0</v>
      </c>
      <c r="L51" s="159">
        <f t="shared" si="2"/>
        <v>0</v>
      </c>
      <c r="M51" s="100"/>
      <c r="N51" s="124"/>
      <c r="O51" s="124"/>
    </row>
    <row r="52" s="79" customFormat="1" ht="20" hidden="1" customHeight="1" spans="1:15">
      <c r="A52" s="142">
        <v>14</v>
      </c>
      <c r="B52" s="155">
        <f t="shared" si="0"/>
        <v>0</v>
      </c>
      <c r="C52" s="105"/>
      <c r="D52" s="100"/>
      <c r="E52" s="156"/>
      <c r="F52" s="145"/>
      <c r="G52" s="145"/>
      <c r="H52" s="145"/>
      <c r="I52" s="145"/>
      <c r="J52" s="145"/>
      <c r="K52" s="159">
        <f t="shared" si="1"/>
        <v>0</v>
      </c>
      <c r="L52" s="159">
        <f t="shared" si="2"/>
        <v>0</v>
      </c>
      <c r="M52" s="100"/>
      <c r="N52" s="124"/>
      <c r="O52" s="124"/>
    </row>
    <row r="53" s="79" customFormat="1" ht="20" hidden="1" customHeight="1" spans="1:15">
      <c r="A53" s="142">
        <v>15</v>
      </c>
      <c r="B53" s="155">
        <f t="shared" si="0"/>
        <v>0</v>
      </c>
      <c r="C53" s="105"/>
      <c r="D53" s="100"/>
      <c r="E53" s="156"/>
      <c r="F53" s="145"/>
      <c r="G53" s="145"/>
      <c r="H53" s="145"/>
      <c r="I53" s="145"/>
      <c r="J53" s="145"/>
      <c r="K53" s="159">
        <f t="shared" si="1"/>
        <v>0</v>
      </c>
      <c r="L53" s="159">
        <f t="shared" si="2"/>
        <v>0</v>
      </c>
      <c r="M53" s="100"/>
      <c r="N53" s="124"/>
      <c r="O53" s="124"/>
    </row>
    <row r="54" s="79" customFormat="1" ht="20" hidden="1" customHeight="1" spans="1:15">
      <c r="A54" s="142">
        <v>16</v>
      </c>
      <c r="B54" s="155">
        <f t="shared" si="0"/>
        <v>0</v>
      </c>
      <c r="C54" s="105"/>
      <c r="D54" s="100"/>
      <c r="E54" s="156"/>
      <c r="F54" s="145"/>
      <c r="G54" s="145"/>
      <c r="H54" s="145"/>
      <c r="I54" s="145"/>
      <c r="J54" s="145"/>
      <c r="K54" s="159">
        <f t="shared" si="1"/>
        <v>0</v>
      </c>
      <c r="L54" s="159">
        <f t="shared" si="2"/>
        <v>0</v>
      </c>
      <c r="M54" s="100"/>
      <c r="N54" s="124"/>
      <c r="O54" s="124"/>
    </row>
    <row r="55" s="79" customFormat="1" ht="20" hidden="1" customHeight="1" spans="1:15">
      <c r="A55" s="142">
        <v>17</v>
      </c>
      <c r="B55" s="155">
        <f t="shared" si="0"/>
        <v>0</v>
      </c>
      <c r="C55" s="105"/>
      <c r="D55" s="100"/>
      <c r="E55" s="156"/>
      <c r="F55" s="145"/>
      <c r="G55" s="145"/>
      <c r="H55" s="145"/>
      <c r="I55" s="145"/>
      <c r="J55" s="145"/>
      <c r="K55" s="159">
        <f t="shared" si="1"/>
        <v>0</v>
      </c>
      <c r="L55" s="159">
        <f t="shared" si="2"/>
        <v>0</v>
      </c>
      <c r="M55" s="100"/>
      <c r="N55" s="124"/>
      <c r="O55" s="124"/>
    </row>
    <row r="56" s="79" customFormat="1" ht="20" hidden="1" customHeight="1" spans="1:15">
      <c r="A56" s="142">
        <v>18</v>
      </c>
      <c r="B56" s="155">
        <f t="shared" si="0"/>
        <v>0</v>
      </c>
      <c r="C56" s="105"/>
      <c r="D56" s="100"/>
      <c r="E56" s="156"/>
      <c r="F56" s="145"/>
      <c r="G56" s="145"/>
      <c r="H56" s="145"/>
      <c r="I56" s="145"/>
      <c r="J56" s="145"/>
      <c r="K56" s="159">
        <f t="shared" si="1"/>
        <v>0</v>
      </c>
      <c r="L56" s="159">
        <f t="shared" si="2"/>
        <v>0</v>
      </c>
      <c r="M56" s="100"/>
      <c r="N56" s="124"/>
      <c r="O56" s="124"/>
    </row>
    <row r="57" s="79" customFormat="1" ht="20" hidden="1" customHeight="1" spans="1:15">
      <c r="A57" s="142">
        <v>19</v>
      </c>
      <c r="B57" s="155">
        <f t="shared" si="0"/>
        <v>0</v>
      </c>
      <c r="C57" s="105"/>
      <c r="D57" s="100"/>
      <c r="E57" s="156"/>
      <c r="F57" s="145"/>
      <c r="G57" s="145"/>
      <c r="H57" s="145"/>
      <c r="I57" s="145"/>
      <c r="J57" s="145"/>
      <c r="K57" s="159">
        <f t="shared" si="1"/>
        <v>0</v>
      </c>
      <c r="L57" s="159">
        <f t="shared" si="2"/>
        <v>0</v>
      </c>
      <c r="M57" s="100"/>
      <c r="N57" s="124"/>
      <c r="O57" s="124"/>
    </row>
    <row r="58" s="79" customFormat="1" ht="20" hidden="1" customHeight="1" spans="1:15">
      <c r="A58" s="160">
        <v>20</v>
      </c>
      <c r="B58" s="161">
        <f t="shared" si="0"/>
        <v>0</v>
      </c>
      <c r="C58" s="162"/>
      <c r="D58" s="163"/>
      <c r="E58" s="156"/>
      <c r="F58" s="145"/>
      <c r="G58" s="145"/>
      <c r="H58" s="145"/>
      <c r="I58" s="145"/>
      <c r="J58" s="145"/>
      <c r="K58" s="159">
        <f t="shared" si="1"/>
        <v>0</v>
      </c>
      <c r="L58" s="159">
        <f t="shared" si="2"/>
        <v>0</v>
      </c>
      <c r="M58" s="100"/>
      <c r="N58" s="124"/>
      <c r="O58" s="124"/>
    </row>
    <row r="59" s="81" customFormat="1" ht="20" customHeight="1" spans="1:15">
      <c r="A59" s="164" t="s">
        <v>56</v>
      </c>
      <c r="B59" s="119"/>
      <c r="C59" s="119"/>
      <c r="D59" s="119"/>
      <c r="E59" s="119"/>
      <c r="F59" s="119"/>
      <c r="G59" s="119"/>
      <c r="H59" s="119"/>
      <c r="I59" s="119"/>
      <c r="J59" s="165"/>
      <c r="K59" s="166">
        <f>SUM(K39:K58)</f>
        <v>5.752341</v>
      </c>
      <c r="L59" s="167">
        <f>SUM(L39:L58)</f>
        <v>908.88</v>
      </c>
      <c r="M59" s="165"/>
      <c r="N59" s="168"/>
      <c r="O59" s="168"/>
    </row>
    <row r="60" s="79" customFormat="1" ht="13.25" customHeight="1" spans="1:15">
      <c r="A60" s="169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4"/>
      <c r="M60" s="170"/>
      <c r="N60" s="124"/>
      <c r="O60" s="124"/>
    </row>
    <row r="61" s="79" customFormat="1" ht="27" customHeight="1" spans="1:15">
      <c r="A61" s="171" t="s">
        <v>57</v>
      </c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65"/>
      <c r="N61" s="124"/>
      <c r="O61" s="124"/>
    </row>
    <row r="62" s="79" customFormat="1" ht="26" customHeight="1" spans="1:15">
      <c r="A62" s="172" t="s">
        <v>58</v>
      </c>
      <c r="B62" s="119"/>
      <c r="C62" s="165"/>
      <c r="D62" s="173" t="str">
        <f>B17</f>
        <v>PC0010</v>
      </c>
      <c r="E62" s="165"/>
      <c r="F62" s="173">
        <f>B18</f>
        <v>0</v>
      </c>
      <c r="G62" s="165"/>
      <c r="H62" s="173">
        <f>B19</f>
        <v>0</v>
      </c>
      <c r="I62" s="165"/>
      <c r="J62" s="173">
        <f>B20</f>
        <v>0</v>
      </c>
      <c r="K62" s="165"/>
      <c r="L62" s="173">
        <f>B21</f>
        <v>0</v>
      </c>
      <c r="M62" s="165"/>
      <c r="N62" s="124"/>
      <c r="O62" s="124"/>
    </row>
    <row r="63" s="79" customFormat="1" ht="20" customHeight="1" spans="1:15">
      <c r="A63" s="174" t="s">
        <v>59</v>
      </c>
      <c r="B63" s="95"/>
      <c r="C63" s="93"/>
      <c r="D63" s="175">
        <v>500</v>
      </c>
      <c r="E63" s="176"/>
      <c r="F63" s="175">
        <f>H40*I40</f>
        <v>0</v>
      </c>
      <c r="G63" s="176"/>
      <c r="H63" s="175">
        <f>H41*I41</f>
        <v>0</v>
      </c>
      <c r="I63" s="176"/>
      <c r="J63" s="175">
        <f>H42*I42</f>
        <v>0</v>
      </c>
      <c r="K63" s="176"/>
      <c r="L63" s="175">
        <f>H43*I43</f>
        <v>0</v>
      </c>
      <c r="M63" s="176"/>
      <c r="N63" s="124"/>
      <c r="O63" s="124"/>
    </row>
    <row r="64" s="79" customFormat="1" ht="20" customHeight="1" spans="1:15">
      <c r="A64" s="177" t="s">
        <v>60</v>
      </c>
      <c r="B64" s="138"/>
      <c r="C64" s="139"/>
      <c r="D64" s="178">
        <f>IF(D$63="","",IFERROR(VLOOKUP(LOOKUP(D$63,Option!$A$3:$A$15),Option!$A$3:$F$15,3,FALSE),""))</f>
        <v>50</v>
      </c>
      <c r="E64" s="100"/>
      <c r="F64" s="178" t="str">
        <f>IF(F$63="","",IFERROR(VLOOKUP(LOOKUP(F$63,Option!$A$3:$A$15),Option!$A$3:$F$15,3,FALSE),""))</f>
        <v/>
      </c>
      <c r="G64" s="100"/>
      <c r="H64" s="178" t="str">
        <f>IF(H$63="","",IFERROR(VLOOKUP(LOOKUP(H$63,Option!$A$3:$A$15),Option!$A$3:$F$15,3,FALSE),""))</f>
        <v/>
      </c>
      <c r="I64" s="100"/>
      <c r="J64" s="178" t="str">
        <f>IF(J$63="","",IFERROR(VLOOKUP(LOOKUP(J$63,Option!$A$3:$A$15),Option!$A$3:$F$15,3,FALSE),""))</f>
        <v/>
      </c>
      <c r="K64" s="100"/>
      <c r="L64" s="178" t="str">
        <f>IF(L$63="","",IFERROR(VLOOKUP(LOOKUP(L$63,Option!$A$3:$A$15),Option!$A$3:$F$15,3,FALSE),""))</f>
        <v/>
      </c>
      <c r="M64" s="100"/>
      <c r="N64" s="124"/>
      <c r="O64" s="124"/>
    </row>
    <row r="65" s="79" customFormat="1" ht="20" customHeight="1" spans="1:15">
      <c r="A65" s="179" t="s">
        <v>61</v>
      </c>
      <c r="B65" s="105"/>
      <c r="C65" s="100"/>
      <c r="D65" s="178">
        <f>IF(D$63="","",IFERROR(VLOOKUP(LOOKUP(D$63,Option!$A$3:$A$15),Option!$A$3:$F$15,4,FALSE),""))</f>
        <v>0</v>
      </c>
      <c r="E65" s="100"/>
      <c r="F65" s="178" t="str">
        <f>IF(F$63="","",IFERROR(VLOOKUP(LOOKUP(F$63,Option!$A$3:$A$15),Option!$A$3:$F$15,4,FALSE),""))</f>
        <v/>
      </c>
      <c r="G65" s="100"/>
      <c r="H65" s="178" t="str">
        <f>IF(H$63="","",IFERROR(VLOOKUP(LOOKUP(H$63,Option!$A$3:$A$15),Option!$A$3:$F$15,4,FALSE),""))</f>
        <v/>
      </c>
      <c r="I65" s="100"/>
      <c r="J65" s="178" t="str">
        <f>IF(J$63="","",IFERROR(VLOOKUP(LOOKUP(J$63,Option!$A$3:$A$15),Option!$A$3:$F$15,4,FALSE),""))</f>
        <v/>
      </c>
      <c r="K65" s="100"/>
      <c r="L65" s="178" t="str">
        <f>IF(L$63="","",IFERROR(VLOOKUP(LOOKUP(L$63,Option!$A$3:$A$15),Option!$A$3:$F$15,4,FALSE),""))</f>
        <v/>
      </c>
      <c r="M65" s="100"/>
      <c r="N65" s="124"/>
      <c r="O65" s="124"/>
    </row>
    <row r="66" s="79" customFormat="1" ht="20" customHeight="1" spans="1:15">
      <c r="A66" s="179" t="s">
        <v>62</v>
      </c>
      <c r="B66" s="105"/>
      <c r="C66" s="100"/>
      <c r="D66" s="178">
        <f>IF(D$63="","",IFERROR(VLOOKUP(LOOKUP(D$63,Option!$A$3:$A$15),Option!$A$3:$F$15,5,FALSE),""))</f>
        <v>2</v>
      </c>
      <c r="E66" s="100"/>
      <c r="F66" s="178" t="str">
        <f>IF(F$63="","",IFERROR(VLOOKUP(LOOKUP(F$63,Option!$A$3:$A$15),Option!$A$3:$F$15,5,FALSE),""))</f>
        <v/>
      </c>
      <c r="G66" s="100"/>
      <c r="H66" s="178" t="str">
        <f>IF(H$63="","",IFERROR(VLOOKUP(LOOKUP(H$63,Option!$A$3:$A$15),Option!$A$3:$F$15,5,FALSE),""))</f>
        <v/>
      </c>
      <c r="I66" s="100"/>
      <c r="J66" s="178" t="str">
        <f>IF(J$63="","",IFERROR(VLOOKUP(LOOKUP(J$63,Option!$A$3:$A$15),Option!$A$3:$F$15,5,FALSE),""))</f>
        <v/>
      </c>
      <c r="K66" s="100"/>
      <c r="L66" s="178" t="str">
        <f>IF(L$63="","",IFERROR(VLOOKUP(LOOKUP(L$63,Option!$A$3:$A$15),Option!$A$3:$F$15,5,FALSE),""))</f>
        <v/>
      </c>
      <c r="M66" s="100"/>
      <c r="N66" s="124"/>
      <c r="O66" s="124"/>
    </row>
    <row r="67" s="79" customFormat="1" ht="20" customHeight="1" spans="1:15">
      <c r="A67" s="179" t="s">
        <v>63</v>
      </c>
      <c r="B67" s="105"/>
      <c r="C67" s="100"/>
      <c r="D67" s="178">
        <f>IF(D$63="","",IFERROR(VLOOKUP(LOOKUP(D$63,Option!$A$3:$A$15),Option!$A$3:$F$15,6,FALSE),""))</f>
        <v>5</v>
      </c>
      <c r="E67" s="100"/>
      <c r="F67" s="178" t="str">
        <f>IF(F$63="","",IFERROR(VLOOKUP(LOOKUP(F$63,Option!$A$3:$A$15),Option!$A$3:$F$15,6,FALSE),""))</f>
        <v/>
      </c>
      <c r="G67" s="100"/>
      <c r="H67" s="178" t="str">
        <f>IF(H$63="","",IFERROR(VLOOKUP(LOOKUP(H$63,Option!$A$3:$A$15),Option!$A$3:$F$15,6,FALSE),""))</f>
        <v/>
      </c>
      <c r="I67" s="100"/>
      <c r="J67" s="178" t="str">
        <f>IF(J$63="","",IFERROR(VLOOKUP(LOOKUP(J$63,Option!$A$3:$A$15),Option!$A$3:$F$15,6,FALSE),""))</f>
        <v/>
      </c>
      <c r="K67" s="100"/>
      <c r="L67" s="178" t="str">
        <f>IF(L$63="","",IFERROR(VLOOKUP(LOOKUP(L$63,Option!$A$3:$A$15),Option!$A$3:$F$15,6,FALSE),""))</f>
        <v/>
      </c>
      <c r="M67" s="100"/>
      <c r="N67" s="124"/>
      <c r="O67" s="124"/>
    </row>
    <row r="68" s="79" customFormat="1" ht="30" customHeight="1" spans="1:15">
      <c r="A68" s="180" t="s">
        <v>64</v>
      </c>
      <c r="B68" s="181" t="s">
        <v>65</v>
      </c>
      <c r="C68" s="102"/>
      <c r="D68" s="182">
        <v>50</v>
      </c>
      <c r="E68" s="103"/>
      <c r="F68" s="156"/>
      <c r="G68" s="103"/>
      <c r="H68" s="156"/>
      <c r="I68" s="103"/>
      <c r="J68" s="156"/>
      <c r="K68" s="103"/>
      <c r="L68" s="183"/>
      <c r="M68" s="103"/>
      <c r="N68" s="124"/>
      <c r="O68" s="124"/>
    </row>
    <row r="69" s="79" customFormat="1" ht="30" customHeight="1" spans="1:15">
      <c r="A69" s="184"/>
      <c r="B69" s="185" t="s">
        <v>66</v>
      </c>
      <c r="C69" s="102"/>
      <c r="D69" s="186">
        <v>1</v>
      </c>
      <c r="E69" s="103"/>
      <c r="F69" s="156"/>
      <c r="G69" s="103"/>
      <c r="H69" s="156"/>
      <c r="I69" s="103"/>
      <c r="J69" s="156"/>
      <c r="K69" s="103"/>
      <c r="L69" s="183"/>
      <c r="M69" s="103"/>
      <c r="N69" s="124"/>
      <c r="O69" s="124"/>
    </row>
    <row r="70" s="79" customFormat="1" ht="30" customHeight="1" spans="1:15">
      <c r="A70" s="184"/>
      <c r="B70" s="185" t="s">
        <v>67</v>
      </c>
      <c r="C70" s="102"/>
      <c r="D70" s="186">
        <v>1</v>
      </c>
      <c r="E70" s="103"/>
      <c r="F70" s="156"/>
      <c r="G70" s="103"/>
      <c r="H70" s="156"/>
      <c r="I70" s="103"/>
      <c r="J70" s="156"/>
      <c r="K70" s="103"/>
      <c r="L70" s="183"/>
      <c r="M70" s="103"/>
      <c r="N70" s="124"/>
      <c r="O70" s="124"/>
    </row>
    <row r="71" s="79" customFormat="1" ht="30" customHeight="1" spans="1:15">
      <c r="A71" s="184"/>
      <c r="B71" s="185" t="s">
        <v>68</v>
      </c>
      <c r="C71" s="102"/>
      <c r="D71" s="186">
        <v>1</v>
      </c>
      <c r="E71" s="103"/>
      <c r="F71" s="156"/>
      <c r="G71" s="103"/>
      <c r="H71" s="156"/>
      <c r="I71" s="103"/>
      <c r="J71" s="156"/>
      <c r="K71" s="103"/>
      <c r="L71" s="183"/>
      <c r="M71" s="103"/>
      <c r="N71" s="124"/>
      <c r="O71" s="124"/>
    </row>
    <row r="72" s="79" customFormat="1" ht="30" customHeight="1" spans="1:15">
      <c r="A72" s="184"/>
      <c r="B72" s="185" t="s">
        <v>69</v>
      </c>
      <c r="C72" s="102"/>
      <c r="D72" s="186">
        <v>1</v>
      </c>
      <c r="E72" s="103"/>
      <c r="F72" s="156"/>
      <c r="G72" s="103"/>
      <c r="H72" s="156"/>
      <c r="I72" s="103"/>
      <c r="J72" s="156"/>
      <c r="K72" s="103"/>
      <c r="L72" s="183"/>
      <c r="M72" s="103"/>
      <c r="N72" s="124"/>
      <c r="O72" s="124"/>
    </row>
    <row r="73" s="79" customFormat="1" ht="42" customHeight="1" spans="1:15">
      <c r="A73" s="184"/>
      <c r="B73" s="185" t="s">
        <v>70</v>
      </c>
      <c r="C73" s="102"/>
      <c r="D73" s="186" t="s">
        <v>71</v>
      </c>
      <c r="E73" s="103"/>
      <c r="F73" s="156"/>
      <c r="G73" s="103"/>
      <c r="H73" s="156"/>
      <c r="I73" s="103"/>
      <c r="J73" s="156"/>
      <c r="K73" s="103"/>
      <c r="L73" s="183"/>
      <c r="M73" s="103"/>
      <c r="N73" s="124"/>
      <c r="O73" s="124"/>
    </row>
    <row r="74" s="79" customFormat="1" ht="42" customHeight="1" spans="1:15">
      <c r="A74" s="184"/>
      <c r="B74" s="185" t="s">
        <v>72</v>
      </c>
      <c r="C74" s="102"/>
      <c r="D74" s="186" t="s">
        <v>71</v>
      </c>
      <c r="E74" s="103"/>
      <c r="F74" s="156"/>
      <c r="G74" s="103"/>
      <c r="H74" s="156"/>
      <c r="I74" s="103"/>
      <c r="J74" s="156"/>
      <c r="K74" s="103"/>
      <c r="L74" s="183"/>
      <c r="M74" s="103"/>
      <c r="N74" s="124"/>
      <c r="O74" s="124"/>
    </row>
    <row r="75" s="79" customFormat="1" ht="42" customHeight="1" spans="1:15">
      <c r="A75" s="184"/>
      <c r="B75" s="185" t="s">
        <v>73</v>
      </c>
      <c r="C75" s="102"/>
      <c r="D75" s="186" t="s">
        <v>71</v>
      </c>
      <c r="E75" s="103"/>
      <c r="F75" s="156"/>
      <c r="G75" s="103"/>
      <c r="H75" s="156"/>
      <c r="I75" s="103"/>
      <c r="J75" s="156"/>
      <c r="K75" s="103"/>
      <c r="L75" s="183"/>
      <c r="M75" s="103"/>
      <c r="N75" s="124"/>
      <c r="O75" s="124"/>
    </row>
    <row r="76" s="79" customFormat="1" ht="42" customHeight="1" spans="1:15">
      <c r="A76" s="184"/>
      <c r="B76" s="185" t="s">
        <v>74</v>
      </c>
      <c r="C76" s="102"/>
      <c r="D76" s="186" t="s">
        <v>71</v>
      </c>
      <c r="E76" s="103"/>
      <c r="F76" s="156"/>
      <c r="G76" s="103"/>
      <c r="H76" s="156"/>
      <c r="I76" s="103"/>
      <c r="J76" s="156"/>
      <c r="K76" s="103"/>
      <c r="L76" s="183"/>
      <c r="M76" s="103"/>
      <c r="N76" s="124"/>
      <c r="O76" s="124"/>
    </row>
    <row r="77" s="79" customFormat="1" ht="20" customHeight="1" spans="1:15">
      <c r="A77" s="187"/>
      <c r="B77" s="188"/>
      <c r="C77" s="102"/>
      <c r="D77" s="156"/>
      <c r="E77" s="103"/>
      <c r="F77" s="156"/>
      <c r="G77" s="103"/>
      <c r="H77" s="156"/>
      <c r="I77" s="103"/>
      <c r="J77" s="156"/>
      <c r="K77" s="103"/>
      <c r="L77" s="183"/>
      <c r="M77" s="103"/>
      <c r="N77" s="124"/>
      <c r="O77" s="124"/>
    </row>
    <row r="78" s="79" customFormat="1" ht="20" customHeight="1" spans="1:15">
      <c r="A78" s="189" t="s">
        <v>75</v>
      </c>
      <c r="B78" s="190" t="s">
        <v>76</v>
      </c>
      <c r="C78" s="100"/>
      <c r="D78" s="145">
        <v>0</v>
      </c>
      <c r="E78" s="103"/>
      <c r="F78" s="156"/>
      <c r="G78" s="103"/>
      <c r="H78" s="156"/>
      <c r="I78" s="103"/>
      <c r="J78" s="156"/>
      <c r="K78" s="103"/>
      <c r="L78" s="183"/>
      <c r="M78" s="103"/>
      <c r="N78" s="124"/>
      <c r="O78" s="124"/>
    </row>
    <row r="79" s="79" customFormat="1" ht="20" customHeight="1" spans="1:15">
      <c r="A79" s="184"/>
      <c r="B79" s="190" t="s">
        <v>77</v>
      </c>
      <c r="C79" s="100"/>
      <c r="D79" s="145">
        <v>1</v>
      </c>
      <c r="E79" s="103"/>
      <c r="F79" s="156"/>
      <c r="G79" s="103"/>
      <c r="H79" s="156"/>
      <c r="I79" s="103"/>
      <c r="J79" s="156"/>
      <c r="K79" s="103"/>
      <c r="L79" s="183"/>
      <c r="M79" s="103"/>
      <c r="N79" s="124"/>
      <c r="O79" s="124"/>
    </row>
    <row r="80" s="79" customFormat="1" ht="20" customHeight="1" spans="1:15">
      <c r="A80" s="184"/>
      <c r="B80" s="190" t="s">
        <v>78</v>
      </c>
      <c r="C80" s="100"/>
      <c r="D80" s="191">
        <v>50</v>
      </c>
      <c r="E80" s="103"/>
      <c r="F80" s="156"/>
      <c r="G80" s="103"/>
      <c r="H80" s="156"/>
      <c r="I80" s="103"/>
      <c r="J80" s="156"/>
      <c r="K80" s="103"/>
      <c r="L80" s="192"/>
      <c r="M80" s="193"/>
      <c r="N80" s="124"/>
      <c r="O80" s="124"/>
    </row>
    <row r="81" s="79" customFormat="1" ht="46" customHeight="1" spans="1:15">
      <c r="A81" s="187"/>
      <c r="B81" s="190" t="s">
        <v>79</v>
      </c>
      <c r="C81" s="100"/>
      <c r="D81" s="194" t="s">
        <v>80</v>
      </c>
      <c r="E81" s="103"/>
      <c r="F81" s="156"/>
      <c r="G81" s="103"/>
      <c r="H81" s="156"/>
      <c r="I81" s="103"/>
      <c r="J81" s="156"/>
      <c r="K81" s="103"/>
      <c r="L81" s="156"/>
      <c r="M81" s="103"/>
      <c r="N81" s="124"/>
      <c r="O81" s="124"/>
    </row>
    <row r="82" s="79" customFormat="1" ht="26" customHeight="1" spans="1:15">
      <c r="A82" s="195" t="s">
        <v>81</v>
      </c>
      <c r="B82" s="196" t="s">
        <v>82</v>
      </c>
      <c r="C82" s="162"/>
      <c r="D82" s="108" t="s">
        <v>83</v>
      </c>
      <c r="E82" s="103"/>
      <c r="F82" s="156"/>
      <c r="G82" s="103"/>
      <c r="H82" s="156"/>
      <c r="I82" s="103"/>
      <c r="J82" s="156"/>
      <c r="K82" s="103"/>
      <c r="L82" s="156"/>
      <c r="M82" s="103"/>
      <c r="N82" s="124"/>
      <c r="O82" s="124"/>
    </row>
    <row r="83" s="79" customFormat="1" ht="160" customHeight="1" spans="1:15">
      <c r="A83" s="197" t="s">
        <v>84</v>
      </c>
      <c r="B83" s="198" t="s">
        <v>85</v>
      </c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200"/>
      <c r="N83" s="124"/>
      <c r="O83" s="124"/>
    </row>
    <row r="84" s="79" customFormat="1" ht="16.05" hidden="1" customHeight="1" spans="1:15">
      <c r="A84" s="201" t="s">
        <v>57</v>
      </c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3"/>
      <c r="N84" s="124"/>
      <c r="O84" s="124"/>
    </row>
    <row r="85" s="79" customFormat="1" ht="26" hidden="1" customHeight="1" spans="1:15">
      <c r="A85" s="172" t="s">
        <v>86</v>
      </c>
      <c r="B85" s="119"/>
      <c r="C85" s="165"/>
      <c r="D85" s="173">
        <f>B22</f>
        <v>0</v>
      </c>
      <c r="E85" s="165"/>
      <c r="F85" s="173">
        <f>B23</f>
        <v>0</v>
      </c>
      <c r="G85" s="165"/>
      <c r="H85" s="173">
        <f>B24</f>
        <v>0</v>
      </c>
      <c r="I85" s="165"/>
      <c r="J85" s="173">
        <f>B25</f>
        <v>0</v>
      </c>
      <c r="K85" s="165"/>
      <c r="L85" s="204">
        <f>B26</f>
        <v>0</v>
      </c>
      <c r="M85" s="120"/>
      <c r="N85" s="124"/>
      <c r="O85" s="124"/>
    </row>
    <row r="86" s="79" customFormat="1" ht="20" hidden="1" customHeight="1" spans="1:15">
      <c r="A86" s="177" t="s">
        <v>59</v>
      </c>
      <c r="B86" s="138"/>
      <c r="C86" s="139"/>
      <c r="D86" s="183">
        <f>H44*I44</f>
        <v>0</v>
      </c>
      <c r="E86" s="103"/>
      <c r="F86" s="183">
        <f>H45*I45</f>
        <v>0</v>
      </c>
      <c r="G86" s="103"/>
      <c r="H86" s="183">
        <f>H46*I46</f>
        <v>0</v>
      </c>
      <c r="I86" s="103"/>
      <c r="J86" s="183">
        <f>H47*I47</f>
        <v>0</v>
      </c>
      <c r="K86" s="103"/>
      <c r="L86" s="205">
        <f>H48*I48</f>
        <v>0</v>
      </c>
      <c r="M86" s="206"/>
      <c r="N86" s="124"/>
      <c r="O86" s="124"/>
    </row>
    <row r="87" s="79" customFormat="1" ht="20" hidden="1" customHeight="1" spans="1:15">
      <c r="A87" s="177" t="s">
        <v>60</v>
      </c>
      <c r="B87" s="138"/>
      <c r="C87" s="139"/>
      <c r="D87" s="178" t="str">
        <f>IF(D$86="","",IFERROR(VLOOKUP(LOOKUP(D$86,Option!$A$3:$A$15),Option!$A$3:$F$15,3,FALSE),""))</f>
        <v/>
      </c>
      <c r="E87" s="100"/>
      <c r="F87" s="178" t="str">
        <f>IF(F$86="","",IFERROR(VLOOKUP(LOOKUP(F$86,Option!$A$3:$A$15),Option!$A$3:$F$15,3,FALSE),""))</f>
        <v/>
      </c>
      <c r="G87" s="100"/>
      <c r="H87" s="178" t="str">
        <f>IF(H$86="","",IFERROR(VLOOKUP(LOOKUP(H$86,Option!$A$3:$A$15),Option!$A$3:$F$15,3,FALSE),""))</f>
        <v/>
      </c>
      <c r="I87" s="100"/>
      <c r="J87" s="178" t="str">
        <f>IF(J$86="","",IFERROR(VLOOKUP(LOOKUP(J$86,Option!$A$3:$A$15),Option!$A$3:$F$15,3,FALSE),""))</f>
        <v/>
      </c>
      <c r="K87" s="100"/>
      <c r="L87" s="178" t="str">
        <f>IF(L$86="","",IFERROR(VLOOKUP(LOOKUP(L$86,Option!$A$3:$A$15),Option!$A$3:$F$15,3,FALSE),""))</f>
        <v/>
      </c>
      <c r="M87" s="100"/>
      <c r="N87" s="124"/>
      <c r="O87" s="124"/>
    </row>
    <row r="88" s="79" customFormat="1" ht="20" hidden="1" customHeight="1" spans="1:15">
      <c r="A88" s="179" t="s">
        <v>61</v>
      </c>
      <c r="B88" s="105"/>
      <c r="C88" s="100"/>
      <c r="D88" s="178" t="str">
        <f>IF(D$86="","",IFERROR(VLOOKUP(LOOKUP(D$86,Option!$A$3:$A$15),Option!$A$3:$F$15,4,FALSE),""))</f>
        <v/>
      </c>
      <c r="E88" s="100"/>
      <c r="F88" s="178" t="str">
        <f>IF(F$86="","",IFERROR(VLOOKUP(LOOKUP(F$86,Option!$A$3:$A$15),Option!$A$3:$F$15,4,FALSE),""))</f>
        <v/>
      </c>
      <c r="G88" s="100"/>
      <c r="H88" s="178" t="str">
        <f>IF(H$86="","",IFERROR(VLOOKUP(LOOKUP(H$86,Option!$A$3:$A$15),Option!$A$3:$F$15,4,FALSE),""))</f>
        <v/>
      </c>
      <c r="I88" s="100"/>
      <c r="J88" s="178" t="str">
        <f>IF(J$86="","",IFERROR(VLOOKUP(LOOKUP(J$86,Option!$A$3:$A$15),Option!$A$3:$F$15,4,FALSE),""))</f>
        <v/>
      </c>
      <c r="K88" s="100"/>
      <c r="L88" s="178" t="str">
        <f>IF(L$86="","",IFERROR(VLOOKUP(LOOKUP(L$86,Option!$A$3:$A$15),Option!$A$3:$F$15,4,FALSE),""))</f>
        <v/>
      </c>
      <c r="M88" s="100"/>
      <c r="N88" s="124"/>
      <c r="O88" s="124"/>
    </row>
    <row r="89" s="79" customFormat="1" ht="20" hidden="1" customHeight="1" spans="1:15">
      <c r="A89" s="179" t="s">
        <v>62</v>
      </c>
      <c r="B89" s="105"/>
      <c r="C89" s="100"/>
      <c r="D89" s="178" t="str">
        <f>IF(D$86="","",IFERROR(VLOOKUP(LOOKUP(D$86,Option!$A$3:$A$15),Option!$A$3:$F$15,5,FALSE),""))</f>
        <v/>
      </c>
      <c r="E89" s="100"/>
      <c r="F89" s="178" t="str">
        <f>IF(F$86="","",IFERROR(VLOOKUP(LOOKUP(F$86,Option!$A$3:$A$15),Option!$A$3:$F$15,5,FALSE),""))</f>
        <v/>
      </c>
      <c r="G89" s="100"/>
      <c r="H89" s="178" t="str">
        <f>IF(H$86="","",IFERROR(VLOOKUP(LOOKUP(H$86,Option!$A$3:$A$15),Option!$A$3:$F$15,5,FALSE),""))</f>
        <v/>
      </c>
      <c r="I89" s="100"/>
      <c r="J89" s="178" t="str">
        <f>IF(J$86="","",IFERROR(VLOOKUP(LOOKUP(J$86,Option!$A$3:$A$15),Option!$A$3:$F$15,5,FALSE),""))</f>
        <v/>
      </c>
      <c r="K89" s="100"/>
      <c r="L89" s="178" t="str">
        <f>IF(L$86="","",IFERROR(VLOOKUP(LOOKUP(L$86,Option!$A$3:$A$15),Option!$A$3:$F$15,5,FALSE),""))</f>
        <v/>
      </c>
      <c r="M89" s="100"/>
      <c r="N89" s="124"/>
      <c r="O89" s="124"/>
    </row>
    <row r="90" s="79" customFormat="1" ht="20" hidden="1" customHeight="1" spans="1:15">
      <c r="A90" s="179" t="s">
        <v>63</v>
      </c>
      <c r="B90" s="105"/>
      <c r="C90" s="100"/>
      <c r="D90" s="178" t="str">
        <f>IF(D$86="","",IFERROR(VLOOKUP(LOOKUP(D$86,Option!$A$3:$A$15),Option!$A$3:$F$15,6,FALSE),""))</f>
        <v/>
      </c>
      <c r="E90" s="100"/>
      <c r="F90" s="178" t="str">
        <f>IF(F$86="","",IFERROR(VLOOKUP(LOOKUP(F$86,Option!$A$3:$A$15),Option!$A$3:$F$15,6,FALSE),""))</f>
        <v/>
      </c>
      <c r="G90" s="100"/>
      <c r="H90" s="178" t="str">
        <f>IF(H$86="","",IFERROR(VLOOKUP(LOOKUP(H$86,Option!$A$3:$A$15),Option!$A$3:$F$15,6,FALSE),""))</f>
        <v/>
      </c>
      <c r="I90" s="100"/>
      <c r="J90" s="178" t="str">
        <f>IF(J$86="","",IFERROR(VLOOKUP(LOOKUP(J$86,Option!$A$3:$A$15),Option!$A$3:$F$15,6,FALSE),""))</f>
        <v/>
      </c>
      <c r="K90" s="100"/>
      <c r="L90" s="178" t="str">
        <f>IF(L$86="","",IFERROR(VLOOKUP(LOOKUP(L$86,Option!$A$3:$A$15),Option!$A$3:$F$15,6,FALSE),""))</f>
        <v/>
      </c>
      <c r="M90" s="100"/>
      <c r="N90" s="124"/>
      <c r="O90" s="124"/>
    </row>
    <row r="91" s="79" customFormat="1" ht="20" hidden="1" customHeight="1" spans="1:15">
      <c r="A91" s="180" t="s">
        <v>64</v>
      </c>
      <c r="B91" s="188"/>
      <c r="C91" s="102"/>
      <c r="D91" s="156"/>
      <c r="E91" s="103"/>
      <c r="F91" s="156"/>
      <c r="G91" s="103"/>
      <c r="H91" s="156"/>
      <c r="I91" s="103"/>
      <c r="J91" s="156"/>
      <c r="K91" s="103"/>
      <c r="L91" s="183"/>
      <c r="M91" s="103"/>
      <c r="N91" s="124"/>
      <c r="O91" s="124"/>
    </row>
    <row r="92" s="79" customFormat="1" ht="20" hidden="1" customHeight="1" spans="1:15">
      <c r="A92" s="184"/>
      <c r="B92" s="188"/>
      <c r="C92" s="102"/>
      <c r="D92" s="156"/>
      <c r="E92" s="103"/>
      <c r="F92" s="156"/>
      <c r="G92" s="103"/>
      <c r="H92" s="156"/>
      <c r="I92" s="103"/>
      <c r="J92" s="156"/>
      <c r="K92" s="103"/>
      <c r="L92" s="183"/>
      <c r="M92" s="103"/>
      <c r="N92" s="124"/>
      <c r="O92" s="124"/>
    </row>
    <row r="93" s="79" customFormat="1" ht="20" hidden="1" customHeight="1" spans="1:15">
      <c r="A93" s="184"/>
      <c r="B93" s="188"/>
      <c r="C93" s="102"/>
      <c r="D93" s="156"/>
      <c r="E93" s="103"/>
      <c r="F93" s="156"/>
      <c r="G93" s="103"/>
      <c r="H93" s="156"/>
      <c r="I93" s="103"/>
      <c r="J93" s="156"/>
      <c r="K93" s="103"/>
      <c r="L93" s="183"/>
      <c r="M93" s="103"/>
      <c r="N93" s="124"/>
      <c r="O93" s="124"/>
    </row>
    <row r="94" s="79" customFormat="1" ht="20" hidden="1" customHeight="1" spans="1:15">
      <c r="A94" s="184"/>
      <c r="B94" s="207"/>
      <c r="C94" s="126"/>
      <c r="D94" s="156"/>
      <c r="E94" s="103"/>
      <c r="F94" s="156"/>
      <c r="G94" s="103"/>
      <c r="H94" s="156"/>
      <c r="I94" s="103"/>
      <c r="J94" s="156"/>
      <c r="K94" s="103"/>
      <c r="L94" s="183"/>
      <c r="M94" s="103"/>
      <c r="N94" s="124"/>
      <c r="O94" s="124"/>
    </row>
    <row r="95" s="79" customFormat="1" ht="20" hidden="1" customHeight="1" spans="1:15">
      <c r="A95" s="184"/>
      <c r="B95" s="188"/>
      <c r="C95" s="102"/>
      <c r="D95" s="156"/>
      <c r="E95" s="103"/>
      <c r="F95" s="156"/>
      <c r="G95" s="103"/>
      <c r="H95" s="156"/>
      <c r="I95" s="103"/>
      <c r="J95" s="156"/>
      <c r="K95" s="103"/>
      <c r="L95" s="183"/>
      <c r="M95" s="103"/>
      <c r="N95" s="124"/>
      <c r="O95" s="124"/>
    </row>
    <row r="96" s="79" customFormat="1" ht="20" hidden="1" customHeight="1" spans="1:15">
      <c r="A96" s="184"/>
      <c r="B96" s="188"/>
      <c r="C96" s="102"/>
      <c r="D96" s="156"/>
      <c r="E96" s="103"/>
      <c r="F96" s="156"/>
      <c r="G96" s="103"/>
      <c r="H96" s="156"/>
      <c r="I96" s="103"/>
      <c r="J96" s="156"/>
      <c r="K96" s="103"/>
      <c r="L96" s="183"/>
      <c r="M96" s="103"/>
      <c r="N96" s="124"/>
      <c r="O96" s="124"/>
    </row>
    <row r="97" s="79" customFormat="1" ht="20" hidden="1" customHeight="1" spans="1:15">
      <c r="A97" s="184"/>
      <c r="B97" s="188"/>
      <c r="C97" s="102"/>
      <c r="D97" s="156"/>
      <c r="E97" s="103"/>
      <c r="F97" s="156"/>
      <c r="G97" s="103"/>
      <c r="H97" s="156"/>
      <c r="I97" s="103"/>
      <c r="J97" s="156"/>
      <c r="K97" s="103"/>
      <c r="L97" s="183"/>
      <c r="M97" s="103"/>
      <c r="N97" s="124"/>
      <c r="O97" s="124"/>
    </row>
    <row r="98" s="79" customFormat="1" ht="20" hidden="1" customHeight="1" spans="1:15">
      <c r="A98" s="184"/>
      <c r="B98" s="188"/>
      <c r="C98" s="102"/>
      <c r="D98" s="156"/>
      <c r="E98" s="103"/>
      <c r="F98" s="156"/>
      <c r="G98" s="103"/>
      <c r="H98" s="156"/>
      <c r="I98" s="103"/>
      <c r="J98" s="156"/>
      <c r="K98" s="103"/>
      <c r="L98" s="183"/>
      <c r="M98" s="103"/>
      <c r="N98" s="124"/>
      <c r="O98" s="124"/>
    </row>
    <row r="99" s="79" customFormat="1" ht="20" hidden="1" customHeight="1" spans="1:15">
      <c r="A99" s="184"/>
      <c r="B99" s="188"/>
      <c r="C99" s="102"/>
      <c r="D99" s="156"/>
      <c r="E99" s="103"/>
      <c r="F99" s="156"/>
      <c r="G99" s="103"/>
      <c r="H99" s="156"/>
      <c r="I99" s="103"/>
      <c r="J99" s="156"/>
      <c r="K99" s="103"/>
      <c r="L99" s="183"/>
      <c r="M99" s="103"/>
      <c r="N99" s="124"/>
      <c r="O99" s="124"/>
    </row>
    <row r="100" s="79" customFormat="1" ht="20" hidden="1" customHeight="1" spans="1:15">
      <c r="A100" s="187"/>
      <c r="B100" s="188"/>
      <c r="C100" s="102"/>
      <c r="D100" s="156"/>
      <c r="E100" s="103"/>
      <c r="F100" s="156"/>
      <c r="G100" s="103"/>
      <c r="H100" s="156"/>
      <c r="I100" s="103"/>
      <c r="J100" s="156"/>
      <c r="K100" s="103"/>
      <c r="L100" s="183"/>
      <c r="M100" s="103"/>
      <c r="N100" s="124"/>
      <c r="O100" s="124"/>
    </row>
    <row r="101" s="79" customFormat="1" ht="20" hidden="1" customHeight="1" spans="1:15">
      <c r="A101" s="189" t="s">
        <v>75</v>
      </c>
      <c r="B101" s="190" t="s">
        <v>76</v>
      </c>
      <c r="C101" s="100"/>
      <c r="D101" s="156"/>
      <c r="E101" s="103"/>
      <c r="F101" s="156"/>
      <c r="G101" s="103"/>
      <c r="H101" s="156"/>
      <c r="I101" s="103"/>
      <c r="J101" s="156"/>
      <c r="K101" s="103"/>
      <c r="L101" s="183"/>
      <c r="M101" s="103"/>
      <c r="N101" s="124"/>
      <c r="O101" s="124"/>
    </row>
    <row r="102" s="79" customFormat="1" ht="20" hidden="1" customHeight="1" spans="1:15">
      <c r="A102" s="184"/>
      <c r="B102" s="190" t="s">
        <v>77</v>
      </c>
      <c r="C102" s="100"/>
      <c r="D102" s="156"/>
      <c r="E102" s="103"/>
      <c r="F102" s="156"/>
      <c r="G102" s="103"/>
      <c r="H102" s="156"/>
      <c r="I102" s="103"/>
      <c r="J102" s="156"/>
      <c r="K102" s="103"/>
      <c r="L102" s="183"/>
      <c r="M102" s="103"/>
      <c r="N102" s="124"/>
      <c r="O102" s="124"/>
    </row>
    <row r="103" s="79" customFormat="1" ht="20" hidden="1" customHeight="1" spans="1:15">
      <c r="A103" s="184"/>
      <c r="B103" s="190" t="s">
        <v>78</v>
      </c>
      <c r="C103" s="100"/>
      <c r="D103" s="156"/>
      <c r="E103" s="103"/>
      <c r="F103" s="156"/>
      <c r="G103" s="103"/>
      <c r="H103" s="156"/>
      <c r="I103" s="103"/>
      <c r="J103" s="156"/>
      <c r="K103" s="103"/>
      <c r="L103" s="183"/>
      <c r="M103" s="103"/>
      <c r="N103" s="124"/>
      <c r="O103" s="124"/>
    </row>
    <row r="104" s="79" customFormat="1" ht="20" hidden="1" customHeight="1" spans="1:15">
      <c r="A104" s="187"/>
      <c r="B104" s="190" t="s">
        <v>79</v>
      </c>
      <c r="C104" s="100"/>
      <c r="D104" s="156"/>
      <c r="E104" s="103"/>
      <c r="F104" s="156"/>
      <c r="G104" s="103"/>
      <c r="H104" s="156"/>
      <c r="I104" s="103"/>
      <c r="J104" s="156"/>
      <c r="K104" s="103"/>
      <c r="L104" s="156"/>
      <c r="M104" s="103"/>
      <c r="N104" s="124"/>
      <c r="O104" s="124"/>
    </row>
    <row r="105" s="79" customFormat="1" ht="20" hidden="1" customHeight="1" spans="1:15">
      <c r="A105" s="195" t="s">
        <v>81</v>
      </c>
      <c r="B105" s="196" t="s">
        <v>82</v>
      </c>
      <c r="C105" s="162"/>
      <c r="D105" s="156"/>
      <c r="E105" s="103"/>
      <c r="F105" s="156"/>
      <c r="G105" s="103"/>
      <c r="H105" s="156"/>
      <c r="I105" s="103"/>
      <c r="J105" s="156"/>
      <c r="K105" s="103"/>
      <c r="L105" s="156"/>
      <c r="M105" s="103"/>
      <c r="N105" s="124"/>
      <c r="O105" s="124"/>
    </row>
    <row r="106" s="79" customFormat="1" ht="62" hidden="1" customHeight="1" spans="1:15">
      <c r="A106" s="197" t="s">
        <v>84</v>
      </c>
      <c r="B106" s="208" t="s">
        <v>87</v>
      </c>
      <c r="C106" s="110"/>
      <c r="D106" s="209"/>
      <c r="E106" s="116"/>
      <c r="F106" s="209"/>
      <c r="G106" s="116"/>
      <c r="H106" s="209"/>
      <c r="I106" s="116"/>
      <c r="J106" s="209"/>
      <c r="K106" s="116"/>
      <c r="L106" s="210"/>
      <c r="M106" s="116"/>
      <c r="N106" s="124"/>
      <c r="O106" s="124"/>
    </row>
    <row r="107" s="79" customFormat="1" ht="16.05" hidden="1" customHeight="1" spans="1:15">
      <c r="A107" s="164" t="s">
        <v>57</v>
      </c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65"/>
      <c r="N107" s="124"/>
      <c r="O107" s="124"/>
    </row>
    <row r="108" s="82" customFormat="1" ht="26" hidden="1" customHeight="1" spans="1:15">
      <c r="A108" s="211" t="s">
        <v>88</v>
      </c>
      <c r="B108" s="119"/>
      <c r="C108" s="165"/>
      <c r="D108" s="212">
        <f>B27</f>
        <v>0</v>
      </c>
      <c r="E108" s="165"/>
      <c r="F108" s="212">
        <f>B28</f>
        <v>0</v>
      </c>
      <c r="G108" s="165"/>
      <c r="H108" s="212">
        <f>B29</f>
        <v>0</v>
      </c>
      <c r="I108" s="165"/>
      <c r="J108" s="212">
        <f>B30</f>
        <v>0</v>
      </c>
      <c r="K108" s="165"/>
      <c r="L108" s="212">
        <f>B31</f>
        <v>0</v>
      </c>
      <c r="M108" s="165"/>
      <c r="N108" s="213"/>
      <c r="O108" s="213"/>
    </row>
    <row r="109" s="79" customFormat="1" ht="20" hidden="1" customHeight="1" spans="1:15">
      <c r="A109" s="177" t="s">
        <v>59</v>
      </c>
      <c r="B109" s="138"/>
      <c r="C109" s="139"/>
      <c r="D109" s="183">
        <f>H49*I49</f>
        <v>0</v>
      </c>
      <c r="E109" s="103"/>
      <c r="F109" s="183">
        <f>H50*I50</f>
        <v>0</v>
      </c>
      <c r="G109" s="103"/>
      <c r="H109" s="183">
        <f>H51*I51</f>
        <v>0</v>
      </c>
      <c r="I109" s="103"/>
      <c r="J109" s="183">
        <f>H52*I52</f>
        <v>0</v>
      </c>
      <c r="K109" s="103"/>
      <c r="L109" s="205">
        <f>H53*I53</f>
        <v>0</v>
      </c>
      <c r="M109" s="206"/>
      <c r="N109" s="124"/>
      <c r="O109" s="124"/>
    </row>
    <row r="110" s="79" customFormat="1" ht="20" hidden="1" customHeight="1" spans="1:15">
      <c r="A110" s="177" t="s">
        <v>60</v>
      </c>
      <c r="B110" s="138"/>
      <c r="C110" s="139"/>
      <c r="D110" s="178" t="str">
        <f>IF(D$109="","",IFERROR(VLOOKUP(LOOKUP(D$109,Option!$A$3:$A$15),Option!$A$3:$F$15,3,FALSE),""))</f>
        <v/>
      </c>
      <c r="E110" s="100"/>
      <c r="F110" s="178" t="str">
        <f>IF(F$109="","",IFERROR(VLOOKUP(LOOKUP(F$109,Option!$A$3:$A$15),Option!$A$3:$F$15,3,FALSE),""))</f>
        <v/>
      </c>
      <c r="G110" s="100"/>
      <c r="H110" s="178" t="str">
        <f>IF(H$109="","",IFERROR(VLOOKUP(LOOKUP(H$109,Option!$A$3:$A$15),Option!$A$3:$F$15,3,FALSE),""))</f>
        <v/>
      </c>
      <c r="I110" s="100"/>
      <c r="J110" s="178" t="str">
        <f>IF(J$109="","",IFERROR(VLOOKUP(LOOKUP(J$109,Option!$A$3:$A$15),Option!$A$3:$F$15,3,FALSE),""))</f>
        <v/>
      </c>
      <c r="K110" s="100"/>
      <c r="L110" s="178" t="str">
        <f>IF(L$109="","",IFERROR(VLOOKUP(LOOKUP(L$109,Option!$A$3:$A$15),Option!$A$3:$F$15,3,FALSE),""))</f>
        <v/>
      </c>
      <c r="M110" s="100"/>
      <c r="N110" s="124"/>
      <c r="O110" s="124"/>
    </row>
    <row r="111" s="79" customFormat="1" ht="20" hidden="1" customHeight="1" spans="1:15">
      <c r="A111" s="179" t="s">
        <v>61</v>
      </c>
      <c r="B111" s="105"/>
      <c r="C111" s="100"/>
      <c r="D111" s="178" t="str">
        <f>IF(D$109="","",IFERROR(VLOOKUP(LOOKUP(D$109,Option!$A$3:$A$15),Option!$A$3:$F$15,4,FALSE),""))</f>
        <v/>
      </c>
      <c r="E111" s="100"/>
      <c r="F111" s="178" t="str">
        <f>IF(F$109="","",IFERROR(VLOOKUP(LOOKUP(F$109,Option!$A$3:$A$15),Option!$A$3:$F$15,4,FALSE),""))</f>
        <v/>
      </c>
      <c r="G111" s="100"/>
      <c r="H111" s="178" t="str">
        <f>IF(H$109="","",IFERROR(VLOOKUP(LOOKUP(H$109,Option!$A$3:$A$15),Option!$A$3:$F$15,4,FALSE),""))</f>
        <v/>
      </c>
      <c r="I111" s="100"/>
      <c r="J111" s="178" t="str">
        <f>IF(J$109="","",IFERROR(VLOOKUP(LOOKUP(J$109,Option!$A$3:$A$15),Option!$A$3:$F$15,4,FALSE),""))</f>
        <v/>
      </c>
      <c r="K111" s="100"/>
      <c r="L111" s="178" t="str">
        <f>IF(L$109="","",IFERROR(VLOOKUP(LOOKUP(L$109,Option!$A$3:$A$15),Option!$A$3:$F$15,4,FALSE),""))</f>
        <v/>
      </c>
      <c r="M111" s="100"/>
      <c r="N111" s="124"/>
      <c r="O111" s="124"/>
    </row>
    <row r="112" s="79" customFormat="1" ht="20" hidden="1" customHeight="1" spans="1:15">
      <c r="A112" s="179" t="s">
        <v>62</v>
      </c>
      <c r="B112" s="105"/>
      <c r="C112" s="100"/>
      <c r="D112" s="178" t="str">
        <f>IF(D$109="","",IFERROR(VLOOKUP(LOOKUP(D$109,Option!$A$3:$A$15),Option!$A$3:$F$15,5,FALSE),""))</f>
        <v/>
      </c>
      <c r="E112" s="100"/>
      <c r="F112" s="178" t="str">
        <f>IF(F$109="","",IFERROR(VLOOKUP(LOOKUP(F$109,Option!$A$3:$A$15),Option!$A$3:$F$15,5,FALSE),""))</f>
        <v/>
      </c>
      <c r="G112" s="100"/>
      <c r="H112" s="178" t="str">
        <f>IF(H$109="","",IFERROR(VLOOKUP(LOOKUP(H$109,Option!$A$3:$A$15),Option!$A$3:$F$15,5,FALSE),""))</f>
        <v/>
      </c>
      <c r="I112" s="100"/>
      <c r="J112" s="178" t="str">
        <f>IF(J$109="","",IFERROR(VLOOKUP(LOOKUP(J$109,Option!$A$3:$A$15),Option!$A$3:$F$15,5,FALSE),""))</f>
        <v/>
      </c>
      <c r="K112" s="100"/>
      <c r="L112" s="178" t="str">
        <f>IF(L$109="","",IFERROR(VLOOKUP(LOOKUP(L$109,Option!$A$3:$A$15),Option!$A$3:$F$15,5,FALSE),""))</f>
        <v/>
      </c>
      <c r="M112" s="100"/>
      <c r="N112" s="124"/>
      <c r="O112" s="124"/>
    </row>
    <row r="113" s="79" customFormat="1" ht="20" hidden="1" customHeight="1" spans="1:15">
      <c r="A113" s="179" t="s">
        <v>63</v>
      </c>
      <c r="B113" s="105"/>
      <c r="C113" s="100"/>
      <c r="D113" s="178" t="str">
        <f>IF(D$109="","",IFERROR(VLOOKUP(LOOKUP(D$109,Option!$A$3:$A$15),Option!$A$3:$F$15,6,FALSE),""))</f>
        <v/>
      </c>
      <c r="E113" s="100"/>
      <c r="F113" s="178" t="str">
        <f>IF(F$109="","",IFERROR(VLOOKUP(LOOKUP(F$109,Option!$A$3:$A$15),Option!$A$3:$F$15,6,FALSE),""))</f>
        <v/>
      </c>
      <c r="G113" s="100"/>
      <c r="H113" s="178" t="str">
        <f>IF(H$109="","",IFERROR(VLOOKUP(LOOKUP(H$109,Option!$A$3:$A$15),Option!$A$3:$F$15,6,FALSE),""))</f>
        <v/>
      </c>
      <c r="I113" s="100"/>
      <c r="J113" s="178" t="str">
        <f>IF(J$109="","",IFERROR(VLOOKUP(LOOKUP(J$109,Option!$A$3:$A$15),Option!$A$3:$F$15,6,FALSE),""))</f>
        <v/>
      </c>
      <c r="K113" s="100"/>
      <c r="L113" s="178" t="str">
        <f>IF(L$109="","",IFERROR(VLOOKUP(LOOKUP(L$109,Option!$A$3:$A$15),Option!$A$3:$F$15,6,FALSE),""))</f>
        <v/>
      </c>
      <c r="M113" s="100"/>
      <c r="N113" s="124"/>
      <c r="O113" s="124"/>
    </row>
    <row r="114" s="79" customFormat="1" ht="20" hidden="1" customHeight="1" spans="1:15">
      <c r="A114" s="180" t="s">
        <v>64</v>
      </c>
      <c r="B114" s="188"/>
      <c r="C114" s="102"/>
      <c r="D114" s="156"/>
      <c r="E114" s="103"/>
      <c r="F114" s="156"/>
      <c r="G114" s="103"/>
      <c r="H114" s="156"/>
      <c r="I114" s="103"/>
      <c r="J114" s="156"/>
      <c r="K114" s="103"/>
      <c r="L114" s="183"/>
      <c r="M114" s="103"/>
      <c r="N114" s="124"/>
      <c r="O114" s="124"/>
    </row>
    <row r="115" s="79" customFormat="1" ht="20" hidden="1" customHeight="1" spans="1:15">
      <c r="A115" s="184"/>
      <c r="B115" s="188"/>
      <c r="C115" s="102"/>
      <c r="D115" s="156"/>
      <c r="E115" s="103"/>
      <c r="F115" s="156"/>
      <c r="G115" s="103"/>
      <c r="H115" s="156"/>
      <c r="I115" s="103"/>
      <c r="J115" s="156"/>
      <c r="K115" s="103"/>
      <c r="L115" s="183"/>
      <c r="M115" s="103"/>
      <c r="N115" s="124"/>
      <c r="O115" s="124"/>
    </row>
    <row r="116" s="79" customFormat="1" ht="20" hidden="1" customHeight="1" spans="1:15">
      <c r="A116" s="184"/>
      <c r="B116" s="188"/>
      <c r="C116" s="102"/>
      <c r="D116" s="156"/>
      <c r="E116" s="103"/>
      <c r="F116" s="156"/>
      <c r="G116" s="103"/>
      <c r="H116" s="156"/>
      <c r="I116" s="103"/>
      <c r="J116" s="156"/>
      <c r="K116" s="103"/>
      <c r="L116" s="183"/>
      <c r="M116" s="103"/>
      <c r="N116" s="124"/>
      <c r="O116" s="124"/>
    </row>
    <row r="117" s="79" customFormat="1" ht="20" hidden="1" customHeight="1" spans="1:15">
      <c r="A117" s="184"/>
      <c r="B117" s="188"/>
      <c r="C117" s="102"/>
      <c r="D117" s="156"/>
      <c r="E117" s="103"/>
      <c r="F117" s="156"/>
      <c r="G117" s="103"/>
      <c r="H117" s="156"/>
      <c r="I117" s="103"/>
      <c r="J117" s="156"/>
      <c r="K117" s="103"/>
      <c r="L117" s="183"/>
      <c r="M117" s="103"/>
      <c r="N117" s="124"/>
      <c r="O117" s="124"/>
    </row>
    <row r="118" s="79" customFormat="1" ht="20" hidden="1" customHeight="1" spans="1:15">
      <c r="A118" s="184"/>
      <c r="B118" s="188"/>
      <c r="C118" s="102"/>
      <c r="D118" s="156"/>
      <c r="E118" s="103"/>
      <c r="F118" s="156"/>
      <c r="G118" s="103"/>
      <c r="H118" s="156"/>
      <c r="I118" s="103"/>
      <c r="J118" s="156"/>
      <c r="K118" s="103"/>
      <c r="L118" s="183"/>
      <c r="M118" s="103"/>
      <c r="N118" s="124"/>
      <c r="O118" s="124"/>
    </row>
    <row r="119" s="79" customFormat="1" ht="20" hidden="1" customHeight="1" spans="1:15">
      <c r="A119" s="184"/>
      <c r="B119" s="188"/>
      <c r="C119" s="102"/>
      <c r="D119" s="156"/>
      <c r="E119" s="103"/>
      <c r="F119" s="156"/>
      <c r="G119" s="103"/>
      <c r="H119" s="156"/>
      <c r="I119" s="103"/>
      <c r="J119" s="156"/>
      <c r="K119" s="103"/>
      <c r="L119" s="183"/>
      <c r="M119" s="103"/>
      <c r="N119" s="124"/>
      <c r="O119" s="124"/>
    </row>
    <row r="120" s="79" customFormat="1" ht="20" hidden="1" customHeight="1" spans="1:15">
      <c r="A120" s="184"/>
      <c r="B120" s="188"/>
      <c r="C120" s="102"/>
      <c r="D120" s="156"/>
      <c r="E120" s="103"/>
      <c r="F120" s="156"/>
      <c r="G120" s="103"/>
      <c r="H120" s="156"/>
      <c r="I120" s="103"/>
      <c r="J120" s="156"/>
      <c r="K120" s="103"/>
      <c r="L120" s="183"/>
      <c r="M120" s="103"/>
      <c r="N120" s="124"/>
      <c r="O120" s="124"/>
    </row>
    <row r="121" s="79" customFormat="1" ht="20" hidden="1" customHeight="1" spans="1:15">
      <c r="A121" s="184"/>
      <c r="B121" s="188"/>
      <c r="C121" s="102"/>
      <c r="D121" s="156"/>
      <c r="E121" s="103"/>
      <c r="F121" s="156"/>
      <c r="G121" s="103"/>
      <c r="H121" s="156"/>
      <c r="I121" s="103"/>
      <c r="J121" s="156"/>
      <c r="K121" s="103"/>
      <c r="L121" s="183"/>
      <c r="M121" s="103"/>
      <c r="N121" s="124"/>
      <c r="O121" s="124"/>
    </row>
    <row r="122" s="79" customFormat="1" ht="20" hidden="1" customHeight="1" spans="1:15">
      <c r="A122" s="184"/>
      <c r="B122" s="188"/>
      <c r="C122" s="102"/>
      <c r="D122" s="156"/>
      <c r="E122" s="103"/>
      <c r="F122" s="156"/>
      <c r="G122" s="103"/>
      <c r="H122" s="156"/>
      <c r="I122" s="103"/>
      <c r="J122" s="156"/>
      <c r="K122" s="103"/>
      <c r="L122" s="183"/>
      <c r="M122" s="103"/>
      <c r="N122" s="124"/>
      <c r="O122" s="124"/>
    </row>
    <row r="123" s="79" customFormat="1" ht="20" hidden="1" customHeight="1" spans="1:15">
      <c r="A123" s="187"/>
      <c r="B123" s="188"/>
      <c r="C123" s="102"/>
      <c r="D123" s="156"/>
      <c r="E123" s="103"/>
      <c r="F123" s="156"/>
      <c r="G123" s="103"/>
      <c r="H123" s="156"/>
      <c r="I123" s="103"/>
      <c r="J123" s="156"/>
      <c r="K123" s="103"/>
      <c r="L123" s="183"/>
      <c r="M123" s="103"/>
      <c r="N123" s="124"/>
      <c r="O123" s="124"/>
    </row>
    <row r="124" s="79" customFormat="1" ht="20" hidden="1" customHeight="1" spans="1:15">
      <c r="A124" s="189" t="s">
        <v>75</v>
      </c>
      <c r="B124" s="190" t="s">
        <v>76</v>
      </c>
      <c r="C124" s="100"/>
      <c r="D124" s="156"/>
      <c r="E124" s="103"/>
      <c r="F124" s="156"/>
      <c r="G124" s="103"/>
      <c r="H124" s="156"/>
      <c r="I124" s="103"/>
      <c r="J124" s="156"/>
      <c r="K124" s="103"/>
      <c r="L124" s="183"/>
      <c r="M124" s="103"/>
      <c r="N124" s="124"/>
      <c r="O124" s="124"/>
    </row>
    <row r="125" s="79" customFormat="1" ht="20" hidden="1" customHeight="1" spans="1:15">
      <c r="A125" s="184"/>
      <c r="B125" s="190" t="s">
        <v>77</v>
      </c>
      <c r="C125" s="100"/>
      <c r="D125" s="156"/>
      <c r="E125" s="103"/>
      <c r="F125" s="156"/>
      <c r="G125" s="103"/>
      <c r="H125" s="156"/>
      <c r="I125" s="103"/>
      <c r="J125" s="156"/>
      <c r="K125" s="103"/>
      <c r="L125" s="183"/>
      <c r="M125" s="103"/>
      <c r="N125" s="124"/>
      <c r="O125" s="124"/>
    </row>
    <row r="126" s="79" customFormat="1" ht="20" hidden="1" customHeight="1" spans="1:15">
      <c r="A126" s="184"/>
      <c r="B126" s="190" t="s">
        <v>78</v>
      </c>
      <c r="C126" s="100"/>
      <c r="D126" s="156"/>
      <c r="E126" s="103"/>
      <c r="F126" s="156"/>
      <c r="G126" s="103"/>
      <c r="H126" s="156"/>
      <c r="I126" s="103"/>
      <c r="J126" s="156"/>
      <c r="K126" s="103"/>
      <c r="L126" s="183"/>
      <c r="M126" s="103"/>
      <c r="N126" s="124"/>
      <c r="O126" s="124"/>
    </row>
    <row r="127" s="79" customFormat="1" ht="20" hidden="1" customHeight="1" spans="1:15">
      <c r="A127" s="187"/>
      <c r="B127" s="190" t="s">
        <v>79</v>
      </c>
      <c r="C127" s="100"/>
      <c r="D127" s="156"/>
      <c r="E127" s="103"/>
      <c r="F127" s="156"/>
      <c r="G127" s="103"/>
      <c r="H127" s="156"/>
      <c r="I127" s="103"/>
      <c r="J127" s="156"/>
      <c r="K127" s="103"/>
      <c r="L127" s="156"/>
      <c r="M127" s="103"/>
      <c r="N127" s="124"/>
      <c r="O127" s="124"/>
    </row>
    <row r="128" s="79" customFormat="1" ht="20" hidden="1" customHeight="1" spans="1:15">
      <c r="A128" s="195" t="s">
        <v>81</v>
      </c>
      <c r="B128" s="196" t="s">
        <v>82</v>
      </c>
      <c r="C128" s="162"/>
      <c r="D128" s="156"/>
      <c r="E128" s="103"/>
      <c r="F128" s="156"/>
      <c r="G128" s="103"/>
      <c r="H128" s="156"/>
      <c r="I128" s="103"/>
      <c r="J128" s="156"/>
      <c r="K128" s="103"/>
      <c r="L128" s="156"/>
      <c r="M128" s="103"/>
      <c r="N128" s="124"/>
      <c r="O128" s="124"/>
    </row>
    <row r="129" s="79" customFormat="1" ht="62" hidden="1" customHeight="1" spans="1:15">
      <c r="A129" s="197" t="s">
        <v>84</v>
      </c>
      <c r="B129" s="208" t="s">
        <v>87</v>
      </c>
      <c r="C129" s="110"/>
      <c r="D129" s="209"/>
      <c r="E129" s="116"/>
      <c r="F129" s="209"/>
      <c r="G129" s="116"/>
      <c r="H129" s="209"/>
      <c r="I129" s="116"/>
      <c r="J129" s="209"/>
      <c r="K129" s="116"/>
      <c r="L129" s="210"/>
      <c r="M129" s="116"/>
      <c r="N129" s="124"/>
      <c r="O129" s="124"/>
    </row>
    <row r="130" s="79" customFormat="1" ht="16.05" hidden="1" customHeight="1" spans="1:15">
      <c r="A130" s="214" t="s">
        <v>57</v>
      </c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7"/>
      <c r="N130" s="124"/>
      <c r="O130" s="124"/>
    </row>
    <row r="131" s="82" customFormat="1" ht="26" hidden="1" customHeight="1" spans="1:15">
      <c r="A131" s="211" t="s">
        <v>89</v>
      </c>
      <c r="B131" s="119"/>
      <c r="C131" s="165"/>
      <c r="D131" s="212">
        <f>B32</f>
        <v>0</v>
      </c>
      <c r="E131" s="165"/>
      <c r="F131" s="212">
        <f>B33</f>
        <v>0</v>
      </c>
      <c r="G131" s="165"/>
      <c r="H131" s="212">
        <f>B34</f>
        <v>0</v>
      </c>
      <c r="I131" s="165"/>
      <c r="J131" s="212">
        <f>B35</f>
        <v>0</v>
      </c>
      <c r="K131" s="165"/>
      <c r="L131" s="212">
        <f>B36</f>
        <v>0</v>
      </c>
      <c r="M131" s="165"/>
      <c r="N131" s="213"/>
      <c r="O131" s="213"/>
    </row>
    <row r="132" s="79" customFormat="1" ht="20" hidden="1" customHeight="1" spans="1:15">
      <c r="A132" s="177" t="s">
        <v>59</v>
      </c>
      <c r="B132" s="138"/>
      <c r="C132" s="139"/>
      <c r="D132" s="183">
        <f>H54*I54</f>
        <v>0</v>
      </c>
      <c r="E132" s="103"/>
      <c r="F132" s="183">
        <f>H55*I55</f>
        <v>0</v>
      </c>
      <c r="G132" s="103"/>
      <c r="H132" s="183">
        <f>H56*I56</f>
        <v>0</v>
      </c>
      <c r="I132" s="103"/>
      <c r="J132" s="183">
        <f>H57*I57</f>
        <v>0</v>
      </c>
      <c r="K132" s="103"/>
      <c r="L132" s="205">
        <f>H58*I58</f>
        <v>0</v>
      </c>
      <c r="M132" s="206"/>
      <c r="N132" s="124"/>
      <c r="O132" s="124"/>
    </row>
    <row r="133" s="79" customFormat="1" ht="20" hidden="1" customHeight="1" spans="1:15">
      <c r="A133" s="177" t="s">
        <v>60</v>
      </c>
      <c r="B133" s="138"/>
      <c r="C133" s="139"/>
      <c r="D133" s="178" t="str">
        <f>IF(D$132="","",IFERROR(VLOOKUP(LOOKUP(D$132,Option!$A$3:$A$15),Option!$A$3:$F$15,3,FALSE),""))</f>
        <v/>
      </c>
      <c r="E133" s="100"/>
      <c r="F133" s="178" t="str">
        <f>IF(F$132="","",IFERROR(VLOOKUP(LOOKUP(F$132,Option!$A$3:$A$15),Option!$A$3:$F$15,3,FALSE),""))</f>
        <v/>
      </c>
      <c r="G133" s="100"/>
      <c r="H133" s="178" t="str">
        <f>IF(H$132="","",IFERROR(VLOOKUP(LOOKUP(H$132,Option!$A$3:$A$15),Option!$A$3:$F$15,3,FALSE),""))</f>
        <v/>
      </c>
      <c r="I133" s="100"/>
      <c r="J133" s="178" t="str">
        <f>IF(J$132="","",IFERROR(VLOOKUP(LOOKUP(J$132,Option!$A$3:$A$15),Option!$A$3:$F$15,3,FALSE),""))</f>
        <v/>
      </c>
      <c r="K133" s="100"/>
      <c r="L133" s="178" t="str">
        <f>IF(L$132="","",IFERROR(VLOOKUP(LOOKUP(L$132,Option!$A$3:$A$15),Option!$A$3:$F$15,3,FALSE),""))</f>
        <v/>
      </c>
      <c r="M133" s="100"/>
      <c r="N133" s="124"/>
      <c r="O133" s="124"/>
    </row>
    <row r="134" s="79" customFormat="1" ht="20" hidden="1" customHeight="1" spans="1:15">
      <c r="A134" s="179" t="s">
        <v>61</v>
      </c>
      <c r="B134" s="105"/>
      <c r="C134" s="100"/>
      <c r="D134" s="178" t="str">
        <f>IF(D$132="","",IFERROR(VLOOKUP(LOOKUP(D$132,Option!$A$3:$A$15),Option!$A$3:$F$15,4,FALSE),""))</f>
        <v/>
      </c>
      <c r="E134" s="100"/>
      <c r="F134" s="178" t="str">
        <f>IF(F$132="","",IFERROR(VLOOKUP(LOOKUP(F$132,Option!$A$3:$A$15),Option!$A$3:$F$15,4,FALSE),""))</f>
        <v/>
      </c>
      <c r="G134" s="100"/>
      <c r="H134" s="178" t="str">
        <f>IF(H$132="","",IFERROR(VLOOKUP(LOOKUP(H$132,Option!$A$3:$A$15),Option!$A$3:$F$15,4,FALSE),""))</f>
        <v/>
      </c>
      <c r="I134" s="100"/>
      <c r="J134" s="178" t="str">
        <f>IF(J$132="","",IFERROR(VLOOKUP(LOOKUP(J$132,Option!$A$3:$A$15),Option!$A$3:$F$15,4,FALSE),""))</f>
        <v/>
      </c>
      <c r="K134" s="100"/>
      <c r="L134" s="178" t="str">
        <f>IF(L$132="","",IFERROR(VLOOKUP(LOOKUP(L$132,Option!$A$3:$A$15),Option!$A$3:$F$15,4,FALSE),""))</f>
        <v/>
      </c>
      <c r="M134" s="100"/>
      <c r="N134" s="124"/>
      <c r="O134" s="124"/>
    </row>
    <row r="135" s="79" customFormat="1" ht="20" hidden="1" customHeight="1" spans="1:15">
      <c r="A135" s="179" t="s">
        <v>62</v>
      </c>
      <c r="B135" s="105"/>
      <c r="C135" s="100"/>
      <c r="D135" s="178" t="str">
        <f>IF(D$132="","",IFERROR(VLOOKUP(LOOKUP(D$132,Option!$A$3:$A$15),Option!$A$3:$F$15,5,FALSE),""))</f>
        <v/>
      </c>
      <c r="E135" s="100"/>
      <c r="F135" s="178" t="str">
        <f>IF(F$132="","",IFERROR(VLOOKUP(LOOKUP(F$132,Option!$A$3:$A$15),Option!$A$3:$F$15,5,FALSE),""))</f>
        <v/>
      </c>
      <c r="G135" s="100"/>
      <c r="H135" s="178" t="str">
        <f>IF(H$132="","",IFERROR(VLOOKUP(LOOKUP(H$132,Option!$A$3:$A$15),Option!$A$3:$F$15,5,FALSE),""))</f>
        <v/>
      </c>
      <c r="I135" s="100"/>
      <c r="J135" s="178" t="str">
        <f>IF(J$132="","",IFERROR(VLOOKUP(LOOKUP(J$132,Option!$A$3:$A$15),Option!$A$3:$F$15,5,FALSE),""))</f>
        <v/>
      </c>
      <c r="K135" s="100"/>
      <c r="L135" s="178" t="str">
        <f>IF(L$132="","",IFERROR(VLOOKUP(LOOKUP(L$132,Option!$A$3:$A$15),Option!$A$3:$F$15,5,FALSE),""))</f>
        <v/>
      </c>
      <c r="M135" s="100"/>
      <c r="N135" s="124"/>
      <c r="O135" s="124"/>
    </row>
    <row r="136" s="79" customFormat="1" ht="20" hidden="1" customHeight="1" spans="1:15">
      <c r="A136" s="179" t="s">
        <v>63</v>
      </c>
      <c r="B136" s="105"/>
      <c r="C136" s="100"/>
      <c r="D136" s="178" t="str">
        <f>IF(D$132="","",IFERROR(VLOOKUP(LOOKUP(D$132,Option!$A$3:$A$15),Option!$A$3:$F$15,6,FALSE),""))</f>
        <v/>
      </c>
      <c r="E136" s="100"/>
      <c r="F136" s="178" t="str">
        <f>IF(F$132="","",IFERROR(VLOOKUP(LOOKUP(F$132,Option!$A$3:$A$15),Option!$A$3:$F$15,6,FALSE),""))</f>
        <v/>
      </c>
      <c r="G136" s="100"/>
      <c r="H136" s="178" t="str">
        <f>IF(H$132="","",IFERROR(VLOOKUP(LOOKUP(H$132,Option!$A$3:$A$15),Option!$A$3:$F$15,6,FALSE),""))</f>
        <v/>
      </c>
      <c r="I136" s="100"/>
      <c r="J136" s="178" t="str">
        <f>IF(J$132="","",IFERROR(VLOOKUP(LOOKUP(J$132,Option!$A$3:$A$15),Option!$A$3:$F$15,6,FALSE),""))</f>
        <v/>
      </c>
      <c r="K136" s="100"/>
      <c r="L136" s="178" t="str">
        <f>IF(L$132="","",IFERROR(VLOOKUP(LOOKUP(L$132,Option!$A$3:$A$15),Option!$A$3:$F$15,6,FALSE),""))</f>
        <v/>
      </c>
      <c r="M136" s="100"/>
      <c r="N136" s="124"/>
      <c r="O136" s="124"/>
    </row>
    <row r="137" s="79" customFormat="1" ht="20" hidden="1" customHeight="1" spans="1:15">
      <c r="A137" s="180" t="s">
        <v>64</v>
      </c>
      <c r="B137" s="188"/>
      <c r="C137" s="102"/>
      <c r="D137" s="156"/>
      <c r="E137" s="103"/>
      <c r="F137" s="156"/>
      <c r="G137" s="103"/>
      <c r="H137" s="156"/>
      <c r="I137" s="103"/>
      <c r="J137" s="156"/>
      <c r="K137" s="103"/>
      <c r="L137" s="183"/>
      <c r="M137" s="103"/>
      <c r="N137" s="124"/>
      <c r="O137" s="124"/>
    </row>
    <row r="138" s="79" customFormat="1" ht="20" hidden="1" customHeight="1" spans="1:15">
      <c r="A138" s="184"/>
      <c r="B138" s="188"/>
      <c r="C138" s="102"/>
      <c r="D138" s="156"/>
      <c r="E138" s="103"/>
      <c r="F138" s="156"/>
      <c r="G138" s="103"/>
      <c r="H138" s="156"/>
      <c r="I138" s="103"/>
      <c r="J138" s="156"/>
      <c r="K138" s="103"/>
      <c r="L138" s="183"/>
      <c r="M138" s="103"/>
      <c r="N138" s="124"/>
      <c r="O138" s="124"/>
    </row>
    <row r="139" s="79" customFormat="1" ht="20" hidden="1" customHeight="1" spans="1:15">
      <c r="A139" s="184"/>
      <c r="B139" s="188"/>
      <c r="C139" s="102"/>
      <c r="D139" s="156"/>
      <c r="E139" s="103"/>
      <c r="F139" s="156"/>
      <c r="G139" s="103"/>
      <c r="H139" s="156"/>
      <c r="I139" s="103"/>
      <c r="J139" s="156"/>
      <c r="K139" s="103"/>
      <c r="L139" s="183"/>
      <c r="M139" s="103"/>
      <c r="N139" s="124"/>
      <c r="O139" s="124"/>
    </row>
    <row r="140" s="79" customFormat="1" ht="20" hidden="1" customHeight="1" spans="1:15">
      <c r="A140" s="184"/>
      <c r="B140" s="188"/>
      <c r="C140" s="102"/>
      <c r="D140" s="156"/>
      <c r="E140" s="103"/>
      <c r="F140" s="156"/>
      <c r="G140" s="103"/>
      <c r="H140" s="156"/>
      <c r="I140" s="103"/>
      <c r="J140" s="156"/>
      <c r="K140" s="103"/>
      <c r="L140" s="183"/>
      <c r="M140" s="103"/>
      <c r="N140" s="124"/>
      <c r="O140" s="124"/>
    </row>
    <row r="141" s="79" customFormat="1" ht="20" hidden="1" customHeight="1" spans="1:15">
      <c r="A141" s="184"/>
      <c r="B141" s="188"/>
      <c r="C141" s="102"/>
      <c r="D141" s="156"/>
      <c r="E141" s="103"/>
      <c r="F141" s="156"/>
      <c r="G141" s="103"/>
      <c r="H141" s="156"/>
      <c r="I141" s="103"/>
      <c r="J141" s="156"/>
      <c r="K141" s="103"/>
      <c r="L141" s="183"/>
      <c r="M141" s="103"/>
      <c r="N141" s="124"/>
      <c r="O141" s="124"/>
    </row>
    <row r="142" s="79" customFormat="1" ht="20" hidden="1" customHeight="1" spans="1:15">
      <c r="A142" s="184"/>
      <c r="B142" s="188"/>
      <c r="C142" s="102"/>
      <c r="D142" s="156"/>
      <c r="E142" s="103"/>
      <c r="F142" s="156"/>
      <c r="G142" s="103"/>
      <c r="H142" s="156"/>
      <c r="I142" s="103"/>
      <c r="J142" s="156"/>
      <c r="K142" s="103"/>
      <c r="L142" s="183"/>
      <c r="M142" s="103"/>
      <c r="N142" s="124"/>
      <c r="O142" s="124"/>
    </row>
    <row r="143" s="79" customFormat="1" ht="20" hidden="1" customHeight="1" spans="1:15">
      <c r="A143" s="184"/>
      <c r="B143" s="188"/>
      <c r="C143" s="102"/>
      <c r="D143" s="156"/>
      <c r="E143" s="103"/>
      <c r="F143" s="156"/>
      <c r="G143" s="103"/>
      <c r="H143" s="156"/>
      <c r="I143" s="103"/>
      <c r="J143" s="156"/>
      <c r="K143" s="103"/>
      <c r="L143" s="183"/>
      <c r="M143" s="103"/>
      <c r="N143" s="124"/>
      <c r="O143" s="124"/>
    </row>
    <row r="144" s="79" customFormat="1" ht="20" hidden="1" customHeight="1" spans="1:15">
      <c r="A144" s="184"/>
      <c r="B144" s="188"/>
      <c r="C144" s="102"/>
      <c r="D144" s="156"/>
      <c r="E144" s="103"/>
      <c r="F144" s="156"/>
      <c r="G144" s="103"/>
      <c r="H144" s="156"/>
      <c r="I144" s="103"/>
      <c r="J144" s="156"/>
      <c r="K144" s="103"/>
      <c r="L144" s="183"/>
      <c r="M144" s="103"/>
      <c r="N144" s="124"/>
      <c r="O144" s="124"/>
    </row>
    <row r="145" s="79" customFormat="1" ht="20" hidden="1" customHeight="1" spans="1:15">
      <c r="A145" s="184"/>
      <c r="B145" s="188"/>
      <c r="C145" s="102"/>
      <c r="D145" s="156"/>
      <c r="E145" s="103"/>
      <c r="F145" s="156"/>
      <c r="G145" s="103"/>
      <c r="H145" s="156"/>
      <c r="I145" s="103"/>
      <c r="J145" s="156"/>
      <c r="K145" s="103"/>
      <c r="L145" s="183"/>
      <c r="M145" s="103"/>
      <c r="N145" s="124"/>
      <c r="O145" s="124"/>
    </row>
    <row r="146" s="79" customFormat="1" ht="20" hidden="1" customHeight="1" spans="1:15">
      <c r="A146" s="187"/>
      <c r="B146" s="188"/>
      <c r="C146" s="102"/>
      <c r="D146" s="215"/>
      <c r="E146" s="193"/>
      <c r="F146" s="215"/>
      <c r="G146" s="193"/>
      <c r="H146" s="215"/>
      <c r="I146" s="193"/>
      <c r="J146" s="215"/>
      <c r="K146" s="193"/>
      <c r="L146" s="183"/>
      <c r="M146" s="103"/>
      <c r="N146" s="124"/>
      <c r="O146" s="124"/>
    </row>
    <row r="147" s="79" customFormat="1" ht="20" hidden="1" customHeight="1" spans="1:15">
      <c r="A147" s="189" t="s">
        <v>75</v>
      </c>
      <c r="B147" s="190" t="s">
        <v>76</v>
      </c>
      <c r="C147" s="100"/>
      <c r="D147" s="156"/>
      <c r="E147" s="103"/>
      <c r="F147" s="156"/>
      <c r="G147" s="103"/>
      <c r="H147" s="156"/>
      <c r="I147" s="103"/>
      <c r="J147" s="156"/>
      <c r="K147" s="103"/>
      <c r="L147" s="183"/>
      <c r="M147" s="103"/>
      <c r="N147" s="124"/>
      <c r="O147" s="124"/>
    </row>
    <row r="148" s="79" customFormat="1" ht="20" hidden="1" customHeight="1" spans="1:15">
      <c r="A148" s="184"/>
      <c r="B148" s="190" t="s">
        <v>77</v>
      </c>
      <c r="C148" s="100"/>
      <c r="D148" s="156"/>
      <c r="E148" s="103"/>
      <c r="F148" s="156"/>
      <c r="G148" s="103"/>
      <c r="H148" s="156"/>
      <c r="I148" s="103"/>
      <c r="J148" s="156"/>
      <c r="K148" s="103"/>
      <c r="L148" s="183"/>
      <c r="M148" s="103"/>
      <c r="N148" s="124"/>
      <c r="O148" s="124"/>
    </row>
    <row r="149" s="79" customFormat="1" ht="20" hidden="1" customHeight="1" spans="1:15">
      <c r="A149" s="184"/>
      <c r="B149" s="190" t="s">
        <v>78</v>
      </c>
      <c r="C149" s="100"/>
      <c r="D149" s="156"/>
      <c r="E149" s="103"/>
      <c r="F149" s="156"/>
      <c r="G149" s="103"/>
      <c r="H149" s="156"/>
      <c r="I149" s="103"/>
      <c r="J149" s="156"/>
      <c r="K149" s="103"/>
      <c r="L149" s="183"/>
      <c r="M149" s="103"/>
      <c r="N149" s="124"/>
      <c r="O149" s="124"/>
    </row>
    <row r="150" s="79" customFormat="1" ht="20" hidden="1" customHeight="1" spans="1:15">
      <c r="A150" s="187"/>
      <c r="B150" s="190" t="s">
        <v>79</v>
      </c>
      <c r="C150" s="100"/>
      <c r="D150" s="156"/>
      <c r="E150" s="103"/>
      <c r="F150" s="156"/>
      <c r="G150" s="103"/>
      <c r="H150" s="156"/>
      <c r="I150" s="103"/>
      <c r="J150" s="156"/>
      <c r="K150" s="103"/>
      <c r="L150" s="156"/>
      <c r="M150" s="103"/>
      <c r="N150" s="124"/>
      <c r="O150" s="124"/>
    </row>
    <row r="151" s="79" customFormat="1" ht="20" hidden="1" customHeight="1" spans="1:15">
      <c r="A151" s="195" t="s">
        <v>81</v>
      </c>
      <c r="B151" s="196" t="s">
        <v>82</v>
      </c>
      <c r="C151" s="162"/>
      <c r="D151" s="156"/>
      <c r="E151" s="103"/>
      <c r="F151" s="156"/>
      <c r="G151" s="103"/>
      <c r="H151" s="156"/>
      <c r="I151" s="103"/>
      <c r="J151" s="156"/>
      <c r="K151" s="103"/>
      <c r="L151" s="156"/>
      <c r="M151" s="103"/>
      <c r="N151" s="124"/>
      <c r="O151" s="124"/>
    </row>
    <row r="152" s="79" customFormat="1" ht="62" hidden="1" customHeight="1" spans="1:15">
      <c r="A152" s="197" t="s">
        <v>84</v>
      </c>
      <c r="B152" s="208" t="s">
        <v>87</v>
      </c>
      <c r="C152" s="110"/>
      <c r="D152" s="209"/>
      <c r="E152" s="116"/>
      <c r="F152" s="209"/>
      <c r="G152" s="116"/>
      <c r="H152" s="209"/>
      <c r="I152" s="116"/>
      <c r="J152" s="209"/>
      <c r="K152" s="116"/>
      <c r="L152" s="210"/>
      <c r="M152" s="116"/>
      <c r="N152" s="124"/>
      <c r="O152" s="124"/>
    </row>
    <row r="153" s="80" customFormat="1" ht="18" customHeight="1" spans="1:15">
      <c r="A153" s="216" t="s">
        <v>90</v>
      </c>
      <c r="B153" s="217"/>
      <c r="C153" s="217"/>
      <c r="D153" s="217"/>
      <c r="E153" s="217"/>
      <c r="F153" s="217"/>
      <c r="G153" s="217"/>
      <c r="H153" s="217"/>
      <c r="I153" s="217"/>
      <c r="J153" s="217"/>
      <c r="K153" s="217"/>
      <c r="L153" s="217"/>
      <c r="M153" s="218"/>
      <c r="N153" s="132"/>
      <c r="O153" s="132"/>
    </row>
    <row r="154" s="80" customFormat="1" ht="12" customHeight="1" spans="1:15">
      <c r="A154" s="219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7"/>
      <c r="N154" s="132"/>
      <c r="O154" s="132"/>
    </row>
    <row r="155" s="80" customFormat="1" ht="76.05" customHeight="1" spans="1:15">
      <c r="A155" s="220" t="s">
        <v>91</v>
      </c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2"/>
      <c r="N155" s="132"/>
      <c r="O155" s="132"/>
    </row>
    <row r="156" s="80" customFormat="1" ht="76.05" customHeight="1" spans="1:15">
      <c r="A156" s="223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224"/>
      <c r="N156" s="132"/>
      <c r="O156" s="132"/>
    </row>
    <row r="157" s="80" customFormat="1" ht="76.05" customHeight="1" spans="1:15">
      <c r="A157" s="223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224"/>
      <c r="N157" s="132"/>
      <c r="O157" s="132"/>
    </row>
    <row r="158" s="77" customFormat="1" ht="76.05" customHeight="1" spans="1:15">
      <c r="A158" s="223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224"/>
      <c r="N158" s="88"/>
      <c r="O158" s="88"/>
    </row>
    <row r="159" s="77" customFormat="1" ht="76.05" customHeight="1" spans="1:15">
      <c r="A159" s="225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7"/>
      <c r="N159" s="88"/>
      <c r="O159" s="88"/>
    </row>
    <row r="160" s="81" customFormat="1" ht="15.4" customHeight="1" spans="1:15">
      <c r="A160" s="228" t="s">
        <v>92</v>
      </c>
      <c r="B160" s="168"/>
      <c r="C160" s="168"/>
      <c r="D160" s="229" t="s">
        <v>93</v>
      </c>
      <c r="E160" s="168"/>
      <c r="F160" s="168"/>
      <c r="G160" s="168"/>
      <c r="H160" s="168"/>
      <c r="I160" s="229" t="s">
        <v>94</v>
      </c>
      <c r="J160" s="168"/>
      <c r="K160" s="168"/>
      <c r="L160" s="168"/>
      <c r="M160" s="229"/>
      <c r="N160" s="168"/>
      <c r="O160" s="168"/>
    </row>
    <row r="161" s="81" customFormat="1" ht="15.4" customHeight="1" spans="1:15">
      <c r="A161" s="230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</row>
    <row r="162" s="81" customFormat="1" ht="15.4" customHeight="1" spans="1:15">
      <c r="A162" s="231" t="str">
        <f>I5</f>
        <v>Yeatru Sourcing QC</v>
      </c>
      <c r="B162" s="138"/>
      <c r="C162" s="138"/>
      <c r="D162" s="232"/>
      <c r="E162" s="233"/>
      <c r="F162" s="233"/>
      <c r="G162" s="233"/>
      <c r="H162" s="168"/>
      <c r="I162" s="234" t="str">
        <f>I7</f>
        <v>2026-10-14</v>
      </c>
      <c r="J162" s="138"/>
      <c r="K162" s="138"/>
      <c r="L162" s="138"/>
      <c r="M162" s="235"/>
      <c r="N162" s="168"/>
      <c r="O162" s="168"/>
    </row>
    <row r="163" s="77" customFormat="1" spans="1:15">
      <c r="A163" s="236"/>
      <c r="B163" s="237"/>
      <c r="C163" s="236"/>
      <c r="D163" s="236"/>
      <c r="E163" s="236"/>
      <c r="F163" s="236"/>
      <c r="G163" s="236"/>
      <c r="H163" s="236"/>
      <c r="I163" s="236"/>
      <c r="J163" s="236"/>
      <c r="K163" s="236"/>
      <c r="L163" s="236"/>
      <c r="M163" s="88"/>
      <c r="N163" s="88"/>
      <c r="O163" s="88"/>
    </row>
  </sheetData>
  <mergeCells count="672">
    <mergeCell ref="A3:M3"/>
    <mergeCell ref="A4:B4"/>
    <mergeCell ref="C4:E4"/>
    <mergeCell ref="F4:H4"/>
    <mergeCell ref="I4:M4"/>
    <mergeCell ref="A5:B5"/>
    <mergeCell ref="C5:E5"/>
    <mergeCell ref="F5:H5"/>
    <mergeCell ref="I5:M5"/>
    <mergeCell ref="A6:B6"/>
    <mergeCell ref="C6:E6"/>
    <mergeCell ref="F6:H6"/>
    <mergeCell ref="I6:M6"/>
    <mergeCell ref="A7:B7"/>
    <mergeCell ref="C7:E7"/>
    <mergeCell ref="F7:H7"/>
    <mergeCell ref="I7:M7"/>
    <mergeCell ref="A8:B8"/>
    <mergeCell ref="C8:E8"/>
    <mergeCell ref="F8:H8"/>
    <mergeCell ref="I8:M8"/>
    <mergeCell ref="A9:B9"/>
    <mergeCell ref="C9:E9"/>
    <mergeCell ref="F9:H9"/>
    <mergeCell ref="I9:M9"/>
    <mergeCell ref="A10:B10"/>
    <mergeCell ref="C10:E10"/>
    <mergeCell ref="F10:H10"/>
    <mergeCell ref="I10:M10"/>
    <mergeCell ref="A11:B11"/>
    <mergeCell ref="C11:E11"/>
    <mergeCell ref="F11:H11"/>
    <mergeCell ref="I11:M11"/>
    <mergeCell ref="A12:D12"/>
    <mergeCell ref="E12:M12"/>
    <mergeCell ref="A13:M13"/>
    <mergeCell ref="E14:G14"/>
    <mergeCell ref="H14:J14"/>
    <mergeCell ref="B17:D17"/>
    <mergeCell ref="K17:L17"/>
    <mergeCell ref="B18:D18"/>
    <mergeCell ref="K18:L18"/>
    <mergeCell ref="B19:D19"/>
    <mergeCell ref="K19:L19"/>
    <mergeCell ref="B20:D20"/>
    <mergeCell ref="K20:L20"/>
    <mergeCell ref="B21:D21"/>
    <mergeCell ref="K21:L21"/>
    <mergeCell ref="B22:D22"/>
    <mergeCell ref="K22:L22"/>
    <mergeCell ref="B23:D23"/>
    <mergeCell ref="K23:L23"/>
    <mergeCell ref="B24:D24"/>
    <mergeCell ref="K24:L24"/>
    <mergeCell ref="B25:D25"/>
    <mergeCell ref="K25:L25"/>
    <mergeCell ref="B26:D26"/>
    <mergeCell ref="K26:L26"/>
    <mergeCell ref="B27:D27"/>
    <mergeCell ref="K27:L27"/>
    <mergeCell ref="B28:D28"/>
    <mergeCell ref="K28:L28"/>
    <mergeCell ref="B29:D29"/>
    <mergeCell ref="K29:L29"/>
    <mergeCell ref="B30:D30"/>
    <mergeCell ref="K30:L30"/>
    <mergeCell ref="B31:D31"/>
    <mergeCell ref="K31:L31"/>
    <mergeCell ref="B32:D32"/>
    <mergeCell ref="K32:L32"/>
    <mergeCell ref="B33:D33"/>
    <mergeCell ref="K33:L33"/>
    <mergeCell ref="B34:D34"/>
    <mergeCell ref="K34:L34"/>
    <mergeCell ref="B35:D35"/>
    <mergeCell ref="K35:L35"/>
    <mergeCell ref="B36:D36"/>
    <mergeCell ref="K36:L36"/>
    <mergeCell ref="A37:M37"/>
    <mergeCell ref="A38:D38"/>
    <mergeCell ref="L38:M38"/>
    <mergeCell ref="B39:D39"/>
    <mergeCell ref="L39:M39"/>
    <mergeCell ref="B40:D40"/>
    <mergeCell ref="L40:M40"/>
    <mergeCell ref="B41:D41"/>
    <mergeCell ref="L41:M41"/>
    <mergeCell ref="B42:D42"/>
    <mergeCell ref="L42:M42"/>
    <mergeCell ref="B43:D43"/>
    <mergeCell ref="L43:M43"/>
    <mergeCell ref="B44:D44"/>
    <mergeCell ref="L44:M44"/>
    <mergeCell ref="B45:D45"/>
    <mergeCell ref="L45:M45"/>
    <mergeCell ref="B46:D46"/>
    <mergeCell ref="L46:M46"/>
    <mergeCell ref="B47:D47"/>
    <mergeCell ref="L47:M47"/>
    <mergeCell ref="B48:D48"/>
    <mergeCell ref="L48:M48"/>
    <mergeCell ref="B49:D49"/>
    <mergeCell ref="L49:M49"/>
    <mergeCell ref="B50:D50"/>
    <mergeCell ref="L50:M50"/>
    <mergeCell ref="B51:D51"/>
    <mergeCell ref="L51:M51"/>
    <mergeCell ref="B52:D52"/>
    <mergeCell ref="L52:M52"/>
    <mergeCell ref="B53:D53"/>
    <mergeCell ref="L53:M53"/>
    <mergeCell ref="B54:D54"/>
    <mergeCell ref="L54:M54"/>
    <mergeCell ref="B55:D55"/>
    <mergeCell ref="L55:M55"/>
    <mergeCell ref="B56:D56"/>
    <mergeCell ref="L56:M56"/>
    <mergeCell ref="B57:D57"/>
    <mergeCell ref="L57:M57"/>
    <mergeCell ref="B58:D58"/>
    <mergeCell ref="L58:M58"/>
    <mergeCell ref="A59:J59"/>
    <mergeCell ref="L59:M59"/>
    <mergeCell ref="A60:K60"/>
    <mergeCell ref="A61:M61"/>
    <mergeCell ref="A62:C62"/>
    <mergeCell ref="D62:E62"/>
    <mergeCell ref="F62:G62"/>
    <mergeCell ref="H62:I62"/>
    <mergeCell ref="J62:K62"/>
    <mergeCell ref="L62:M62"/>
    <mergeCell ref="A63:C63"/>
    <mergeCell ref="D63:E63"/>
    <mergeCell ref="F63:G63"/>
    <mergeCell ref="H63:I63"/>
    <mergeCell ref="J63:K63"/>
    <mergeCell ref="L63:M63"/>
    <mergeCell ref="A64:C64"/>
    <mergeCell ref="D64:E64"/>
    <mergeCell ref="F64:G64"/>
    <mergeCell ref="H64:I64"/>
    <mergeCell ref="J64:K64"/>
    <mergeCell ref="L64:M64"/>
    <mergeCell ref="A65:C65"/>
    <mergeCell ref="D65:E65"/>
    <mergeCell ref="F65:G65"/>
    <mergeCell ref="H65:I65"/>
    <mergeCell ref="J65:K65"/>
    <mergeCell ref="L65:M65"/>
    <mergeCell ref="A66:C66"/>
    <mergeCell ref="D66:E66"/>
    <mergeCell ref="F66:G66"/>
    <mergeCell ref="H66:I66"/>
    <mergeCell ref="J66:K66"/>
    <mergeCell ref="L66:M66"/>
    <mergeCell ref="A67:C67"/>
    <mergeCell ref="D67:E67"/>
    <mergeCell ref="F67:G67"/>
    <mergeCell ref="H67:I67"/>
    <mergeCell ref="J67:K67"/>
    <mergeCell ref="L67:M67"/>
    <mergeCell ref="B68:C68"/>
    <mergeCell ref="D68:E68"/>
    <mergeCell ref="F68:G68"/>
    <mergeCell ref="H68:I68"/>
    <mergeCell ref="J68:K68"/>
    <mergeCell ref="L68:M68"/>
    <mergeCell ref="B69:C69"/>
    <mergeCell ref="D69:E69"/>
    <mergeCell ref="F69:G69"/>
    <mergeCell ref="H69:I69"/>
    <mergeCell ref="J69:K69"/>
    <mergeCell ref="L69:M69"/>
    <mergeCell ref="B70:C70"/>
    <mergeCell ref="D70:E70"/>
    <mergeCell ref="F70:G70"/>
    <mergeCell ref="H70:I70"/>
    <mergeCell ref="J70:K70"/>
    <mergeCell ref="L70:M70"/>
    <mergeCell ref="B71:C71"/>
    <mergeCell ref="D71:E71"/>
    <mergeCell ref="F71:G71"/>
    <mergeCell ref="H71:I71"/>
    <mergeCell ref="J71:K71"/>
    <mergeCell ref="L71:M71"/>
    <mergeCell ref="B72:C72"/>
    <mergeCell ref="D72:E72"/>
    <mergeCell ref="F72:G72"/>
    <mergeCell ref="H72:I72"/>
    <mergeCell ref="J72:K72"/>
    <mergeCell ref="L72:M72"/>
    <mergeCell ref="B73:C73"/>
    <mergeCell ref="D73:E73"/>
    <mergeCell ref="F73:G73"/>
    <mergeCell ref="H73:I73"/>
    <mergeCell ref="J73:K73"/>
    <mergeCell ref="L73:M73"/>
    <mergeCell ref="B74:C74"/>
    <mergeCell ref="D74:E74"/>
    <mergeCell ref="F74:G74"/>
    <mergeCell ref="H74:I74"/>
    <mergeCell ref="J74:K74"/>
    <mergeCell ref="L74:M74"/>
    <mergeCell ref="B75:C75"/>
    <mergeCell ref="D75:E75"/>
    <mergeCell ref="F75:G75"/>
    <mergeCell ref="H75:I75"/>
    <mergeCell ref="J75:K75"/>
    <mergeCell ref="L75:M75"/>
    <mergeCell ref="B76:C76"/>
    <mergeCell ref="D76:E76"/>
    <mergeCell ref="F76:G76"/>
    <mergeCell ref="H76:I76"/>
    <mergeCell ref="J76:K76"/>
    <mergeCell ref="L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M83"/>
    <mergeCell ref="A84:M84"/>
    <mergeCell ref="A85:C85"/>
    <mergeCell ref="D85:E85"/>
    <mergeCell ref="F85:G85"/>
    <mergeCell ref="H85:I85"/>
    <mergeCell ref="J85:K85"/>
    <mergeCell ref="L85:M85"/>
    <mergeCell ref="A86:C86"/>
    <mergeCell ref="D86:E86"/>
    <mergeCell ref="F86:G86"/>
    <mergeCell ref="H86:I86"/>
    <mergeCell ref="J86:K86"/>
    <mergeCell ref="L86:M86"/>
    <mergeCell ref="A87:C87"/>
    <mergeCell ref="D87:E87"/>
    <mergeCell ref="F87:G87"/>
    <mergeCell ref="H87:I87"/>
    <mergeCell ref="J87:K87"/>
    <mergeCell ref="L87:M87"/>
    <mergeCell ref="A88:C88"/>
    <mergeCell ref="D88:E88"/>
    <mergeCell ref="F88:G88"/>
    <mergeCell ref="H88:I88"/>
    <mergeCell ref="J88:K88"/>
    <mergeCell ref="L88:M88"/>
    <mergeCell ref="A89:C89"/>
    <mergeCell ref="D89:E89"/>
    <mergeCell ref="F89:G89"/>
    <mergeCell ref="H89:I89"/>
    <mergeCell ref="J89:K89"/>
    <mergeCell ref="L89:M89"/>
    <mergeCell ref="A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A107:M107"/>
    <mergeCell ref="A108:C108"/>
    <mergeCell ref="D108:E108"/>
    <mergeCell ref="F108:G108"/>
    <mergeCell ref="H108:I108"/>
    <mergeCell ref="J108:K108"/>
    <mergeCell ref="L108:M108"/>
    <mergeCell ref="A109:C109"/>
    <mergeCell ref="D109:E109"/>
    <mergeCell ref="F109:G109"/>
    <mergeCell ref="H109:I109"/>
    <mergeCell ref="J109:K109"/>
    <mergeCell ref="L109:M109"/>
    <mergeCell ref="A110:C110"/>
    <mergeCell ref="D110:E110"/>
    <mergeCell ref="F110:G110"/>
    <mergeCell ref="H110:I110"/>
    <mergeCell ref="J110:K110"/>
    <mergeCell ref="L110:M110"/>
    <mergeCell ref="A111:C111"/>
    <mergeCell ref="D111:E111"/>
    <mergeCell ref="F111:G111"/>
    <mergeCell ref="H111:I111"/>
    <mergeCell ref="J111:K111"/>
    <mergeCell ref="L111:M111"/>
    <mergeCell ref="A112:C112"/>
    <mergeCell ref="D112:E112"/>
    <mergeCell ref="F112:G112"/>
    <mergeCell ref="H112:I112"/>
    <mergeCell ref="J112:K112"/>
    <mergeCell ref="L112:M112"/>
    <mergeCell ref="A113:C113"/>
    <mergeCell ref="D113:E113"/>
    <mergeCell ref="F113:G113"/>
    <mergeCell ref="H113:I113"/>
    <mergeCell ref="J113:K113"/>
    <mergeCell ref="L113:M113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A130:M130"/>
    <mergeCell ref="A131:C131"/>
    <mergeCell ref="D131:E131"/>
    <mergeCell ref="F131:G131"/>
    <mergeCell ref="H131:I131"/>
    <mergeCell ref="J131:K131"/>
    <mergeCell ref="L131:M131"/>
    <mergeCell ref="A132:C132"/>
    <mergeCell ref="D132:E132"/>
    <mergeCell ref="F132:G132"/>
    <mergeCell ref="H132:I132"/>
    <mergeCell ref="J132:K132"/>
    <mergeCell ref="L132:M132"/>
    <mergeCell ref="A133:C133"/>
    <mergeCell ref="D133:E133"/>
    <mergeCell ref="F133:G133"/>
    <mergeCell ref="H133:I133"/>
    <mergeCell ref="J133:K133"/>
    <mergeCell ref="L133:M133"/>
    <mergeCell ref="A134:C134"/>
    <mergeCell ref="D134:E134"/>
    <mergeCell ref="F134:G134"/>
    <mergeCell ref="H134:I134"/>
    <mergeCell ref="J134:K134"/>
    <mergeCell ref="L134:M134"/>
    <mergeCell ref="A135:C135"/>
    <mergeCell ref="D135:E135"/>
    <mergeCell ref="F135:G135"/>
    <mergeCell ref="H135:I135"/>
    <mergeCell ref="J135:K135"/>
    <mergeCell ref="L135:M135"/>
    <mergeCell ref="A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4:C144"/>
    <mergeCell ref="D144:E144"/>
    <mergeCell ref="F144:G144"/>
    <mergeCell ref="H144:I144"/>
    <mergeCell ref="J144:K144"/>
    <mergeCell ref="L144:M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B147:C147"/>
    <mergeCell ref="D147:E147"/>
    <mergeCell ref="F147:G147"/>
    <mergeCell ref="H147:I147"/>
    <mergeCell ref="J147:K147"/>
    <mergeCell ref="L147:M147"/>
    <mergeCell ref="B148:C148"/>
    <mergeCell ref="D148:E148"/>
    <mergeCell ref="F148:G148"/>
    <mergeCell ref="H148:I148"/>
    <mergeCell ref="J148:K148"/>
    <mergeCell ref="L148:M148"/>
    <mergeCell ref="B149:C149"/>
    <mergeCell ref="D149:E149"/>
    <mergeCell ref="F149:G149"/>
    <mergeCell ref="H149:I149"/>
    <mergeCell ref="J149:K149"/>
    <mergeCell ref="L149:M149"/>
    <mergeCell ref="B150:C150"/>
    <mergeCell ref="D150:E150"/>
    <mergeCell ref="F150:G150"/>
    <mergeCell ref="H150:I150"/>
    <mergeCell ref="J150:K150"/>
    <mergeCell ref="L150:M150"/>
    <mergeCell ref="B151:C151"/>
    <mergeCell ref="D151:E151"/>
    <mergeCell ref="F151:G151"/>
    <mergeCell ref="H151:I151"/>
    <mergeCell ref="J151:K151"/>
    <mergeCell ref="L151:M151"/>
    <mergeCell ref="B152:C152"/>
    <mergeCell ref="D152:E152"/>
    <mergeCell ref="F152:G152"/>
    <mergeCell ref="H152:I152"/>
    <mergeCell ref="J152:K152"/>
    <mergeCell ref="L152:M152"/>
    <mergeCell ref="A160:C160"/>
    <mergeCell ref="D160:H160"/>
    <mergeCell ref="I160:L160"/>
    <mergeCell ref="A161:K161"/>
    <mergeCell ref="A162:C162"/>
    <mergeCell ref="D162:G162"/>
    <mergeCell ref="I162:L162"/>
    <mergeCell ref="A68:A77"/>
    <mergeCell ref="A78:A81"/>
    <mergeCell ref="A91:A100"/>
    <mergeCell ref="A101:A104"/>
    <mergeCell ref="A114:A123"/>
    <mergeCell ref="A124:A127"/>
    <mergeCell ref="A137:A146"/>
    <mergeCell ref="A147:A150"/>
    <mergeCell ref="M14:M16"/>
    <mergeCell ref="A155:M159"/>
    <mergeCell ref="A14:D16"/>
    <mergeCell ref="A153:M154"/>
    <mergeCell ref="K14:L16"/>
    <mergeCell ref="A1:M2"/>
  </mergeCells>
  <conditionalFormatting sqref="E12">
    <cfRule type="cellIs" dxfId="0" priority="142" operator="equal">
      <formula>"Repack"</formula>
    </cfRule>
    <cfRule type="cellIs" dxfId="1" priority="143" operator="equal">
      <formula>"Pending"</formula>
    </cfRule>
    <cfRule type="cellIs" dxfId="2" priority="144" operator="equal">
      <formula>"Failed"</formula>
    </cfRule>
    <cfRule type="cellIs" dxfId="3" priority="145" operator="equal">
      <formula>"Passed"</formula>
    </cfRule>
  </conditionalFormatting>
  <conditionalFormatting sqref="D81:E81">
    <cfRule type="expression" dxfId="4" priority="109">
      <formula>IF($D$63=1,"Fail""0")</formula>
    </cfRule>
  </conditionalFormatting>
  <conditionalFormatting sqref="F82">
    <cfRule type="cellIs" dxfId="0" priority="64" operator="equal">
      <formula>"Repack"</formula>
    </cfRule>
    <cfRule type="cellIs" dxfId="1" priority="68" operator="equal">
      <formula>"Pending"</formula>
    </cfRule>
    <cfRule type="cellIs" dxfId="2" priority="72" operator="equal">
      <formula>"Failed"</formula>
    </cfRule>
    <cfRule type="cellIs" dxfId="3" priority="76" operator="equal">
      <formula>"Passed"</formula>
    </cfRule>
  </conditionalFormatting>
  <conditionalFormatting sqref="H82">
    <cfRule type="cellIs" dxfId="0" priority="63" operator="equal">
      <formula>"Repack"</formula>
    </cfRule>
    <cfRule type="cellIs" dxfId="1" priority="67" operator="equal">
      <formula>"Pending"</formula>
    </cfRule>
    <cfRule type="cellIs" dxfId="2" priority="71" operator="equal">
      <formula>"Failed"</formula>
    </cfRule>
    <cfRule type="cellIs" dxfId="3" priority="75" operator="equal">
      <formula>"Passed"</formula>
    </cfRule>
  </conditionalFormatting>
  <conditionalFormatting sqref="J82">
    <cfRule type="cellIs" dxfId="0" priority="62" operator="equal">
      <formula>"Repack"</formula>
    </cfRule>
    <cfRule type="cellIs" dxfId="1" priority="66" operator="equal">
      <formula>"Pending"</formula>
    </cfRule>
    <cfRule type="cellIs" dxfId="2" priority="70" operator="equal">
      <formula>"Failed"</formula>
    </cfRule>
    <cfRule type="cellIs" dxfId="3" priority="74" operator="equal">
      <formula>"Passed"</formula>
    </cfRule>
  </conditionalFormatting>
  <conditionalFormatting sqref="L82">
    <cfRule type="cellIs" dxfId="0" priority="61" operator="equal">
      <formula>"Repack"</formula>
    </cfRule>
    <cfRule type="cellIs" dxfId="1" priority="65" operator="equal">
      <formula>"Pending"</formula>
    </cfRule>
    <cfRule type="cellIs" dxfId="2" priority="69" operator="equal">
      <formula>"Failed"</formula>
    </cfRule>
    <cfRule type="cellIs" dxfId="3" priority="73" operator="equal">
      <formula>"Passed"</formula>
    </cfRule>
  </conditionalFormatting>
  <conditionalFormatting sqref="D105">
    <cfRule type="cellIs" dxfId="0" priority="57" operator="equal">
      <formula>"Repack"</formula>
    </cfRule>
    <cfRule type="cellIs" dxfId="1" priority="58" operator="equal">
      <formula>"Pending"</formula>
    </cfRule>
    <cfRule type="cellIs" dxfId="2" priority="59" operator="equal">
      <formula>"Failed"</formula>
    </cfRule>
    <cfRule type="cellIs" dxfId="3" priority="60" operator="equal">
      <formula>"Passed"</formula>
    </cfRule>
  </conditionalFormatting>
  <conditionalFormatting sqref="F105">
    <cfRule type="cellIs" dxfId="0" priority="44" operator="equal">
      <formula>"Repack"</formula>
    </cfRule>
    <cfRule type="cellIs" dxfId="1" priority="48" operator="equal">
      <formula>"Pending"</formula>
    </cfRule>
    <cfRule type="cellIs" dxfId="2" priority="52" operator="equal">
      <formula>"Failed"</formula>
    </cfRule>
    <cfRule type="cellIs" dxfId="3" priority="56" operator="equal">
      <formula>"Passed"</formula>
    </cfRule>
  </conditionalFormatting>
  <conditionalFormatting sqref="H105">
    <cfRule type="cellIs" dxfId="0" priority="43" operator="equal">
      <formula>"Repack"</formula>
    </cfRule>
    <cfRule type="cellIs" dxfId="1" priority="47" operator="equal">
      <formula>"Pending"</formula>
    </cfRule>
    <cfRule type="cellIs" dxfId="2" priority="51" operator="equal">
      <formula>"Failed"</formula>
    </cfRule>
    <cfRule type="cellIs" dxfId="3" priority="55" operator="equal">
      <formula>"Passed"</formula>
    </cfRule>
  </conditionalFormatting>
  <conditionalFormatting sqref="J105">
    <cfRule type="cellIs" dxfId="0" priority="42" operator="equal">
      <formula>"Repack"</formula>
    </cfRule>
    <cfRule type="cellIs" dxfId="1" priority="46" operator="equal">
      <formula>"Pending"</formula>
    </cfRule>
    <cfRule type="cellIs" dxfId="2" priority="50" operator="equal">
      <formula>"Failed"</formula>
    </cfRule>
    <cfRule type="cellIs" dxfId="3" priority="54" operator="equal">
      <formula>"Passed"</formula>
    </cfRule>
  </conditionalFormatting>
  <conditionalFormatting sqref="L105">
    <cfRule type="cellIs" dxfId="0" priority="41" operator="equal">
      <formula>"Repack"</formula>
    </cfRule>
    <cfRule type="cellIs" dxfId="1" priority="45" operator="equal">
      <formula>"Pending"</formula>
    </cfRule>
    <cfRule type="cellIs" dxfId="2" priority="49" operator="equal">
      <formula>"Failed"</formula>
    </cfRule>
    <cfRule type="cellIs" dxfId="3" priority="53" operator="equal">
      <formula>"Passed"</formula>
    </cfRule>
  </conditionalFormatting>
  <conditionalFormatting sqref="D128">
    <cfRule type="cellIs" dxfId="0" priority="37" operator="equal">
      <formula>"Repack"</formula>
    </cfRule>
    <cfRule type="cellIs" dxfId="1" priority="38" operator="equal">
      <formula>"Pending"</formula>
    </cfRule>
    <cfRule type="cellIs" dxfId="2" priority="39" operator="equal">
      <formula>"Failed"</formula>
    </cfRule>
    <cfRule type="cellIs" dxfId="3" priority="40" operator="equal">
      <formula>"Passed"</formula>
    </cfRule>
  </conditionalFormatting>
  <conditionalFormatting sqref="F128">
    <cfRule type="cellIs" dxfId="0" priority="24" operator="equal">
      <formula>"Repack"</formula>
    </cfRule>
    <cfRule type="cellIs" dxfId="1" priority="28" operator="equal">
      <formula>"Pending"</formula>
    </cfRule>
    <cfRule type="cellIs" dxfId="2" priority="32" operator="equal">
      <formula>"Failed"</formula>
    </cfRule>
    <cfRule type="cellIs" dxfId="3" priority="36" operator="equal">
      <formula>"Passed"</formula>
    </cfRule>
  </conditionalFormatting>
  <conditionalFormatting sqref="H128">
    <cfRule type="cellIs" dxfId="0" priority="23" operator="equal">
      <formula>"Repack"</formula>
    </cfRule>
    <cfRule type="cellIs" dxfId="1" priority="27" operator="equal">
      <formula>"Pending"</formula>
    </cfRule>
    <cfRule type="cellIs" dxfId="2" priority="31" operator="equal">
      <formula>"Failed"</formula>
    </cfRule>
    <cfRule type="cellIs" dxfId="3" priority="35" operator="equal">
      <formula>"Passed"</formula>
    </cfRule>
  </conditionalFormatting>
  <conditionalFormatting sqref="J128">
    <cfRule type="cellIs" dxfId="0" priority="22" operator="equal">
      <formula>"Repack"</formula>
    </cfRule>
    <cfRule type="cellIs" dxfId="1" priority="26" operator="equal">
      <formula>"Pending"</formula>
    </cfRule>
    <cfRule type="cellIs" dxfId="2" priority="30" operator="equal">
      <formula>"Failed"</formula>
    </cfRule>
    <cfRule type="cellIs" dxfId="3" priority="34" operator="equal">
      <formula>"Passed"</formula>
    </cfRule>
  </conditionalFormatting>
  <conditionalFormatting sqref="L128">
    <cfRule type="cellIs" dxfId="0" priority="21" operator="equal">
      <formula>"Repack"</formula>
    </cfRule>
    <cfRule type="cellIs" dxfId="1" priority="25" operator="equal">
      <formula>"Pending"</formula>
    </cfRule>
    <cfRule type="cellIs" dxfId="2" priority="29" operator="equal">
      <formula>"Failed"</formula>
    </cfRule>
    <cfRule type="cellIs" dxfId="3" priority="33" operator="equal">
      <formula>"Passed"</formula>
    </cfRule>
  </conditionalFormatting>
  <conditionalFormatting sqref="D151">
    <cfRule type="cellIs" dxfId="0" priority="17" operator="equal">
      <formula>"Repack"</formula>
    </cfRule>
    <cfRule type="cellIs" dxfId="1" priority="18" operator="equal">
      <formula>"Pending"</formula>
    </cfRule>
    <cfRule type="cellIs" dxfId="2" priority="19" operator="equal">
      <formula>"Failed"</formula>
    </cfRule>
    <cfRule type="cellIs" dxfId="3" priority="20" operator="equal">
      <formula>"Passed"</formula>
    </cfRule>
  </conditionalFormatting>
  <conditionalFormatting sqref="F151">
    <cfRule type="cellIs" dxfId="0" priority="4" operator="equal">
      <formula>"Repack"</formula>
    </cfRule>
    <cfRule type="cellIs" dxfId="1" priority="8" operator="equal">
      <formula>"Pending"</formula>
    </cfRule>
    <cfRule type="cellIs" dxfId="2" priority="12" operator="equal">
      <formula>"Failed"</formula>
    </cfRule>
    <cfRule type="cellIs" dxfId="3" priority="16" operator="equal">
      <formula>"Passed"</formula>
    </cfRule>
  </conditionalFormatting>
  <conditionalFormatting sqref="H151">
    <cfRule type="cellIs" dxfId="0" priority="3" operator="equal">
      <formula>"Repack"</formula>
    </cfRule>
    <cfRule type="cellIs" dxfId="1" priority="7" operator="equal">
      <formula>"Pending"</formula>
    </cfRule>
    <cfRule type="cellIs" dxfId="2" priority="11" operator="equal">
      <formula>"Failed"</formula>
    </cfRule>
    <cfRule type="cellIs" dxfId="3" priority="15" operator="equal">
      <formula>"Passed"</formula>
    </cfRule>
  </conditionalFormatting>
  <conditionalFormatting sqref="J151">
    <cfRule type="cellIs" dxfId="0" priority="2" operator="equal">
      <formula>"Repack"</formula>
    </cfRule>
    <cfRule type="cellIs" dxfId="1" priority="6" operator="equal">
      <formula>"Pending"</formula>
    </cfRule>
    <cfRule type="cellIs" dxfId="2" priority="10" operator="equal">
      <formula>"Failed"</formula>
    </cfRule>
    <cfRule type="cellIs" dxfId="3" priority="14" operator="equal">
      <formula>"Passed"</formula>
    </cfRule>
  </conditionalFormatting>
  <conditionalFormatting sqref="L151">
    <cfRule type="cellIs" dxfId="0" priority="1" operator="equal">
      <formula>"Repack"</formula>
    </cfRule>
    <cfRule type="cellIs" dxfId="1" priority="5" operator="equal">
      <formula>"Pending"</formula>
    </cfRule>
    <cfRule type="cellIs" dxfId="2" priority="9" operator="equal">
      <formula>"Failed"</formula>
    </cfRule>
    <cfRule type="cellIs" dxfId="3" priority="13" operator="equal">
      <formula>"Passed"</formula>
    </cfRule>
  </conditionalFormatting>
  <conditionalFormatting sqref="D81:M81 D82 D104:M104 D127:M127 D150:M150">
    <cfRule type="cellIs" dxfId="0" priority="138" operator="equal">
      <formula>"Repack"</formula>
    </cfRule>
    <cfRule type="cellIs" dxfId="1" priority="139" operator="equal">
      <formula>"Pending"</formula>
    </cfRule>
    <cfRule type="cellIs" dxfId="2" priority="140" operator="equal">
      <formula>"Failed"</formula>
    </cfRule>
    <cfRule type="cellIs" dxfId="3" priority="141" operator="equal">
      <formula>"Passed"</formula>
    </cfRule>
  </conditionalFormatting>
  <dataValidations count="24">
    <dataValidation type="list" allowBlank="1" showInputMessage="1" showErrorMessage="1" sqref="C5">
      <formula1>"Factory QC,Warehouse QC"</formula1>
    </dataValidation>
    <dataValidation type="list" allowBlank="1" showInputMessage="1" showErrorMessage="1" sqref="I5:M5">
      <formula1>"Tommy,May,Terry,Jack,Yingcai Fu,Kent,Reles,Paul,Baker,Alen,Julian,Leo,Eddie,Devin,Jimmy,James,Andrew,Jeffery,Bruce,Jerry"</formula1>
    </dataValidation>
    <dataValidation type="textLength" operator="greaterThan" showInputMessage="1" showErrorMessage="1" error="请输入工厂名称" sqref="C6:E6">
      <formula1>1</formula1>
    </dataValidation>
    <dataValidation type="list" allowBlank="1" showInputMessage="1" showErrorMessage="1" sqref="I6:M6">
      <formula1>"Factory,Trading Company,YW Store Factory,YW Store Agent,Unable to define type(whqc)"</formula1>
    </dataValidation>
    <dataValidation type="textLength" operator="greaterThan" showInputMessage="1" showErrorMessage="1" error="请输入工厂地址" sqref="C7:E7">
      <formula1>1</formula1>
    </dataValidation>
    <dataValidation type="date" operator="between" showInputMessage="1" showErrorMessage="1" errorTitle="错误" error="仅限输入”日期“" sqref="I7:M7">
      <formula1>43466</formula1>
      <formula2>72686</formula2>
    </dataValidation>
    <dataValidation type="textLength" operator="greaterThan" showInputMessage="1" showErrorMessage="1" error="请输入产品描述" sqref="I8:M8">
      <formula1>1</formula1>
    </dataValidation>
    <dataValidation allowBlank="1" showInputMessage="1" showErrorMessage="1" errorTitle="错误" error="    仅限输入字（0-10000）" sqref="C9:E9"/>
    <dataValidation type="whole" operator="between" allowBlank="1" showInputMessage="1" showErrorMessage="1" errorTitle="错误" error="    仅限输入字（0-10000）" sqref="I9:M9">
      <formula1>0</formula1>
      <formula2>10000</formula2>
    </dataValidation>
    <dataValidation allowBlank="1" showInputMessage="1" showErrorMessage="1" sqref="C10:E10" errorStyle="information"/>
    <dataValidation type="textLength" operator="greaterThan" showInputMessage="1" showErrorMessage="1" error="请输入正确跟单名字" sqref="I10:M10">
      <formula1>1</formula1>
    </dataValidation>
    <dataValidation type="list" allowBlank="1" showInputMessage="1" showErrorMessage="1" sqref="C11:E11">
      <formula1>"Correct(拼写正确）,Wrong(拼写有误）,N/A"</formula1>
    </dataValidation>
    <dataValidation type="list" allowBlank="1" showInputMessage="1" showErrorMessage="1" sqref="I11:M11">
      <formula1>"Inner pack&amp;Master carton tested,Inner pack tested,Master carton tested,Untested"</formula1>
    </dataValidation>
    <dataValidation type="list" allowBlank="1" showInputMessage="1" showErrorMessage="1" sqref="E12:M12">
      <formula1>"Passed,Pending,Repack,Failed"</formula1>
    </dataValidation>
    <dataValidation type="decimal" operator="between" showInputMessage="1" showErrorMessage="1" errorTitle="错误" error="    仅限输入字（0.01-100.00）" sqref="K59">
      <formula1>0</formula1>
      <formula2>1000</formula2>
    </dataValidation>
    <dataValidation type="decimal" operator="between" allowBlank="1" showInputMessage="1" showErrorMessage="1" errorTitle="错误" error="    仅限输入字（0.01-100.00）" sqref="L59:M59">
      <formula1>0.01</formula1>
      <formula2>100</formula2>
    </dataValidation>
    <dataValidation type="list" allowBlank="1" showInputMessage="1" showErrorMessage="1" sqref="D81:E81">
      <formula1>"Passed,FAIL – (pending buyer disposition),Pending"</formula1>
    </dataValidation>
    <dataValidation type="list" allowBlank="1" showInputMessage="1" showErrorMessage="1" sqref="F81:M81 D104:M104 D127:M127 D150:M150">
      <formula1>"Passed,Failed,Pending,Repack"</formula1>
    </dataValidation>
    <dataValidation type="list" allowBlank="1" showInputMessage="1" showErrorMessage="1" sqref="D82:M82 D105:M105 D128:M128 D151:M151">
      <formula1>"Safety,Function,Part short,Mislabel,Design,Listing,Quantity short,Appearance,Package,Mix-pack,Product/Package unfinished,Uncertain"</formula1>
    </dataValidation>
    <dataValidation type="list" allowBlank="1" showInputMessage="1" showErrorMessage="1" sqref="A162:C162">
      <formula1>"Terry,Tommy,May,Jack,Reles,Ailsa,Mars,Jing,Yincai Fu,Kent,Ford,Tom"</formula1>
    </dataValidation>
    <dataValidation type="whole" operator="greaterThanOrEqual" allowBlank="1" showInputMessage="1" showErrorMessage="1" errorTitle="错误" error="仅限输入整数" sqref="D63:M80 D86:M103 D109:M126 D132:M149">
      <formula1>0</formula1>
    </dataValidation>
    <dataValidation type="decimal" operator="greaterThanOrEqual" allowBlank="1" showInputMessage="1" showErrorMessage="1" errorTitle="警告" error="仅限输入数字" sqref="E17:M36">
      <formula1>0</formula1>
    </dataValidation>
    <dataValidation type="decimal" operator="greaterThanOrEqual" allowBlank="1" showInputMessage="1" showErrorMessage="1" errorTitle="错误" error="仅限输入数字" sqref="E39:J58">
      <formula1>0</formula1>
    </dataValidation>
    <dataValidation type="decimal" operator="greaterThan" allowBlank="1" showInputMessage="1" showErrorMessage="1" errorTitle="错误" error="    仅限输入字（0.01-100.00）" sqref="K39:M58">
      <formula1>0.0001</formula1>
    </dataValidation>
  </dataValidations>
  <printOptions horizontalCentered="1"/>
  <pageMargins left="0.7" right="0.7" top="0.75" bottom="0.75" header="0.3" footer="0.3"/>
  <pageSetup paperSize="9" scale="57" fitToWidth="0" fitToHeight="0" orientation="portrait"/>
  <headerFooter>
    <oddHeader>&amp;R&amp;"-,Italic"Document #: ________________
Document Ver: ______________
Release Date: ________________</oddHeader>
  </headerFooter>
  <ignoredErrors>
    <ignoredError sqref="C11" listDataValidatio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B1:M20"/>
  <sheetViews>
    <sheetView showGridLines="0" view="pageBreakPreview" zoomScaleNormal="100" topLeftCell="A8" workbookViewId="0">
      <selection activeCell="K19" sqref="K19"/>
    </sheetView>
  </sheetViews>
  <sheetFormatPr defaultColWidth="9" defaultRowHeight="13.85"/>
  <cols>
    <col min="1" max="1" width="2.46902654867257" style="28" customWidth="1"/>
    <col min="2" max="13" width="11.7964601769912" style="28" customWidth="1"/>
    <col min="14" max="14" width="2.46902654867257" style="28" customWidth="1"/>
  </cols>
  <sheetData>
    <row r="1" ht="30" customHeight="1" spans="2:8">
      <c r="B1" s="63" t="s">
        <v>95</v>
      </c>
    </row>
    <row r="2" ht="16.05" customHeight="1" spans="2:8">
      <c r="B2" s="64" t="s">
        <v>96</v>
      </c>
    </row>
    <row r="4" ht="22.05" customHeight="1" spans="2:8">
      <c r="B4" s="65" t="s">
        <v>97</v>
      </c>
    </row>
    <row r="5" ht="32" customHeight="1" spans="2:8">
      <c r="B5" s="67" t="s">
        <v>98</v>
      </c>
      <c r="H5" s="67" t="s">
        <v>99</v>
      </c>
    </row>
    <row r="6" ht="210" customHeight="1"/>
    <row r="7" ht="32" customHeight="1" spans="2:8">
      <c r="B7" s="67" t="s">
        <v>100</v>
      </c>
      <c r="H7" s="67" t="s">
        <v>101</v>
      </c>
    </row>
    <row r="8" ht="210" customHeight="1"/>
    <row r="10" ht="22.05" customHeight="1" spans="2:8">
      <c r="B10" s="65" t="s">
        <v>102</v>
      </c>
    </row>
    <row r="11" ht="32" customHeight="1" spans="2:8">
      <c r="B11" s="67" t="s">
        <v>103</v>
      </c>
      <c r="H11" s="67" t="s">
        <v>104</v>
      </c>
    </row>
    <row r="12" ht="210" customHeight="1"/>
    <row r="13" ht="32" customHeight="1" spans="2:8">
      <c r="B13" s="67" t="s">
        <v>105</v>
      </c>
      <c r="H13" s="67" t="s">
        <v>106</v>
      </c>
    </row>
    <row r="14" ht="210" customHeight="1"/>
    <row r="15" ht="41" customHeight="1"/>
    <row r="17" ht="22.05" customHeight="1" spans="2:13">
      <c r="B17" s="65" t="s">
        <v>107</v>
      </c>
    </row>
    <row r="18" ht="32" customHeight="1" spans="2:13">
      <c r="B18" s="66" t="s">
        <v>108</v>
      </c>
    </row>
    <row r="19" ht="210" customHeight="1"/>
    <row r="20" ht="46.05" customHeight="1" spans="2:13">
      <c r="B20" s="74" t="s">
        <v>109</v>
      </c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</row>
  </sheetData>
  <mergeCells count="15">
    <mergeCell ref="B1:M1"/>
    <mergeCell ref="B2:M2"/>
    <mergeCell ref="B4:M4"/>
    <mergeCell ref="B5:G5"/>
    <mergeCell ref="H5:M5"/>
    <mergeCell ref="B7:G7"/>
    <mergeCell ref="H7:M7"/>
    <mergeCell ref="B10:M10"/>
    <mergeCell ref="B11:G11"/>
    <mergeCell ref="H11:M11"/>
    <mergeCell ref="B13:G13"/>
    <mergeCell ref="H13:M13"/>
    <mergeCell ref="B17:M17"/>
    <mergeCell ref="B18:G18"/>
    <mergeCell ref="B20:M20"/>
  </mergeCells>
  <printOptions horizontalCentered="1"/>
  <pageMargins left="0.7" right="0.7" top="0.75" bottom="0.75" header="0.3" footer="0.3"/>
  <pageSetup paperSize="1" scale="61" fitToWidth="0" fitToHeight="0" orientation="portrait"/>
  <headerFooter/>
  <rowBreaks count="1" manualBreakCount="1">
    <brk id="15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B1:M32"/>
  <sheetViews>
    <sheetView showGridLines="0" view="pageBreakPreview" zoomScaleNormal="100" topLeftCell="A31" workbookViewId="0">
      <selection activeCell="H9" sqref="H9:M9"/>
    </sheetView>
  </sheetViews>
  <sheetFormatPr defaultColWidth="9" defaultRowHeight="13.85"/>
  <cols>
    <col min="1" max="1" width="2.46902654867257" style="28" customWidth="1"/>
    <col min="2" max="13" width="11.7964601769912" style="28" customWidth="1"/>
    <col min="14" max="14" width="2.46902654867257" style="28" customWidth="1"/>
  </cols>
  <sheetData>
    <row r="1" ht="30" customHeight="1" spans="2:8">
      <c r="B1" s="63" t="s">
        <v>110</v>
      </c>
    </row>
    <row r="2" ht="16.05" customHeight="1" spans="2:8">
      <c r="B2" s="64" t="s">
        <v>96</v>
      </c>
    </row>
    <row r="4" ht="22.05" customHeight="1" spans="2:8">
      <c r="B4" s="65" t="s">
        <v>111</v>
      </c>
    </row>
    <row r="5" ht="32" customHeight="1" spans="2:8">
      <c r="B5" s="66" t="s">
        <v>112</v>
      </c>
      <c r="H5" s="66" t="s">
        <v>113</v>
      </c>
    </row>
    <row r="6" ht="210" customHeight="1"/>
    <row r="7" ht="32" customHeight="1" spans="2:8">
      <c r="B7" s="67" t="s">
        <v>114</v>
      </c>
      <c r="H7" s="67" t="s">
        <v>115</v>
      </c>
    </row>
    <row r="8" ht="210" customHeight="1"/>
    <row r="9" ht="32" customHeight="1" spans="2:8">
      <c r="B9" s="67" t="s">
        <v>116</v>
      </c>
      <c r="H9" s="67" t="s">
        <v>117</v>
      </c>
    </row>
    <row r="10" ht="210" customHeight="1"/>
    <row r="11" ht="32" customHeight="1" spans="2:8">
      <c r="B11" s="67" t="s">
        <v>118</v>
      </c>
      <c r="H11" s="67" t="s">
        <v>119</v>
      </c>
    </row>
    <row r="12" ht="210" customHeight="1"/>
    <row r="14" ht="22.05" customHeight="1" spans="2:8">
      <c r="B14" s="65" t="s">
        <v>120</v>
      </c>
    </row>
    <row r="15" ht="32" customHeight="1" spans="2:8">
      <c r="B15" s="66" t="s">
        <v>121</v>
      </c>
      <c r="H15" s="66" t="s">
        <v>122</v>
      </c>
    </row>
    <row r="16" ht="210" customHeight="1"/>
    <row r="17" ht="32" customHeight="1" spans="2:8">
      <c r="B17" s="67" t="s">
        <v>123</v>
      </c>
      <c r="H17" s="67" t="s">
        <v>124</v>
      </c>
    </row>
    <row r="18" ht="210" customHeight="1"/>
    <row r="19" ht="32" customHeight="1" spans="2:8">
      <c r="B19" s="67" t="s">
        <v>125</v>
      </c>
      <c r="H19" s="67" t="s">
        <v>126</v>
      </c>
    </row>
    <row r="20" ht="210" customHeight="1"/>
    <row r="21" ht="32" customHeight="1" spans="2:8">
      <c r="B21" s="67" t="s">
        <v>127</v>
      </c>
      <c r="H21" s="67" t="s">
        <v>128</v>
      </c>
    </row>
    <row r="22" ht="210" customHeight="1"/>
    <row r="24" ht="22.05" customHeight="1" spans="2:8">
      <c r="B24" s="65" t="s">
        <v>129</v>
      </c>
    </row>
    <row r="25" ht="32" customHeight="1" spans="2:8">
      <c r="B25" s="66" t="s">
        <v>130</v>
      </c>
      <c r="H25" s="66" t="s">
        <v>131</v>
      </c>
    </row>
    <row r="26" ht="210" customHeight="1"/>
    <row r="27" ht="32" customHeight="1" spans="2:8">
      <c r="B27" s="67" t="s">
        <v>132</v>
      </c>
      <c r="H27" s="67" t="s">
        <v>133</v>
      </c>
    </row>
    <row r="28" ht="210" customHeight="1"/>
    <row r="29" ht="32" customHeight="1" spans="2:8">
      <c r="B29" s="66" t="s">
        <v>134</v>
      </c>
      <c r="H29" s="66" t="s">
        <v>135</v>
      </c>
    </row>
    <row r="30" ht="210" customHeight="1"/>
    <row r="31" ht="32" customHeight="1" spans="2:8">
      <c r="B31" s="67" t="s">
        <v>136</v>
      </c>
      <c r="H31" s="67" t="s">
        <v>137</v>
      </c>
    </row>
    <row r="32" ht="210" customHeight="1"/>
  </sheetData>
  <mergeCells count="29">
    <mergeCell ref="B1:M1"/>
    <mergeCell ref="B2:M2"/>
    <mergeCell ref="B4:M4"/>
    <mergeCell ref="B5:G5"/>
    <mergeCell ref="H5:M5"/>
    <mergeCell ref="B7:G7"/>
    <mergeCell ref="H7:M7"/>
    <mergeCell ref="B9:G9"/>
    <mergeCell ref="H9:M9"/>
    <mergeCell ref="B11:G11"/>
    <mergeCell ref="H11:M11"/>
    <mergeCell ref="B14:M14"/>
    <mergeCell ref="B15:G15"/>
    <mergeCell ref="H15:M15"/>
    <mergeCell ref="B17:G17"/>
    <mergeCell ref="H17:M17"/>
    <mergeCell ref="B19:G19"/>
    <mergeCell ref="H19:M19"/>
    <mergeCell ref="B21:G21"/>
    <mergeCell ref="H21:M21"/>
    <mergeCell ref="B24:M24"/>
    <mergeCell ref="B25:G25"/>
    <mergeCell ref="H25:M25"/>
    <mergeCell ref="B27:G27"/>
    <mergeCell ref="H27:M27"/>
    <mergeCell ref="B29:G29"/>
    <mergeCell ref="H29:M29"/>
    <mergeCell ref="B31:G31"/>
    <mergeCell ref="H31:M31"/>
  </mergeCells>
  <printOptions horizontalCentered="1"/>
  <pageMargins left="0.7" right="0.7" top="0.75" bottom="0.75" header="0.3" footer="0.3"/>
  <pageSetup paperSize="1" scale="60" fitToWidth="0" fitToHeight="0" orientation="portrait"/>
  <headerFooter/>
  <rowBreaks count="2" manualBreakCount="2">
    <brk id="12" max="16383" man="1"/>
    <brk id="22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B1:M28"/>
  <sheetViews>
    <sheetView showGridLines="0" view="pageBreakPreview" zoomScaleNormal="100" topLeftCell="A24" workbookViewId="0">
      <selection activeCell="L32" sqref="L32"/>
    </sheetView>
  </sheetViews>
  <sheetFormatPr defaultColWidth="9" defaultRowHeight="13.85"/>
  <cols>
    <col min="1" max="1" width="2.46902654867257" style="28" customWidth="1"/>
    <col min="2" max="13" width="11.7964601769912" style="28" customWidth="1"/>
    <col min="14" max="14" width="2.46902654867257" style="28" customWidth="1"/>
  </cols>
  <sheetData>
    <row r="1" ht="30" customHeight="1" spans="2:12">
      <c r="B1" s="63" t="s">
        <v>138</v>
      </c>
    </row>
    <row r="2" ht="16.05" customHeight="1" spans="2:12">
      <c r="B2" s="64" t="s">
        <v>96</v>
      </c>
    </row>
    <row r="4" ht="22.05" customHeight="1" spans="2:12">
      <c r="B4" s="65" t="s">
        <v>139</v>
      </c>
    </row>
    <row r="5" ht="32" customHeight="1" spans="2:12">
      <c r="B5" s="66" t="s">
        <v>140</v>
      </c>
      <c r="H5" s="66" t="s">
        <v>141</v>
      </c>
    </row>
    <row r="6" ht="210" customHeight="1"/>
    <row r="7" ht="32" customHeight="1" spans="2:12">
      <c r="B7" s="67" t="s">
        <v>142</v>
      </c>
      <c r="H7" s="67" t="s">
        <v>143</v>
      </c>
    </row>
    <row r="8" ht="210" customHeight="1"/>
    <row r="10" ht="22.05" customHeight="1" spans="2:12">
      <c r="B10" s="65" t="s">
        <v>144</v>
      </c>
    </row>
    <row r="11" ht="32" customHeight="1" spans="2:12">
      <c r="B11" s="66" t="s">
        <v>145</v>
      </c>
      <c r="H11" s="66" t="s">
        <v>146</v>
      </c>
    </row>
    <row r="12" ht="210" customHeight="1"/>
    <row r="13" ht="32" customHeight="1" spans="2:12">
      <c r="B13" s="67" t="s">
        <v>147</v>
      </c>
      <c r="H13" s="68"/>
      <c r="I13" s="68"/>
      <c r="J13" s="68"/>
      <c r="K13" s="68"/>
      <c r="L13" s="68"/>
    </row>
    <row r="14" ht="210" customHeight="1"/>
    <row r="16" ht="22.05" customHeight="1" spans="2:12">
      <c r="B16" s="65" t="s">
        <v>148</v>
      </c>
    </row>
    <row r="17" ht="32" customHeight="1" spans="2:13">
      <c r="B17" s="67" t="s">
        <v>149</v>
      </c>
      <c r="H17" s="67" t="s">
        <v>150</v>
      </c>
    </row>
    <row r="18" ht="210" customHeight="1"/>
    <row r="19" ht="32" customHeight="1" spans="2:13">
      <c r="B19" s="67" t="s">
        <v>151</v>
      </c>
      <c r="H19" s="69" t="s">
        <v>152</v>
      </c>
    </row>
    <row r="20" ht="210" customHeight="1"/>
    <row r="22" ht="22.05" customHeight="1" spans="2:13">
      <c r="B22" s="65" t="s">
        <v>153</v>
      </c>
    </row>
    <row r="23" ht="32" customHeight="1" spans="2:13">
      <c r="B23" s="69" t="s">
        <v>154</v>
      </c>
      <c r="H23" s="67" t="s">
        <v>155</v>
      </c>
    </row>
    <row r="24" ht="210" customHeight="1"/>
    <row r="25" ht="32" customHeight="1" spans="2:13">
      <c r="B25" s="67" t="s">
        <v>156</v>
      </c>
    </row>
    <row r="26" ht="51" customHeight="1" spans="2:13">
      <c r="B26" s="70"/>
      <c r="C26" s="70"/>
      <c r="D26" s="70"/>
      <c r="E26" s="70"/>
      <c r="F26" s="70"/>
      <c r="G26" s="70"/>
      <c r="H26" s="71" t="s">
        <v>157</v>
      </c>
      <c r="I26" s="71"/>
      <c r="J26" s="71"/>
      <c r="K26" s="71"/>
      <c r="L26" s="71"/>
      <c r="M26" s="71"/>
    </row>
    <row r="27" ht="51" customHeight="1" spans="2:13">
      <c r="B27" s="70"/>
      <c r="C27" s="72"/>
      <c r="D27" s="72"/>
      <c r="E27" s="72"/>
      <c r="F27" s="72"/>
      <c r="G27" s="72"/>
      <c r="H27" s="71"/>
      <c r="I27" s="71"/>
      <c r="J27" s="71"/>
      <c r="K27" s="71"/>
      <c r="L27" s="71"/>
      <c r="M27" s="71"/>
    </row>
    <row r="28" ht="51" customHeight="1" spans="2:13">
      <c r="B28" s="70"/>
      <c r="C28" s="72"/>
      <c r="D28" s="72"/>
      <c r="E28" s="72"/>
      <c r="F28" s="72"/>
      <c r="G28" s="72"/>
      <c r="H28" s="73"/>
      <c r="I28" s="73"/>
      <c r="J28" s="73"/>
      <c r="K28" s="73"/>
      <c r="L28" s="73"/>
      <c r="M28" s="73"/>
    </row>
  </sheetData>
  <mergeCells count="22">
    <mergeCell ref="B1:M1"/>
    <mergeCell ref="B2:M2"/>
    <mergeCell ref="B4:M4"/>
    <mergeCell ref="B5:G5"/>
    <mergeCell ref="H5:M5"/>
    <mergeCell ref="B7:G7"/>
    <mergeCell ref="H7:M7"/>
    <mergeCell ref="B10:M10"/>
    <mergeCell ref="B11:G11"/>
    <mergeCell ref="H11:M11"/>
    <mergeCell ref="B13:G13"/>
    <mergeCell ref="B16:M16"/>
    <mergeCell ref="B17:G17"/>
    <mergeCell ref="H17:M17"/>
    <mergeCell ref="B19:G19"/>
    <mergeCell ref="H19:M19"/>
    <mergeCell ref="B22:M22"/>
    <mergeCell ref="B23:G23"/>
    <mergeCell ref="H23:M23"/>
    <mergeCell ref="B25:G25"/>
    <mergeCell ref="B26:G28"/>
    <mergeCell ref="H26:M28"/>
  </mergeCells>
  <printOptions horizontalCentered="1"/>
  <pageMargins left="0.7" right="0.7" top="0.75" bottom="0.75" header="0.3" footer="0.3"/>
  <pageSetup paperSize="1" scale="60" fitToWidth="0" fitToHeight="0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B1:M26"/>
  <sheetViews>
    <sheetView showGridLines="0" view="pageBreakPreview" zoomScaleNormal="100" topLeftCell="A20" workbookViewId="0">
      <selection activeCell="P6" sqref="P6"/>
    </sheetView>
  </sheetViews>
  <sheetFormatPr defaultColWidth="9" defaultRowHeight="13.85"/>
  <cols>
    <col min="1" max="1" width="2.46902654867257" style="28" customWidth="1"/>
    <col min="2" max="13" width="11.7964601769912" style="28" customWidth="1"/>
    <col min="14" max="14" width="2.46902654867257" style="28" customWidth="1"/>
  </cols>
  <sheetData>
    <row r="1" ht="30" customHeight="1" spans="2:8">
      <c r="B1" s="63" t="s">
        <v>158</v>
      </c>
    </row>
    <row r="2" ht="16.05" customHeight="1" spans="2:8">
      <c r="B2" s="64" t="s">
        <v>96</v>
      </c>
    </row>
    <row r="4" ht="22.05" customHeight="1" spans="2:8">
      <c r="B4" s="65" t="s">
        <v>159</v>
      </c>
    </row>
    <row r="5" ht="32" customHeight="1" spans="2:8">
      <c r="B5" s="66" t="s">
        <v>160</v>
      </c>
    </row>
    <row r="6" ht="210" customHeight="1"/>
    <row r="8" ht="22.05" customHeight="1" spans="2:8">
      <c r="B8" s="65" t="s">
        <v>161</v>
      </c>
    </row>
    <row r="9" ht="32" customHeight="1" spans="2:8">
      <c r="B9" s="67" t="s">
        <v>162</v>
      </c>
      <c r="H9" s="67" t="s">
        <v>163</v>
      </c>
    </row>
    <row r="10" ht="210" customHeight="1"/>
    <row r="11" ht="32" customHeight="1" spans="2:8">
      <c r="B11" s="66" t="s">
        <v>164</v>
      </c>
    </row>
    <row r="12" ht="210" customHeight="1"/>
    <row r="14" ht="22.05" customHeight="1" spans="2:8">
      <c r="B14" s="65" t="s">
        <v>165</v>
      </c>
    </row>
    <row r="15" ht="32" customHeight="1" spans="2:8">
      <c r="B15" s="66" t="s">
        <v>166</v>
      </c>
    </row>
    <row r="16" ht="210" customHeight="1"/>
    <row r="18" ht="22.05" customHeight="1" spans="2:8">
      <c r="B18" s="65" t="s">
        <v>167</v>
      </c>
    </row>
    <row r="19" ht="32" customHeight="1" spans="2:8">
      <c r="B19" s="66" t="s">
        <v>168</v>
      </c>
      <c r="H19" s="66" t="s">
        <v>169</v>
      </c>
    </row>
    <row r="20" ht="210" customHeight="1"/>
    <row r="21" ht="32" customHeight="1" spans="2:8">
      <c r="B21" s="66" t="s">
        <v>170</v>
      </c>
    </row>
    <row r="22" ht="210" customHeight="1"/>
    <row r="24" ht="22.05" customHeight="1" spans="2:8">
      <c r="B24" s="65" t="s">
        <v>171</v>
      </c>
    </row>
    <row r="25" ht="32" customHeight="1" spans="2:8">
      <c r="B25" s="66" t="s">
        <v>172</v>
      </c>
      <c r="H25" s="66" t="s">
        <v>173</v>
      </c>
    </row>
    <row r="26" ht="210" customHeight="1"/>
  </sheetData>
  <mergeCells count="17">
    <mergeCell ref="B1:M1"/>
    <mergeCell ref="B2:M2"/>
    <mergeCell ref="B4:M4"/>
    <mergeCell ref="B5:G5"/>
    <mergeCell ref="B8:M8"/>
    <mergeCell ref="B9:G9"/>
    <mergeCell ref="H9:M9"/>
    <mergeCell ref="B11:G11"/>
    <mergeCell ref="B14:M14"/>
    <mergeCell ref="B15:G15"/>
    <mergeCell ref="B18:M18"/>
    <mergeCell ref="B19:G19"/>
    <mergeCell ref="H19:M19"/>
    <mergeCell ref="B21:G21"/>
    <mergeCell ref="B24:M24"/>
    <mergeCell ref="B25:G25"/>
    <mergeCell ref="H25:M25"/>
  </mergeCells>
  <printOptions horizontalCentered="1"/>
  <pageMargins left="0.7" right="0.7" top="0.75" bottom="0.75" header="0.3" footer="0.3"/>
  <pageSetup paperSize="1" scale="60" fitToWidth="0" fitToHeight="0" orientation="portrait"/>
  <headerFooter/>
  <rowBreaks count="1" manualBreakCount="1">
    <brk id="16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B1:L62"/>
  <sheetViews>
    <sheetView showGridLines="0" tabSelected="1" view="pageBreakPreview" zoomScaleNormal="100" workbookViewId="0">
      <selection activeCell="Q28" sqref="Q28"/>
    </sheetView>
  </sheetViews>
  <sheetFormatPr defaultColWidth="9" defaultRowHeight="13.85"/>
  <cols>
    <col min="1" max="1" width="3" style="28" customWidth="1"/>
    <col min="2" max="2" width="10" style="28" customWidth="1"/>
    <col min="3" max="4" width="11" style="28" customWidth="1"/>
    <col min="5" max="6" width="12" style="28" customWidth="1"/>
    <col min="7" max="7" width="2" style="28" customWidth="1"/>
    <col min="8" max="8" width="23.7345132743363" style="28" customWidth="1"/>
    <col min="9" max="9" width="10" style="28" customWidth="1"/>
    <col min="10" max="11" width="12.8672566371681" style="28" customWidth="1"/>
    <col min="12" max="12" width="11" style="28" customWidth="1"/>
  </cols>
  <sheetData>
    <row r="1" ht="16.85" customHeight="1" spans="2:12">
      <c r="B1" s="29" t="s">
        <v>174</v>
      </c>
      <c r="H1" s="30" t="s">
        <v>175</v>
      </c>
    </row>
    <row r="3" ht="30" customHeight="1" spans="2:12">
      <c r="B3" s="31" t="s">
        <v>176</v>
      </c>
      <c r="C3" s="31" t="s">
        <v>177</v>
      </c>
      <c r="D3" s="31" t="s">
        <v>178</v>
      </c>
      <c r="E3" s="31" t="s">
        <v>179</v>
      </c>
      <c r="F3" s="31" t="s">
        <v>180</v>
      </c>
      <c r="H3" s="31" t="s">
        <v>181</v>
      </c>
      <c r="I3" s="31" t="s">
        <v>182</v>
      </c>
      <c r="J3" s="31" t="s">
        <v>183</v>
      </c>
      <c r="K3" s="31" t="s">
        <v>184</v>
      </c>
      <c r="L3" s="31" t="s">
        <v>185</v>
      </c>
    </row>
    <row r="4" spans="2:12">
      <c r="B4" s="32">
        <v>1</v>
      </c>
      <c r="C4" s="33">
        <v>60</v>
      </c>
      <c r="D4" s="33">
        <v>59.8</v>
      </c>
      <c r="E4" s="33">
        <v>1</v>
      </c>
      <c r="F4" s="33">
        <v>998.8</v>
      </c>
      <c r="H4" s="32">
        <v>1</v>
      </c>
      <c r="I4" s="34">
        <v>21.26</v>
      </c>
      <c r="J4" s="32" t="s">
        <v>186</v>
      </c>
      <c r="K4" s="35">
        <f t="shared" ref="K4:K10" si="0">51*41*65.5/1000000</f>
        <v>0.1369605</v>
      </c>
      <c r="L4" s="32">
        <v>12</v>
      </c>
    </row>
    <row r="5" spans="2:12">
      <c r="B5" s="36">
        <v>2</v>
      </c>
      <c r="C5" s="37">
        <v>60</v>
      </c>
      <c r="D5" s="37">
        <v>89.6</v>
      </c>
      <c r="E5" s="37">
        <v>1</v>
      </c>
      <c r="F5" s="37">
        <v>1044.6</v>
      </c>
      <c r="H5" s="36">
        <v>2</v>
      </c>
      <c r="I5" s="38">
        <v>21.575</v>
      </c>
      <c r="J5" s="36" t="s">
        <v>186</v>
      </c>
      <c r="K5" s="39">
        <f t="shared" si="0"/>
        <v>0.1369605</v>
      </c>
      <c r="L5" s="36">
        <v>12</v>
      </c>
    </row>
    <row r="6" spans="2:12">
      <c r="B6" s="32">
        <v>3</v>
      </c>
      <c r="C6" s="33">
        <v>60</v>
      </c>
      <c r="D6" s="33">
        <v>90</v>
      </c>
      <c r="E6" s="33">
        <v>1</v>
      </c>
      <c r="F6" s="33">
        <v>982</v>
      </c>
      <c r="H6" s="32">
        <v>3</v>
      </c>
      <c r="I6" s="34">
        <v>21.815</v>
      </c>
      <c r="J6" s="32" t="s">
        <v>186</v>
      </c>
      <c r="K6" s="35">
        <f t="shared" si="0"/>
        <v>0.1369605</v>
      </c>
      <c r="L6" s="32">
        <v>12</v>
      </c>
    </row>
    <row r="7" spans="2:12">
      <c r="B7" s="36">
        <v>4</v>
      </c>
      <c r="C7" s="37">
        <v>60.2</v>
      </c>
      <c r="D7" s="37">
        <v>89.7</v>
      </c>
      <c r="E7" s="37">
        <v>1</v>
      </c>
      <c r="F7" s="37">
        <v>990</v>
      </c>
      <c r="H7" s="36">
        <v>4</v>
      </c>
      <c r="I7" s="38">
        <v>21.725</v>
      </c>
      <c r="J7" s="36" t="s">
        <v>186</v>
      </c>
      <c r="K7" s="39">
        <f t="shared" si="0"/>
        <v>0.1369605</v>
      </c>
      <c r="L7" s="36">
        <v>12</v>
      </c>
    </row>
    <row r="8" spans="2:12">
      <c r="B8" s="32">
        <v>5</v>
      </c>
      <c r="C8" s="33">
        <v>60.4</v>
      </c>
      <c r="D8" s="33">
        <v>89.5</v>
      </c>
      <c r="E8" s="33">
        <v>1</v>
      </c>
      <c r="F8" s="33">
        <v>1018</v>
      </c>
      <c r="H8" s="32">
        <v>5</v>
      </c>
      <c r="I8" s="34">
        <v>21.815</v>
      </c>
      <c r="J8" s="32" t="s">
        <v>186</v>
      </c>
      <c r="K8" s="35">
        <f t="shared" si="0"/>
        <v>0.1369605</v>
      </c>
      <c r="L8" s="32">
        <v>12</v>
      </c>
    </row>
    <row r="9" spans="2:12">
      <c r="B9" s="36">
        <v>6</v>
      </c>
      <c r="C9" s="37">
        <v>60.2</v>
      </c>
      <c r="D9" s="37">
        <v>89.8</v>
      </c>
      <c r="E9" s="37">
        <v>1</v>
      </c>
      <c r="F9" s="37">
        <v>1059</v>
      </c>
      <c r="H9" s="36">
        <v>6</v>
      </c>
      <c r="I9" s="38">
        <v>21.535</v>
      </c>
      <c r="J9" s="36" t="s">
        <v>186</v>
      </c>
      <c r="K9" s="39">
        <f t="shared" si="0"/>
        <v>0.1369605</v>
      </c>
      <c r="L9" s="36">
        <v>12</v>
      </c>
    </row>
    <row r="10" spans="2:12">
      <c r="B10" s="32">
        <v>7</v>
      </c>
      <c r="C10" s="33">
        <v>59.9</v>
      </c>
      <c r="D10" s="33">
        <v>90.1</v>
      </c>
      <c r="E10" s="33">
        <v>1</v>
      </c>
      <c r="F10" s="33">
        <v>1001.2</v>
      </c>
      <c r="H10" s="32">
        <v>7</v>
      </c>
      <c r="I10" s="34">
        <v>21.76</v>
      </c>
      <c r="J10" s="32" t="s">
        <v>186</v>
      </c>
      <c r="K10" s="35">
        <f t="shared" si="0"/>
        <v>0.1369605</v>
      </c>
      <c r="L10" s="32">
        <v>12</v>
      </c>
    </row>
    <row r="11" spans="2:12">
      <c r="B11" s="36">
        <v>8</v>
      </c>
      <c r="C11" s="37">
        <v>60.2</v>
      </c>
      <c r="D11" s="37">
        <v>90</v>
      </c>
      <c r="E11" s="37">
        <v>1</v>
      </c>
      <c r="F11" s="37">
        <v>1000.4</v>
      </c>
    </row>
    <row r="12" spans="2:12">
      <c r="B12" s="32">
        <v>9</v>
      </c>
      <c r="C12" s="33">
        <v>60</v>
      </c>
      <c r="D12" s="33">
        <v>89.8</v>
      </c>
      <c r="E12" s="33">
        <v>1</v>
      </c>
      <c r="F12" s="33">
        <v>987.8</v>
      </c>
      <c r="H12" s="40" t="s">
        <v>187</v>
      </c>
      <c r="I12" s="41">
        <f>AVERAGE(I4:I10)</f>
        <v>21.6407142857143</v>
      </c>
      <c r="J12" s="42" t="s">
        <v>188</v>
      </c>
      <c r="K12" s="43"/>
      <c r="L12" s="44">
        <f>AVERAGE(K4:K10)*42</f>
        <v>5.752341</v>
      </c>
    </row>
    <row r="13" spans="2:12">
      <c r="B13" s="36">
        <v>10</v>
      </c>
      <c r="C13" s="37">
        <v>60</v>
      </c>
      <c r="D13" s="37">
        <v>90.7</v>
      </c>
      <c r="E13" s="37">
        <v>1</v>
      </c>
      <c r="F13" s="37">
        <v>996</v>
      </c>
      <c r="H13" s="40" t="s">
        <v>189</v>
      </c>
      <c r="I13" s="45">
        <f>AVERAGE(I4:I10)*42</f>
        <v>908.91</v>
      </c>
      <c r="J13" s="46"/>
      <c r="K13" s="47"/>
      <c r="L13" s="48"/>
    </row>
    <row r="14" spans="2:12">
      <c r="B14" s="32">
        <v>11</v>
      </c>
      <c r="C14" s="33">
        <v>60.4</v>
      </c>
      <c r="D14" s="33">
        <v>89.3</v>
      </c>
      <c r="E14" s="33">
        <v>1</v>
      </c>
      <c r="F14" s="33">
        <v>947.6</v>
      </c>
    </row>
    <row r="15" spans="2:12">
      <c r="B15" s="36">
        <v>12</v>
      </c>
      <c r="C15" s="37">
        <v>60</v>
      </c>
      <c r="D15" s="37">
        <v>90</v>
      </c>
      <c r="E15" s="37">
        <v>1</v>
      </c>
      <c r="F15" s="37">
        <v>969.8</v>
      </c>
    </row>
    <row r="16" spans="2:12">
      <c r="B16" s="32">
        <v>13</v>
      </c>
      <c r="C16" s="33">
        <v>60.8</v>
      </c>
      <c r="D16" s="33">
        <v>89.3</v>
      </c>
      <c r="E16" s="33">
        <v>1</v>
      </c>
      <c r="F16" s="33">
        <v>1086.2</v>
      </c>
      <c r="H16" s="49" t="s">
        <v>190</v>
      </c>
    </row>
    <row r="17" spans="2:12">
      <c r="B17" s="36">
        <v>14</v>
      </c>
      <c r="C17" s="37">
        <v>59.8</v>
      </c>
      <c r="D17" s="37">
        <v>90.6</v>
      </c>
      <c r="E17" s="37">
        <v>1</v>
      </c>
      <c r="F17" s="37">
        <v>1067.6</v>
      </c>
      <c r="H17" s="50" t="s">
        <v>191</v>
      </c>
      <c r="I17" s="51" t="s">
        <v>192</v>
      </c>
      <c r="J17" s="52"/>
      <c r="K17" s="52"/>
      <c r="L17" s="53"/>
    </row>
    <row r="18" spans="2:12">
      <c r="B18" s="32">
        <v>15</v>
      </c>
      <c r="C18" s="33">
        <v>60</v>
      </c>
      <c r="D18" s="33">
        <v>90.2</v>
      </c>
      <c r="E18" s="33">
        <v>1</v>
      </c>
      <c r="F18" s="33">
        <v>869.8</v>
      </c>
      <c r="H18" s="50" t="s">
        <v>193</v>
      </c>
      <c r="I18" s="51" t="s">
        <v>194</v>
      </c>
      <c r="J18" s="52"/>
      <c r="K18" s="52"/>
      <c r="L18" s="53"/>
    </row>
    <row r="19" spans="2:12">
      <c r="B19" s="36">
        <v>16</v>
      </c>
      <c r="C19" s="37">
        <v>60</v>
      </c>
      <c r="D19" s="37">
        <v>90.2</v>
      </c>
      <c r="E19" s="37">
        <v>1</v>
      </c>
      <c r="F19" s="37">
        <v>1074.4</v>
      </c>
      <c r="H19" s="50" t="s">
        <v>195</v>
      </c>
      <c r="I19" s="51">
        <v>50</v>
      </c>
      <c r="J19" s="52"/>
      <c r="K19" s="52"/>
      <c r="L19" s="53"/>
    </row>
    <row r="20" spans="2:12">
      <c r="B20" s="32">
        <v>17</v>
      </c>
      <c r="C20" s="33">
        <v>59.8</v>
      </c>
      <c r="D20" s="33">
        <v>89.6</v>
      </c>
      <c r="E20" s="33">
        <v>1</v>
      </c>
      <c r="F20" s="33">
        <v>1031.6</v>
      </c>
      <c r="H20" s="50" t="s">
        <v>196</v>
      </c>
      <c r="I20" s="54" t="s">
        <v>197</v>
      </c>
      <c r="J20" s="52"/>
      <c r="K20" s="52"/>
      <c r="L20" s="53"/>
    </row>
    <row r="21" spans="2:12">
      <c r="B21" s="36">
        <v>18</v>
      </c>
      <c r="C21" s="37">
        <v>60.5</v>
      </c>
      <c r="D21" s="37">
        <v>89.5</v>
      </c>
      <c r="E21" s="37">
        <v>1</v>
      </c>
      <c r="F21" s="37">
        <v>1035.8</v>
      </c>
      <c r="H21" s="50" t="s">
        <v>198</v>
      </c>
      <c r="I21" s="51" t="s">
        <v>199</v>
      </c>
      <c r="J21" s="52"/>
      <c r="K21" s="52"/>
      <c r="L21" s="53"/>
    </row>
    <row r="22" spans="2:12">
      <c r="B22" s="32">
        <v>19</v>
      </c>
      <c r="C22" s="33">
        <v>60.2</v>
      </c>
      <c r="D22" s="33">
        <v>89.2</v>
      </c>
      <c r="E22" s="33">
        <v>1</v>
      </c>
      <c r="F22" s="33">
        <v>1041</v>
      </c>
    </row>
    <row r="23" spans="2:12">
      <c r="B23" s="36">
        <v>20</v>
      </c>
      <c r="C23" s="37">
        <v>59.6</v>
      </c>
      <c r="D23" s="37">
        <v>90.8</v>
      </c>
      <c r="E23" s="37">
        <v>1</v>
      </c>
      <c r="F23" s="37">
        <v>1048</v>
      </c>
    </row>
    <row r="24" spans="2:12">
      <c r="B24" s="32">
        <v>21</v>
      </c>
      <c r="C24" s="33">
        <v>60.2</v>
      </c>
      <c r="D24" s="33">
        <v>89.7</v>
      </c>
      <c r="E24" s="33">
        <v>1</v>
      </c>
      <c r="F24" s="33">
        <v>956.4</v>
      </c>
    </row>
    <row r="25" spans="2:12">
      <c r="B25" s="36">
        <v>22</v>
      </c>
      <c r="C25" s="37">
        <v>60.4</v>
      </c>
      <c r="D25" s="37">
        <v>89.7</v>
      </c>
      <c r="E25" s="37">
        <v>1</v>
      </c>
      <c r="F25" s="37">
        <v>1015.2</v>
      </c>
    </row>
    <row r="26" spans="2:12">
      <c r="B26" s="32">
        <v>23</v>
      </c>
      <c r="C26" s="33">
        <v>60.2</v>
      </c>
      <c r="D26" s="33">
        <v>89.5</v>
      </c>
      <c r="E26" s="33">
        <v>1</v>
      </c>
      <c r="F26" s="33">
        <v>981</v>
      </c>
    </row>
    <row r="27" spans="2:12">
      <c r="B27" s="36">
        <v>24</v>
      </c>
      <c r="C27" s="37">
        <v>60</v>
      </c>
      <c r="D27" s="37">
        <v>90</v>
      </c>
      <c r="E27" s="37">
        <v>1</v>
      </c>
      <c r="F27" s="37">
        <v>990</v>
      </c>
    </row>
    <row r="28" spans="2:12">
      <c r="B28" s="32">
        <v>25</v>
      </c>
      <c r="C28" s="33">
        <v>60</v>
      </c>
      <c r="D28" s="33">
        <v>90.5</v>
      </c>
      <c r="E28" s="33">
        <v>1</v>
      </c>
      <c r="F28" s="33">
        <v>991.8</v>
      </c>
    </row>
    <row r="29" spans="2:12">
      <c r="B29" s="36">
        <v>26</v>
      </c>
      <c r="C29" s="37">
        <v>60.1</v>
      </c>
      <c r="D29" s="37">
        <v>89.3</v>
      </c>
      <c r="E29" s="37">
        <v>1</v>
      </c>
      <c r="F29" s="37">
        <v>1007.2</v>
      </c>
    </row>
    <row r="30" spans="2:12">
      <c r="B30" s="32">
        <v>27</v>
      </c>
      <c r="C30" s="55">
        <v>61.5</v>
      </c>
      <c r="D30" s="33">
        <v>89.8</v>
      </c>
      <c r="E30" s="33">
        <v>1</v>
      </c>
      <c r="F30" s="33">
        <v>1072.4</v>
      </c>
    </row>
    <row r="31" spans="2:12">
      <c r="B31" s="36">
        <v>28</v>
      </c>
      <c r="C31" s="37">
        <v>60.4</v>
      </c>
      <c r="D31" s="37">
        <v>89.7</v>
      </c>
      <c r="E31" s="37">
        <v>1</v>
      </c>
      <c r="F31" s="37">
        <v>959.6</v>
      </c>
    </row>
    <row r="32" spans="2:12">
      <c r="B32" s="32">
        <v>29</v>
      </c>
      <c r="C32" s="33">
        <v>60.2</v>
      </c>
      <c r="D32" s="33">
        <v>89.6</v>
      </c>
      <c r="E32" s="33">
        <v>1</v>
      </c>
      <c r="F32" s="33">
        <v>987</v>
      </c>
    </row>
    <row r="33" spans="2:6">
      <c r="B33" s="36">
        <v>30</v>
      </c>
      <c r="C33" s="37">
        <v>60.4</v>
      </c>
      <c r="D33" s="37">
        <v>90.5</v>
      </c>
      <c r="E33" s="37">
        <v>1</v>
      </c>
      <c r="F33" s="37">
        <v>963.4</v>
      </c>
    </row>
    <row r="34" spans="2:6">
      <c r="B34" s="32">
        <v>31</v>
      </c>
      <c r="C34" s="33">
        <v>60.1</v>
      </c>
      <c r="D34" s="33">
        <v>89.5</v>
      </c>
      <c r="E34" s="33">
        <v>1</v>
      </c>
      <c r="F34" s="33">
        <v>1005.8</v>
      </c>
    </row>
    <row r="35" spans="2:6">
      <c r="B35" s="36">
        <v>32</v>
      </c>
      <c r="C35" s="37">
        <v>60</v>
      </c>
      <c r="D35" s="37">
        <v>89.4</v>
      </c>
      <c r="E35" s="37">
        <v>1</v>
      </c>
      <c r="F35" s="37">
        <v>1033.4</v>
      </c>
    </row>
    <row r="36" spans="2:6">
      <c r="B36" s="32">
        <v>33</v>
      </c>
      <c r="C36" s="33">
        <v>60.4</v>
      </c>
      <c r="D36" s="33">
        <v>89.4</v>
      </c>
      <c r="E36" s="33">
        <v>1</v>
      </c>
      <c r="F36" s="33">
        <v>992.6</v>
      </c>
    </row>
    <row r="37" spans="2:6">
      <c r="B37" s="36">
        <v>34</v>
      </c>
      <c r="C37" s="37">
        <v>60.1</v>
      </c>
      <c r="D37" s="37">
        <v>90.7</v>
      </c>
      <c r="E37" s="37">
        <v>1</v>
      </c>
      <c r="F37" s="37">
        <v>1032.2</v>
      </c>
    </row>
    <row r="38" spans="2:6">
      <c r="B38" s="32">
        <v>35</v>
      </c>
      <c r="C38" s="33">
        <v>59.8</v>
      </c>
      <c r="D38" s="33">
        <v>90</v>
      </c>
      <c r="E38" s="33">
        <v>1</v>
      </c>
      <c r="F38" s="33">
        <v>984.4</v>
      </c>
    </row>
    <row r="39" spans="2:6">
      <c r="B39" s="36">
        <v>36</v>
      </c>
      <c r="C39" s="37">
        <v>60.1</v>
      </c>
      <c r="D39" s="37">
        <v>89.4</v>
      </c>
      <c r="E39" s="37">
        <v>1</v>
      </c>
      <c r="F39" s="37">
        <v>1029.6</v>
      </c>
    </row>
    <row r="40" spans="2:6">
      <c r="B40" s="32">
        <v>37</v>
      </c>
      <c r="C40" s="33">
        <v>60</v>
      </c>
      <c r="D40" s="33">
        <v>90</v>
      </c>
      <c r="E40" s="33">
        <v>1</v>
      </c>
      <c r="F40" s="33">
        <v>1058.6</v>
      </c>
    </row>
    <row r="41" spans="2:6">
      <c r="B41" s="36">
        <v>38</v>
      </c>
      <c r="C41" s="37">
        <v>60</v>
      </c>
      <c r="D41" s="37">
        <v>89.5</v>
      </c>
      <c r="E41" s="37">
        <v>1</v>
      </c>
      <c r="F41" s="37">
        <v>1038</v>
      </c>
    </row>
    <row r="42" spans="2:6">
      <c r="B42" s="32">
        <v>39</v>
      </c>
      <c r="C42" s="33">
        <v>60.2</v>
      </c>
      <c r="D42" s="33">
        <v>89.5</v>
      </c>
      <c r="E42" s="33">
        <v>1</v>
      </c>
      <c r="F42" s="33">
        <v>924.2</v>
      </c>
    </row>
    <row r="43" spans="2:6">
      <c r="B43" s="36">
        <v>40</v>
      </c>
      <c r="C43" s="37">
        <v>60.8</v>
      </c>
      <c r="D43" s="37">
        <v>89.8</v>
      </c>
      <c r="E43" s="37">
        <v>1</v>
      </c>
      <c r="F43" s="56">
        <v>763.4</v>
      </c>
    </row>
    <row r="44" spans="2:6">
      <c r="B44" s="32">
        <v>41</v>
      </c>
      <c r="C44" s="33">
        <v>60.2</v>
      </c>
      <c r="D44" s="33">
        <v>89.6</v>
      </c>
      <c r="E44" s="33">
        <v>1</v>
      </c>
      <c r="F44" s="33">
        <v>1022.4</v>
      </c>
    </row>
    <row r="45" spans="2:6">
      <c r="B45" s="36">
        <v>42</v>
      </c>
      <c r="C45" s="37">
        <v>59.6</v>
      </c>
      <c r="D45" s="37">
        <v>90</v>
      </c>
      <c r="E45" s="37">
        <v>1</v>
      </c>
      <c r="F45" s="56">
        <v>1102</v>
      </c>
    </row>
    <row r="46" spans="2:6">
      <c r="B46" s="32">
        <v>43</v>
      </c>
      <c r="C46" s="33">
        <v>60.1</v>
      </c>
      <c r="D46" s="33">
        <v>89.5</v>
      </c>
      <c r="E46" s="33">
        <v>1</v>
      </c>
      <c r="F46" s="33">
        <v>1041.6</v>
      </c>
    </row>
    <row r="47" spans="2:6">
      <c r="B47" s="36">
        <v>44</v>
      </c>
      <c r="C47" s="37">
        <v>60.3</v>
      </c>
      <c r="D47" s="37">
        <v>89.4</v>
      </c>
      <c r="E47" s="37">
        <v>1</v>
      </c>
      <c r="F47" s="37">
        <v>925</v>
      </c>
    </row>
    <row r="48" spans="2:6">
      <c r="B48" s="32">
        <v>45</v>
      </c>
      <c r="C48" s="33">
        <v>60.3</v>
      </c>
      <c r="D48" s="33">
        <v>89.6</v>
      </c>
      <c r="E48" s="33">
        <v>1</v>
      </c>
      <c r="F48" s="33">
        <v>1001.4</v>
      </c>
    </row>
    <row r="49" spans="2:6">
      <c r="B49" s="36">
        <v>46</v>
      </c>
      <c r="C49" s="37">
        <v>60</v>
      </c>
      <c r="D49" s="37">
        <v>90.5</v>
      </c>
      <c r="E49" s="37">
        <v>1</v>
      </c>
      <c r="F49" s="37">
        <v>1032.4</v>
      </c>
    </row>
    <row r="50" spans="2:6">
      <c r="B50" s="32">
        <v>47</v>
      </c>
      <c r="C50" s="33">
        <v>60.4</v>
      </c>
      <c r="D50" s="33">
        <v>89.7</v>
      </c>
      <c r="E50" s="33">
        <v>1</v>
      </c>
      <c r="F50" s="33">
        <v>957.6</v>
      </c>
    </row>
    <row r="51" spans="2:6">
      <c r="B51" s="36">
        <v>48</v>
      </c>
      <c r="C51" s="37">
        <v>60</v>
      </c>
      <c r="D51" s="37">
        <v>89.5</v>
      </c>
      <c r="E51" s="37">
        <v>1</v>
      </c>
      <c r="F51" s="37">
        <v>928.2</v>
      </c>
    </row>
    <row r="52" spans="2:6">
      <c r="B52" s="32">
        <v>49</v>
      </c>
      <c r="C52" s="33">
        <v>60.2</v>
      </c>
      <c r="D52" s="33">
        <v>89.6</v>
      </c>
      <c r="E52" s="33">
        <v>1</v>
      </c>
      <c r="F52" s="33">
        <v>936.2</v>
      </c>
    </row>
    <row r="53" spans="2:6">
      <c r="B53" s="36">
        <v>50</v>
      </c>
      <c r="C53" s="37">
        <v>60.5</v>
      </c>
      <c r="D53" s="37">
        <v>89.6</v>
      </c>
      <c r="E53" s="37">
        <v>1</v>
      </c>
      <c r="F53" s="37">
        <v>883.8</v>
      </c>
    </row>
    <row r="54" spans="2:6">
      <c r="B54" s="49" t="s">
        <v>200</v>
      </c>
    </row>
    <row r="55" spans="2:6">
      <c r="B55" s="57" t="s">
        <v>201</v>
      </c>
      <c r="C55" s="58" t="s">
        <v>202</v>
      </c>
      <c r="D55" s="58" t="s">
        <v>203</v>
      </c>
      <c r="E55" s="58" t="s">
        <v>44</v>
      </c>
      <c r="F55" s="59" t="s">
        <v>71</v>
      </c>
    </row>
    <row r="56" spans="2:6">
      <c r="B56" s="57" t="s">
        <v>204</v>
      </c>
      <c r="C56" s="60">
        <f>MIN(C4:C53)</f>
        <v>59.6</v>
      </c>
      <c r="D56" s="60">
        <f>MIN(D4:D53)</f>
        <v>59.8</v>
      </c>
      <c r="E56" s="60">
        <f>MIN(E4:E53)</f>
        <v>1</v>
      </c>
      <c r="F56" s="60">
        <f>MIN(F4:F53)</f>
        <v>763.4</v>
      </c>
    </row>
    <row r="57" spans="2:6">
      <c r="B57" s="57" t="s">
        <v>205</v>
      </c>
      <c r="C57" s="60">
        <f>MAX(C4:C53)</f>
        <v>61.5</v>
      </c>
      <c r="D57" s="60">
        <f>MAX(D4:D53)</f>
        <v>90.8</v>
      </c>
      <c r="E57" s="60">
        <f>MAX(E4:E53)</f>
        <v>1</v>
      </c>
      <c r="F57" s="60">
        <f>MAX(F4:F53)</f>
        <v>1102</v>
      </c>
    </row>
    <row r="58" spans="2:6">
      <c r="B58" s="57" t="s">
        <v>206</v>
      </c>
      <c r="C58" s="61">
        <f>AVERAGE(C4:C53)</f>
        <v>60.17</v>
      </c>
      <c r="D58" s="61">
        <f>AVERAGE(D4:D53)</f>
        <v>89.204</v>
      </c>
      <c r="E58" s="61">
        <f>AVERAGE(E4:E53)</f>
        <v>1</v>
      </c>
      <c r="F58" s="61">
        <f>AVERAGE(F4:F53)</f>
        <v>997.328</v>
      </c>
    </row>
    <row r="59" spans="2:6">
      <c r="B59" s="57" t="s">
        <v>207</v>
      </c>
      <c r="C59" s="58">
        <f>STDEV(C4:C53)</f>
        <v>0.312494897917533</v>
      </c>
      <c r="D59" s="58">
        <f>STDEV(D4:D53)</f>
        <v>4.26293757105284</v>
      </c>
      <c r="E59" s="58">
        <f>STDEV(E4:E53)</f>
        <v>0</v>
      </c>
      <c r="F59" s="58">
        <f>STDEV(F4:F53)</f>
        <v>59.8188798263012</v>
      </c>
    </row>
    <row r="60" spans="2:6">
      <c r="B60" s="57" t="s">
        <v>208</v>
      </c>
      <c r="C60" s="61">
        <f>MAX(C4:C53)-MIN(C4:C53)</f>
        <v>1.9</v>
      </c>
      <c r="D60" s="61">
        <f>MAX(D4:D53)-MIN(D4:D53)</f>
        <v>31</v>
      </c>
      <c r="E60" s="61">
        <f>MAX(E4:E53)-MIN(E4:E53)</f>
        <v>0</v>
      </c>
      <c r="F60" s="61">
        <f>MAX(F4:F53)-MIN(F4:F53)</f>
        <v>338.6</v>
      </c>
    </row>
    <row r="62" ht="50" customHeight="1" spans="2:6">
      <c r="B62" s="62" t="s">
        <v>209</v>
      </c>
    </row>
  </sheetData>
  <mergeCells count="11">
    <mergeCell ref="B1:F1"/>
    <mergeCell ref="H1:L1"/>
    <mergeCell ref="H16:L16"/>
    <mergeCell ref="I17:L17"/>
    <mergeCell ref="I18:L18"/>
    <mergeCell ref="I19:L19"/>
    <mergeCell ref="I20:L20"/>
    <mergeCell ref="I21:L21"/>
    <mergeCell ref="B62:F62"/>
    <mergeCell ref="L12:L13"/>
    <mergeCell ref="J12:K13"/>
  </mergeCells>
  <pageMargins left="0.7" right="0.7" top="0.75" bottom="0.75" header="0.3" footer="0.3"/>
  <pageSetup paperSize="9" scale="60" fitToWidth="0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view="pageBreakPreview" zoomScaleNormal="100" workbookViewId="0">
      <selection activeCell="C12" sqref="C12"/>
    </sheetView>
  </sheetViews>
  <sheetFormatPr defaultColWidth="8.66371681415929" defaultRowHeight="14" customHeight="1" outlineLevelCol="2"/>
  <cols>
    <col min="1" max="1" width="20.6637168141593" style="12" customWidth="1"/>
    <col min="2" max="2" width="45.7964601769912" style="13" customWidth="1"/>
    <col min="3" max="3" width="58.4690265486726" style="12" customWidth="1"/>
    <col min="4" max="16384" width="8.66371681415929" style="12" customWidth="1"/>
  </cols>
  <sheetData>
    <row r="1" ht="30" customHeight="1" spans="1:3">
      <c r="A1" s="14" t="s">
        <v>210</v>
      </c>
      <c r="B1" s="15"/>
      <c r="C1" s="16"/>
    </row>
    <row r="2" ht="13.9" customHeight="1" spans="1:3">
      <c r="A2" s="17" t="s">
        <v>211</v>
      </c>
      <c r="B2" s="18" t="s">
        <v>212</v>
      </c>
      <c r="C2" s="19" t="s">
        <v>213</v>
      </c>
    </row>
    <row r="3" ht="13.9" customHeight="1" spans="1:3">
      <c r="A3" s="20"/>
      <c r="B3" s="18" t="s">
        <v>214</v>
      </c>
      <c r="C3" s="19" t="s">
        <v>215</v>
      </c>
    </row>
    <row r="4" ht="13.9" customHeight="1" spans="1:3">
      <c r="A4" s="20"/>
      <c r="B4" s="18" t="s">
        <v>216</v>
      </c>
      <c r="C4" s="19" t="s">
        <v>217</v>
      </c>
    </row>
    <row r="5" ht="13.9" customHeight="1" spans="1:3">
      <c r="A5" s="20"/>
      <c r="B5" s="18" t="s">
        <v>218</v>
      </c>
      <c r="C5" s="19" t="s">
        <v>219</v>
      </c>
    </row>
    <row r="6" ht="13.9" customHeight="1" spans="1:3">
      <c r="A6" s="20"/>
      <c r="B6" s="18" t="s">
        <v>220</v>
      </c>
      <c r="C6" s="19" t="s">
        <v>221</v>
      </c>
    </row>
    <row r="7" ht="13.9" customHeight="1" spans="1:3">
      <c r="A7" s="20"/>
      <c r="B7" s="18" t="s">
        <v>222</v>
      </c>
      <c r="C7" s="19" t="s">
        <v>223</v>
      </c>
    </row>
    <row r="8" ht="13.9" customHeight="1" spans="1:3">
      <c r="A8" s="20"/>
      <c r="B8" s="18" t="s">
        <v>224</v>
      </c>
      <c r="C8" s="19" t="s">
        <v>225</v>
      </c>
    </row>
    <row r="9" ht="13.9" customHeight="1" spans="1:3">
      <c r="A9" s="20"/>
      <c r="B9" s="18" t="s">
        <v>226</v>
      </c>
      <c r="C9" s="19" t="s">
        <v>227</v>
      </c>
    </row>
    <row r="10" ht="13.9" customHeight="1" spans="1:3">
      <c r="A10" s="20"/>
      <c r="B10" s="18" t="s">
        <v>228</v>
      </c>
      <c r="C10" s="19" t="s">
        <v>229</v>
      </c>
    </row>
    <row r="11" ht="27" customHeight="1" spans="1:3">
      <c r="A11" s="21"/>
      <c r="B11" s="18" t="s">
        <v>230</v>
      </c>
      <c r="C11" s="19" t="s">
        <v>231</v>
      </c>
    </row>
    <row r="12" ht="13.9" customHeight="1" spans="1:3">
      <c r="A12" s="17" t="s">
        <v>232</v>
      </c>
      <c r="B12" s="22" t="s">
        <v>233</v>
      </c>
      <c r="C12" s="19" t="s">
        <v>234</v>
      </c>
    </row>
    <row r="13" ht="13.9" customHeight="1" spans="1:3">
      <c r="A13" s="20"/>
      <c r="B13" s="23" t="s">
        <v>235</v>
      </c>
      <c r="C13" s="19" t="s">
        <v>236</v>
      </c>
    </row>
    <row r="14" ht="13.9" customHeight="1" spans="1:3">
      <c r="A14" s="20"/>
      <c r="B14" s="23" t="s">
        <v>237</v>
      </c>
      <c r="C14" s="19" t="s">
        <v>217</v>
      </c>
    </row>
    <row r="15" ht="13.9" customHeight="1" spans="1:3">
      <c r="A15" s="20"/>
      <c r="B15" s="23" t="s">
        <v>238</v>
      </c>
      <c r="C15" s="19" t="s">
        <v>239</v>
      </c>
    </row>
    <row r="16" ht="13.9" customHeight="1" spans="1:3">
      <c r="A16" s="20"/>
      <c r="B16" s="23" t="s">
        <v>240</v>
      </c>
      <c r="C16" s="19" t="s">
        <v>241</v>
      </c>
    </row>
    <row r="17" ht="13.9" customHeight="1" spans="1:3">
      <c r="A17" s="20"/>
      <c r="B17" s="23" t="s">
        <v>242</v>
      </c>
      <c r="C17" s="19" t="s">
        <v>243</v>
      </c>
    </row>
    <row r="18" ht="13.9" customHeight="1" spans="1:3">
      <c r="A18" s="20"/>
      <c r="B18" s="23" t="s">
        <v>244</v>
      </c>
      <c r="C18" s="19" t="s">
        <v>245</v>
      </c>
    </row>
    <row r="19" ht="13.9" customHeight="1" spans="1:3">
      <c r="A19" s="20"/>
      <c r="B19" s="23" t="s">
        <v>246</v>
      </c>
      <c r="C19" s="19" t="s">
        <v>247</v>
      </c>
    </row>
    <row r="20" ht="13.9" customHeight="1" spans="1:3">
      <c r="A20" s="20"/>
      <c r="B20" s="23" t="s">
        <v>248</v>
      </c>
      <c r="C20" s="19" t="s">
        <v>249</v>
      </c>
    </row>
    <row r="21" ht="13.9" customHeight="1" spans="1:3">
      <c r="A21" s="20"/>
      <c r="B21" s="18" t="s">
        <v>250</v>
      </c>
      <c r="C21" s="19" t="s">
        <v>251</v>
      </c>
    </row>
    <row r="22" ht="13.9" customHeight="1" spans="1:3">
      <c r="A22" s="20"/>
      <c r="B22" s="18" t="s">
        <v>252</v>
      </c>
      <c r="C22" s="19" t="s">
        <v>253</v>
      </c>
    </row>
    <row r="23" ht="13.9" customHeight="1" spans="1:3">
      <c r="A23" s="20"/>
      <c r="B23" s="18" t="s">
        <v>254</v>
      </c>
      <c r="C23" s="19" t="s">
        <v>255</v>
      </c>
    </row>
    <row r="24" ht="13.9" customHeight="1" spans="1:3">
      <c r="A24" s="21"/>
      <c r="B24" s="18" t="s">
        <v>256</v>
      </c>
      <c r="C24" s="19" t="s">
        <v>257</v>
      </c>
    </row>
    <row r="25" ht="13.9" customHeight="1" spans="1:3">
      <c r="A25" s="17" t="s">
        <v>258</v>
      </c>
      <c r="B25" s="18" t="s">
        <v>259</v>
      </c>
      <c r="C25" s="19" t="s">
        <v>260</v>
      </c>
    </row>
    <row r="26" ht="13.9" customHeight="1" spans="1:3">
      <c r="A26" s="20"/>
      <c r="B26" s="18" t="s">
        <v>261</v>
      </c>
      <c r="C26" s="19" t="s">
        <v>262</v>
      </c>
    </row>
    <row r="27" ht="13.9" customHeight="1" spans="1:3">
      <c r="A27" s="20"/>
      <c r="B27" s="23" t="s">
        <v>263</v>
      </c>
      <c r="C27" s="19" t="s">
        <v>264</v>
      </c>
    </row>
    <row r="28" ht="13.9" customHeight="1" spans="1:3">
      <c r="A28" s="20"/>
      <c r="B28" s="18" t="s">
        <v>265</v>
      </c>
      <c r="C28" s="19" t="s">
        <v>266</v>
      </c>
    </row>
    <row r="29" ht="13.9" customHeight="1" spans="1:3">
      <c r="A29" s="20"/>
      <c r="B29" s="23" t="s">
        <v>267</v>
      </c>
      <c r="C29" s="19" t="s">
        <v>268</v>
      </c>
    </row>
    <row r="30" ht="13.9" customHeight="1" spans="1:3">
      <c r="A30" s="21"/>
      <c r="B30" s="23" t="s">
        <v>269</v>
      </c>
      <c r="C30" s="19" t="s">
        <v>270</v>
      </c>
    </row>
    <row r="31" ht="13.9" customHeight="1" spans="1:3">
      <c r="A31" s="17" t="s">
        <v>271</v>
      </c>
      <c r="B31" s="23" t="s">
        <v>272</v>
      </c>
      <c r="C31" s="19" t="s">
        <v>273</v>
      </c>
    </row>
    <row r="32" ht="13.9" customHeight="1" spans="1:3">
      <c r="A32" s="20"/>
      <c r="B32" s="23" t="s">
        <v>237</v>
      </c>
      <c r="C32" s="19" t="s">
        <v>274</v>
      </c>
    </row>
    <row r="33" ht="13.9" customHeight="1" spans="1:3">
      <c r="A33" s="20"/>
      <c r="B33" s="18" t="s">
        <v>275</v>
      </c>
      <c r="C33" s="19" t="s">
        <v>276</v>
      </c>
    </row>
    <row r="34" ht="13.9" customHeight="1" spans="1:3">
      <c r="A34" s="20"/>
      <c r="B34" s="23" t="s">
        <v>277</v>
      </c>
      <c r="C34" s="19" t="s">
        <v>278</v>
      </c>
    </row>
    <row r="35" ht="13.9" customHeight="1" spans="1:3">
      <c r="A35" s="20"/>
      <c r="B35" s="23" t="s">
        <v>279</v>
      </c>
      <c r="C35" s="19" t="s">
        <v>280</v>
      </c>
    </row>
    <row r="36" ht="13.9" customHeight="1" spans="1:3">
      <c r="A36" s="20"/>
      <c r="B36" s="23" t="s">
        <v>281</v>
      </c>
      <c r="C36" s="19" t="s">
        <v>282</v>
      </c>
    </row>
    <row r="37" ht="13.9" customHeight="1" spans="1:3">
      <c r="A37" s="20"/>
      <c r="B37" s="23" t="s">
        <v>283</v>
      </c>
      <c r="C37" s="19" t="s">
        <v>284</v>
      </c>
    </row>
    <row r="38" ht="13.9" customHeight="1" spans="1:3">
      <c r="A38" s="20"/>
      <c r="B38" s="18" t="s">
        <v>285</v>
      </c>
      <c r="C38" s="19" t="s">
        <v>286</v>
      </c>
    </row>
    <row r="39" ht="13.9" customHeight="1" spans="1:3">
      <c r="A39" s="21"/>
      <c r="B39" s="23" t="s">
        <v>287</v>
      </c>
      <c r="C39" s="19" t="s">
        <v>288</v>
      </c>
    </row>
    <row r="40" ht="13.9" customHeight="1" spans="1:3">
      <c r="A40" s="24" t="s">
        <v>289</v>
      </c>
      <c r="B40" s="23" t="s">
        <v>290</v>
      </c>
      <c r="C40" s="19" t="s">
        <v>291</v>
      </c>
    </row>
    <row r="41" ht="13.9" customHeight="1" spans="1:3">
      <c r="A41" s="20"/>
      <c r="B41" s="23" t="s">
        <v>292</v>
      </c>
      <c r="C41" s="19" t="s">
        <v>293</v>
      </c>
    </row>
    <row r="42" ht="13.9" customHeight="1" spans="1:3">
      <c r="A42" s="20"/>
      <c r="B42" s="23" t="s">
        <v>294</v>
      </c>
      <c r="C42" s="19" t="s">
        <v>295</v>
      </c>
    </row>
    <row r="43" ht="13.9" customHeight="1" spans="1:3">
      <c r="A43" s="21"/>
      <c r="B43" s="23" t="s">
        <v>296</v>
      </c>
      <c r="C43" s="19" t="s">
        <v>297</v>
      </c>
    </row>
    <row r="44" ht="13.9" customHeight="1" spans="1:3">
      <c r="A44" s="25" t="s">
        <v>298</v>
      </c>
      <c r="B44" s="23" t="s">
        <v>299</v>
      </c>
      <c r="C44" s="19" t="s">
        <v>300</v>
      </c>
    </row>
    <row r="45" ht="13.9" customHeight="1" spans="1:3">
      <c r="A45" s="20"/>
      <c r="B45" s="23" t="s">
        <v>301</v>
      </c>
      <c r="C45" s="19" t="s">
        <v>302</v>
      </c>
    </row>
    <row r="46" ht="13.9" customHeight="1" spans="1:3">
      <c r="A46" s="20"/>
      <c r="B46" s="23" t="s">
        <v>303</v>
      </c>
      <c r="C46" s="19" t="s">
        <v>304</v>
      </c>
    </row>
    <row r="47" ht="13.9" customHeight="1" spans="1:3">
      <c r="A47" s="20"/>
      <c r="B47" s="23" t="s">
        <v>305</v>
      </c>
      <c r="C47" s="19" t="s">
        <v>306</v>
      </c>
    </row>
    <row r="48" ht="14.65" customHeight="1" spans="1:3">
      <c r="A48" s="21"/>
      <c r="B48" s="26" t="s">
        <v>307</v>
      </c>
      <c r="C48" s="27" t="s">
        <v>308</v>
      </c>
    </row>
  </sheetData>
  <mergeCells count="7">
    <mergeCell ref="A1:C1"/>
    <mergeCell ref="A2:A11"/>
    <mergeCell ref="A12:A24"/>
    <mergeCell ref="A25:A30"/>
    <mergeCell ref="A31:A39"/>
    <mergeCell ref="A40:A43"/>
    <mergeCell ref="A44:A48"/>
  </mergeCells>
  <pageMargins left="0.7" right="0.7" top="0.75" bottom="0.75" header="0.3" footer="0.3"/>
  <pageSetup paperSize="9" scale="56" fitToWidth="0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topLeftCell="I1" workbookViewId="0">
      <selection activeCell="V15" sqref="V15"/>
    </sheetView>
  </sheetViews>
  <sheetFormatPr defaultColWidth="5.53097345132743" defaultRowHeight="13.85"/>
  <cols>
    <col min="1" max="1" width="7.33628318584071" style="1" hidden="1" customWidth="1"/>
    <col min="2" max="2" width="11.7964601769912" style="1" hidden="1" customWidth="1"/>
    <col min="3" max="7" width="5.53097345132743" style="2" hidden="1" customWidth="1"/>
    <col min="8" max="8" width="2.13274336283186" style="2" hidden="1" customWidth="1"/>
    <col min="9" max="9" width="14.6637168141593" style="2" customWidth="1"/>
    <col min="10" max="10" width="8.53097345132743" style="2" customWidth="1"/>
    <col min="11" max="11" width="8.79646017699115" style="2" customWidth="1"/>
    <col min="12" max="12" width="8.13274336283186" style="2" customWidth="1"/>
    <col min="13" max="13" width="9.53097345132743" style="2" customWidth="1"/>
    <col min="14" max="16384" width="5.53097345132743" style="2" customWidth="1"/>
  </cols>
  <sheetData>
    <row r="1" ht="26" customHeight="1" spans="1:13">
      <c r="A1" s="3" t="s">
        <v>309</v>
      </c>
      <c r="B1" s="4"/>
      <c r="C1" s="4"/>
      <c r="D1" s="4"/>
      <c r="E1" s="4"/>
      <c r="F1" s="5"/>
      <c r="I1" s="6" t="s">
        <v>310</v>
      </c>
      <c r="J1" s="4"/>
      <c r="K1" s="4"/>
      <c r="L1" s="4"/>
      <c r="M1" s="5"/>
    </row>
    <row r="2" ht="14" customHeight="1" spans="1:13">
      <c r="A2" s="3"/>
      <c r="B2" s="3" t="s">
        <v>311</v>
      </c>
      <c r="C2" s="7" t="s">
        <v>312</v>
      </c>
      <c r="D2" s="7" t="s">
        <v>76</v>
      </c>
      <c r="E2" s="7" t="s">
        <v>77</v>
      </c>
      <c r="F2" s="7" t="s">
        <v>78</v>
      </c>
      <c r="I2" s="8" t="s">
        <v>311</v>
      </c>
      <c r="J2" s="8" t="s">
        <v>312</v>
      </c>
      <c r="K2" s="8" t="s">
        <v>76</v>
      </c>
      <c r="L2" s="8" t="s">
        <v>77</v>
      </c>
      <c r="M2" s="8" t="s">
        <v>78</v>
      </c>
    </row>
    <row r="3" ht="14" customHeight="1" spans="1:13">
      <c r="A3" s="3">
        <v>2</v>
      </c>
      <c r="B3" s="238" t="s">
        <v>313</v>
      </c>
      <c r="C3" s="8">
        <v>2</v>
      </c>
      <c r="D3" s="9">
        <v>0</v>
      </c>
      <c r="E3" s="9">
        <v>0</v>
      </c>
      <c r="F3" s="9">
        <v>0</v>
      </c>
      <c r="I3" s="238" t="s">
        <v>314</v>
      </c>
      <c r="J3" s="8">
        <v>2</v>
      </c>
      <c r="K3" s="9">
        <v>0</v>
      </c>
      <c r="L3" s="9">
        <v>0</v>
      </c>
      <c r="M3" s="9">
        <v>0</v>
      </c>
    </row>
    <row r="4" ht="14" customHeight="1" spans="1:13">
      <c r="A4" s="3">
        <v>9</v>
      </c>
      <c r="B4" s="238" t="s">
        <v>315</v>
      </c>
      <c r="C4" s="8">
        <v>3</v>
      </c>
      <c r="D4" s="9">
        <v>0</v>
      </c>
      <c r="E4" s="9">
        <v>0</v>
      </c>
      <c r="F4" s="9">
        <v>0</v>
      </c>
      <c r="I4" s="238" t="s">
        <v>316</v>
      </c>
      <c r="J4" s="8">
        <v>3</v>
      </c>
      <c r="K4" s="9">
        <v>0</v>
      </c>
      <c r="L4" s="9">
        <v>0</v>
      </c>
      <c r="M4" s="9">
        <v>0</v>
      </c>
    </row>
    <row r="5" ht="14" customHeight="1" spans="1:13">
      <c r="A5" s="3">
        <v>16</v>
      </c>
      <c r="B5" s="238" t="s">
        <v>317</v>
      </c>
      <c r="C5" s="8">
        <v>5</v>
      </c>
      <c r="D5" s="9">
        <v>0</v>
      </c>
      <c r="E5" s="9">
        <v>0</v>
      </c>
      <c r="F5" s="9">
        <v>0</v>
      </c>
      <c r="I5" s="238" t="s">
        <v>318</v>
      </c>
      <c r="J5" s="8">
        <v>5</v>
      </c>
      <c r="K5" s="9">
        <v>0</v>
      </c>
      <c r="L5" s="9">
        <v>0</v>
      </c>
      <c r="M5" s="9">
        <v>0</v>
      </c>
    </row>
    <row r="6" ht="14" customHeight="1" spans="1:13">
      <c r="A6" s="3">
        <v>27</v>
      </c>
      <c r="B6" s="238" t="s">
        <v>319</v>
      </c>
      <c r="C6" s="8">
        <v>8</v>
      </c>
      <c r="D6" s="9">
        <v>0</v>
      </c>
      <c r="E6" s="9">
        <v>0</v>
      </c>
      <c r="F6" s="9">
        <v>0</v>
      </c>
      <c r="I6" s="238" t="s">
        <v>320</v>
      </c>
      <c r="J6" s="8">
        <v>8</v>
      </c>
      <c r="K6" s="9">
        <v>0</v>
      </c>
      <c r="L6" s="9">
        <v>0</v>
      </c>
      <c r="M6" s="9">
        <v>0</v>
      </c>
    </row>
    <row r="7" ht="14" customHeight="1" spans="1:13">
      <c r="A7" s="3">
        <v>51</v>
      </c>
      <c r="B7" s="238" t="s">
        <v>321</v>
      </c>
      <c r="C7" s="8">
        <v>13</v>
      </c>
      <c r="D7" s="9">
        <v>0</v>
      </c>
      <c r="E7" s="9">
        <v>0</v>
      </c>
      <c r="F7" s="9">
        <v>1</v>
      </c>
      <c r="I7" s="238" t="s">
        <v>322</v>
      </c>
      <c r="J7" s="8">
        <v>13</v>
      </c>
      <c r="K7" s="9">
        <v>0</v>
      </c>
      <c r="L7" s="9">
        <v>0</v>
      </c>
      <c r="M7" s="9">
        <v>1</v>
      </c>
    </row>
    <row r="8" ht="14" customHeight="1" spans="1:13">
      <c r="A8" s="10">
        <v>91</v>
      </c>
      <c r="B8" s="239" t="s">
        <v>323</v>
      </c>
      <c r="C8" s="10">
        <v>20</v>
      </c>
      <c r="D8" s="9">
        <v>0</v>
      </c>
      <c r="E8" s="9">
        <v>0</v>
      </c>
      <c r="F8" s="9">
        <v>2</v>
      </c>
      <c r="H8" s="11"/>
      <c r="I8" s="238" t="s">
        <v>324</v>
      </c>
      <c r="J8" s="9">
        <v>20</v>
      </c>
      <c r="K8" s="9">
        <v>0</v>
      </c>
      <c r="L8" s="9">
        <v>0</v>
      </c>
      <c r="M8" s="9">
        <v>2</v>
      </c>
    </row>
    <row r="9" ht="14" customHeight="1" spans="1:13">
      <c r="A9" s="10">
        <v>151</v>
      </c>
      <c r="B9" s="239" t="s">
        <v>325</v>
      </c>
      <c r="C9" s="10">
        <v>32</v>
      </c>
      <c r="D9" s="9">
        <v>0</v>
      </c>
      <c r="E9" s="9">
        <v>1</v>
      </c>
      <c r="F9" s="9">
        <v>3</v>
      </c>
      <c r="H9" s="11"/>
      <c r="I9" s="238" t="s">
        <v>326</v>
      </c>
      <c r="J9" s="9">
        <v>32</v>
      </c>
      <c r="K9" s="9">
        <v>0</v>
      </c>
      <c r="L9" s="9">
        <v>1</v>
      </c>
      <c r="M9" s="9">
        <v>3</v>
      </c>
    </row>
    <row r="10" ht="14" customHeight="1" spans="1:13">
      <c r="A10" s="10">
        <v>281</v>
      </c>
      <c r="B10" s="239" t="s">
        <v>327</v>
      </c>
      <c r="C10" s="10">
        <v>50</v>
      </c>
      <c r="D10" s="9">
        <v>0</v>
      </c>
      <c r="E10" s="9">
        <v>2</v>
      </c>
      <c r="F10" s="9">
        <v>5</v>
      </c>
      <c r="H10" s="11"/>
      <c r="I10" s="238" t="s">
        <v>328</v>
      </c>
      <c r="J10" s="9">
        <v>50</v>
      </c>
      <c r="K10" s="9">
        <v>0</v>
      </c>
      <c r="L10" s="9">
        <v>2</v>
      </c>
      <c r="M10" s="9">
        <v>5</v>
      </c>
    </row>
    <row r="11" ht="14" customHeight="1" spans="1:13">
      <c r="A11" s="10">
        <v>501</v>
      </c>
      <c r="B11" s="239" t="s">
        <v>329</v>
      </c>
      <c r="C11" s="10">
        <v>80</v>
      </c>
      <c r="D11" s="9">
        <v>0</v>
      </c>
      <c r="E11" s="9">
        <v>3</v>
      </c>
      <c r="F11" s="9">
        <v>7</v>
      </c>
      <c r="H11" s="11"/>
      <c r="I11" s="238" t="s">
        <v>330</v>
      </c>
      <c r="J11" s="9">
        <v>80</v>
      </c>
      <c r="K11" s="9">
        <v>0</v>
      </c>
      <c r="L11" s="9">
        <v>3</v>
      </c>
      <c r="M11" s="9">
        <v>7</v>
      </c>
    </row>
    <row r="12" ht="14" customHeight="1" spans="1:13">
      <c r="A12" s="10">
        <v>1201</v>
      </c>
      <c r="B12" s="239" t="s">
        <v>331</v>
      </c>
      <c r="C12" s="10">
        <v>125</v>
      </c>
      <c r="D12" s="9">
        <v>0</v>
      </c>
      <c r="E12" s="9">
        <v>5</v>
      </c>
      <c r="F12" s="9">
        <v>10</v>
      </c>
      <c r="H12" s="11"/>
      <c r="I12" s="238" t="s">
        <v>332</v>
      </c>
      <c r="J12" s="9">
        <v>125</v>
      </c>
      <c r="K12" s="9">
        <v>0</v>
      </c>
      <c r="L12" s="9">
        <v>5</v>
      </c>
      <c r="M12" s="9">
        <v>10</v>
      </c>
    </row>
    <row r="13" ht="14" customHeight="1" spans="1:13">
      <c r="A13" s="10">
        <v>3201</v>
      </c>
      <c r="B13" s="239" t="s">
        <v>333</v>
      </c>
      <c r="C13" s="10">
        <v>200</v>
      </c>
      <c r="D13" s="9">
        <v>0</v>
      </c>
      <c r="E13" s="9">
        <v>7</v>
      </c>
      <c r="F13" s="9">
        <v>14</v>
      </c>
      <c r="H13" s="11"/>
      <c r="I13" s="238" t="s">
        <v>334</v>
      </c>
      <c r="J13" s="9">
        <v>200</v>
      </c>
      <c r="K13" s="9">
        <v>0</v>
      </c>
      <c r="L13" s="9">
        <v>7</v>
      </c>
      <c r="M13" s="9">
        <v>14</v>
      </c>
    </row>
    <row r="14" ht="14" customHeight="1" spans="1:13">
      <c r="A14" s="10">
        <v>10001</v>
      </c>
      <c r="B14" s="239" t="s">
        <v>335</v>
      </c>
      <c r="C14" s="10">
        <v>315</v>
      </c>
      <c r="D14" s="9">
        <v>0</v>
      </c>
      <c r="E14" s="9">
        <v>10</v>
      </c>
      <c r="F14" s="9">
        <v>21</v>
      </c>
      <c r="H14" s="11"/>
      <c r="I14" s="238" t="s">
        <v>336</v>
      </c>
      <c r="J14" s="9">
        <v>315</v>
      </c>
      <c r="K14" s="9">
        <v>0</v>
      </c>
      <c r="L14" s="9">
        <v>10</v>
      </c>
      <c r="M14" s="9">
        <v>21</v>
      </c>
    </row>
    <row r="15" ht="13.9" customHeight="1" spans="1:13">
      <c r="A15" s="10">
        <v>35001</v>
      </c>
      <c r="B15" s="239" t="s">
        <v>337</v>
      </c>
      <c r="C15" s="10">
        <v>500</v>
      </c>
      <c r="D15" s="9">
        <v>0</v>
      </c>
      <c r="E15" s="9">
        <v>14</v>
      </c>
      <c r="F15" s="9">
        <v>21</v>
      </c>
      <c r="H15" s="11"/>
      <c r="I15" s="238" t="s">
        <v>338</v>
      </c>
      <c r="J15" s="9">
        <v>500</v>
      </c>
      <c r="K15" s="9">
        <v>0</v>
      </c>
      <c r="L15" s="9">
        <v>14</v>
      </c>
      <c r="M15" s="9">
        <v>21</v>
      </c>
    </row>
    <row r="16" spans="1:13">
      <c r="A16" s="10">
        <v>150001</v>
      </c>
      <c r="B16" s="3"/>
      <c r="C16" s="7"/>
      <c r="D16" s="7"/>
      <c r="E16" s="10"/>
      <c r="F16" s="10"/>
      <c r="H16" s="11"/>
      <c r="L16" s="11"/>
      <c r="M16" s="11"/>
    </row>
  </sheetData>
  <sheetProtection password="EDA3" sheet="1" selectLockedCells="1" objects="1"/>
  <mergeCells count="2">
    <mergeCell ref="A1:F1"/>
    <mergeCell ref="I1:M1"/>
  </mergeCells>
  <pageMargins left="0.7" right="0.7" top="0.75" bottom="0.75" header="0.3" footer="0.3"/>
  <pageSetup paperSize="9" fitToWidth="0" fitToHeight="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Report</vt:lpstr>
      <vt:lpstr>Photos 1 - Site &amp; Sampling</vt:lpstr>
      <vt:lpstr>Photos 2 - Pack &amp; Packaging</vt:lpstr>
      <vt:lpstr>Photos 3 - Tests &amp; Measures</vt:lpstr>
      <vt:lpstr>Photos 4 - Defects &amp; Findings</vt:lpstr>
      <vt:lpstr>Measurement Data</vt:lpstr>
      <vt:lpstr>Defect-En</vt:lpstr>
      <vt:lpstr>Option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Gao</dc:creator>
  <cp:lastModifiedBy>福尔芋头丝</cp:lastModifiedBy>
  <dcterms:created xsi:type="dcterms:W3CDTF">2018-04-23T07:36:00Z</dcterms:created>
  <cp:lastPrinted>2026-10-14T23:52:00Z</cp:lastPrinted>
  <dcterms:modified xsi:type="dcterms:W3CDTF">2026-10-15T02:11:32Z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959BEC01291E4B589464E95B7B54AE25</vt:lpwstr>
  </property>
  <property fmtid="{D5CDD505-2E9C-101B-9397-08002B2CF9AE}" pid="4" name="CalculationRule">
    <vt:i4>0</vt:i4>
  </property>
</Properties>
</file>