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1"/>
  <workbookPr filterPrivacy="1" codeName="ThisWorkbook"/>
  <xr:revisionPtr revIDLastSave="0" documentId="8_{0624F37D-C0CA-43B5-8D3B-CE2B97A4BF78}" xr6:coauthVersionLast="47" xr6:coauthVersionMax="47" xr10:uidLastSave="{00000000-0000-0000-0000-000000000000}"/>
  <bookViews>
    <workbookView xWindow="2960" yWindow="500" windowWidth="26640" windowHeight="18900" tabRatio="415" firstSheet="3" activeTab="3" xr2:uid="{00000000-000D-0000-FFFF-FFFF00000000}"/>
  </bookViews>
  <sheets>
    <sheet name="Sheet1 (2)" sheetId="20" state="hidden" r:id="rId1"/>
    <sheet name="Gantt Chart" sheetId="17" r:id="rId2"/>
    <sheet name="Historias de Usuario" sheetId="18" r:id="rId3"/>
    <sheet name="Lista de Requerimientos" sheetId="19" r:id="rId4"/>
    <sheet name="Sheet1" sheetId="21" r:id="rId5"/>
  </sheets>
  <definedNames>
    <definedName name="Project_Start" localSheetId="1">'Gantt Chart'!$C$6</definedName>
    <definedName name="Project_Start">#REF!</definedName>
    <definedName name="Scrolling_Increment" localSheetId="1">'Gantt Chart'!$C$7</definedName>
    <definedName name="Scrolling_Increment">#REF!</definedName>
    <definedName name="_xlnm.Print_Titles" localSheetId="1">'Gantt Chart'!$6:$9</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7" l="1"/>
  <c r="F13" i="17"/>
  <c r="F12" i="17"/>
  <c r="I7" i="17" l="1"/>
  <c r="I13" i="17" l="1"/>
  <c r="I11" i="17"/>
  <c r="I14" i="17"/>
  <c r="I6" i="17"/>
  <c r="I9" i="17"/>
  <c r="J7" i="17"/>
  <c r="I12" i="17"/>
  <c r="J11" i="17" l="1"/>
  <c r="J13" i="17"/>
  <c r="J14" i="17"/>
  <c r="K7" i="17"/>
  <c r="J9" i="17"/>
  <c r="J12" i="17"/>
  <c r="K12" i="17" l="1"/>
  <c r="K11" i="17"/>
  <c r="L7" i="17"/>
  <c r="K14" i="17"/>
  <c r="K13" i="17"/>
  <c r="K9" i="17"/>
  <c r="L14" i="17" l="1"/>
  <c r="L11" i="17"/>
  <c r="L12" i="17"/>
  <c r="L13" i="17"/>
  <c r="L9" i="17"/>
  <c r="M7" i="17"/>
  <c r="M11" i="17" l="1"/>
  <c r="M13" i="17"/>
  <c r="M12" i="17"/>
  <c r="M14" i="17"/>
  <c r="N7" i="17"/>
  <c r="M9" i="17"/>
  <c r="N13" i="17" l="1"/>
  <c r="N11" i="17"/>
  <c r="N12" i="17"/>
  <c r="N9" i="17"/>
  <c r="O7" i="17"/>
  <c r="N14" i="17"/>
  <c r="O13" i="17" l="1"/>
  <c r="O11" i="17"/>
  <c r="O9" i="17"/>
  <c r="O12" i="17"/>
  <c r="P7" i="17"/>
  <c r="O14" i="17"/>
  <c r="P13" i="17" l="1"/>
  <c r="P11" i="17"/>
  <c r="P9" i="17"/>
  <c r="P12" i="17"/>
  <c r="P6" i="17"/>
  <c r="Q7" i="17"/>
  <c r="P14" i="17"/>
  <c r="Q11" i="17" l="1"/>
  <c r="Q9" i="17"/>
  <c r="Q12" i="17"/>
  <c r="R7" i="17"/>
  <c r="R11" i="17" s="1"/>
  <c r="Q13" i="17"/>
  <c r="Q14" i="17"/>
  <c r="R13" i="17" l="1"/>
  <c r="R9" i="17"/>
  <c r="R12" i="17"/>
  <c r="S7" i="17"/>
  <c r="S11" i="17" s="1"/>
  <c r="R14" i="17"/>
  <c r="S13" i="17" l="1"/>
  <c r="S12" i="17"/>
  <c r="T7" i="17"/>
  <c r="T11" i="17" s="1"/>
  <c r="S14" i="17"/>
  <c r="S9" i="17"/>
  <c r="T9" i="17" l="1"/>
  <c r="T13" i="17"/>
  <c r="T12" i="17"/>
  <c r="T14" i="17"/>
  <c r="U7" i="17"/>
  <c r="U11" i="17" s="1"/>
  <c r="U12" i="17" l="1"/>
  <c r="U9" i="17"/>
  <c r="U14" i="17"/>
  <c r="U13" i="17"/>
  <c r="V7" i="17"/>
  <c r="V11" i="17" s="1"/>
  <c r="V13" i="17" l="1"/>
  <c r="V9" i="17"/>
  <c r="V12" i="17"/>
  <c r="V14" i="17"/>
  <c r="W7" i="17"/>
  <c r="W11" i="17" s="1"/>
  <c r="W6" i="17" l="1"/>
  <c r="W12" i="17"/>
  <c r="X7" i="17"/>
  <c r="X11" i="17" s="1"/>
  <c r="W9" i="17"/>
  <c r="W13" i="17"/>
  <c r="W14" i="17"/>
  <c r="X9" i="17" l="1"/>
  <c r="Y7" i="17"/>
  <c r="Y11" i="17" s="1"/>
  <c r="X13" i="17"/>
  <c r="X12" i="17"/>
  <c r="X14" i="17"/>
  <c r="Y13" i="17" l="1"/>
  <c r="Y9" i="17"/>
  <c r="Y14" i="17"/>
  <c r="Z7" i="17"/>
  <c r="Z11" i="17" s="1"/>
  <c r="Y12" i="17"/>
  <c r="Z12" i="17" l="1"/>
  <c r="Z14" i="17"/>
  <c r="Z13" i="17"/>
  <c r="Z9" i="17"/>
  <c r="AA7" i="17"/>
  <c r="AA11" i="17" s="1"/>
  <c r="AB7" i="17" l="1"/>
  <c r="AB11" i="17" s="1"/>
  <c r="AA13" i="17"/>
  <c r="AA9" i="17"/>
  <c r="AA12" i="17"/>
  <c r="AA14" i="17"/>
  <c r="AB14" i="17" l="1"/>
  <c r="AB13" i="17"/>
  <c r="AB9" i="17"/>
  <c r="AC7" i="17"/>
  <c r="AC11" i="17" s="1"/>
  <c r="AB12" i="17"/>
  <c r="AC9" i="17" l="1"/>
  <c r="AC14" i="17"/>
  <c r="AC12" i="17"/>
  <c r="AD7" i="17"/>
  <c r="AD11" i="17" s="1"/>
  <c r="AC13" i="17"/>
  <c r="AD13" i="17" l="1"/>
  <c r="AE7" i="17"/>
  <c r="AE11" i="17" s="1"/>
  <c r="AD12" i="17"/>
  <c r="AD6" i="17"/>
  <c r="AD14" i="17"/>
  <c r="AD9" i="17"/>
  <c r="AE13" i="17" l="1"/>
  <c r="AF7" i="17"/>
  <c r="AF11" i="17" s="1"/>
  <c r="AE14" i="17"/>
  <c r="AE9" i="17"/>
  <c r="AE12" i="17"/>
  <c r="AF12" i="17"/>
  <c r="AG7" i="17"/>
  <c r="AG11" i="17" l="1"/>
  <c r="AG14" i="17"/>
  <c r="AF13" i="17"/>
  <c r="AF9" i="17"/>
  <c r="AF14" i="17"/>
  <c r="AG13" i="17"/>
  <c r="AH7" i="17"/>
  <c r="AH11" i="17" s="1"/>
  <c r="AG9" i="17"/>
  <c r="AG12" i="17"/>
  <c r="AI7" i="17" l="1"/>
  <c r="AI11" i="17" s="1"/>
  <c r="AH12" i="17"/>
  <c r="AH14" i="17"/>
  <c r="AH13" i="17"/>
  <c r="AH9" i="17"/>
  <c r="AI14" i="17" l="1"/>
  <c r="AI12" i="17"/>
  <c r="AI13" i="17"/>
  <c r="AJ7" i="17"/>
  <c r="AJ11" i="17" s="1"/>
  <c r="AI9" i="17"/>
  <c r="AJ14" i="17" l="1"/>
  <c r="AJ12" i="17"/>
  <c r="AJ13" i="17"/>
  <c r="AJ9" i="17"/>
  <c r="AK7" i="17"/>
  <c r="AK11" i="17" s="1"/>
  <c r="AK13" i="17" l="1"/>
  <c r="AK6" i="17"/>
  <c r="AK14" i="17"/>
  <c r="AL7" i="17"/>
  <c r="AL13" i="17" s="1"/>
  <c r="AK12" i="17"/>
  <c r="AK9" i="17"/>
  <c r="AL14" i="17" l="1"/>
  <c r="AL11" i="17"/>
  <c r="AL9" i="17"/>
  <c r="AM7" i="17"/>
  <c r="AM11" i="17" s="1"/>
  <c r="AL12" i="17"/>
  <c r="AM13" i="17" l="1"/>
  <c r="AM14" i="17"/>
  <c r="AN7" i="17"/>
  <c r="AN11" i="17" s="1"/>
  <c r="AM9" i="17"/>
  <c r="AM12" i="17"/>
  <c r="AO7" i="17" l="1"/>
  <c r="AN14" i="17"/>
  <c r="AN12" i="17"/>
  <c r="AN13" i="17"/>
  <c r="AN9" i="17"/>
  <c r="AO13" i="17" l="1"/>
  <c r="AO12" i="17"/>
  <c r="AO11" i="17"/>
  <c r="AO9" i="17"/>
  <c r="AO14" i="17"/>
  <c r="AP7" i="17"/>
  <c r="AP11" i="17" l="1"/>
  <c r="AP9" i="17"/>
  <c r="AQ7" i="17"/>
  <c r="AR7" i="17" s="1"/>
  <c r="AP12" i="17"/>
  <c r="AP13" i="17"/>
  <c r="AP14" i="17"/>
  <c r="AR6" i="17" l="1"/>
  <c r="AR9" i="17"/>
  <c r="AR11" i="17"/>
  <c r="AR12" i="17"/>
  <c r="AR13" i="17"/>
  <c r="AR14" i="17"/>
  <c r="AQ9" i="17"/>
  <c r="AQ11" i="17"/>
  <c r="AQ12" i="17"/>
  <c r="AQ14" i="17"/>
  <c r="AQ13" i="17"/>
</calcChain>
</file>

<file path=xl/sharedStrings.xml><?xml version="1.0" encoding="utf-8"?>
<sst xmlns="http://schemas.openxmlformats.org/spreadsheetml/2006/main" count="181" uniqueCount="134">
  <si>
    <t>Facilitar la obtención de información relevante y la realización de análisis detallados.</t>
  </si>
  <si>
    <t>1. Generacion de  Reportes:</t>
  </si>
  <si>
    <t>Agregar una sección de "Reportes" que permita a los usuarios generar informes personalizados, incluyendo:</t>
  </si>
  <si>
    <t>Listado de proveedores por categoría de bienes y servicios.</t>
  </si>
  <si>
    <t>Cantidad de contrataciones por proveedor.</t>
  </si>
  <si>
    <t>Reportes de cumplimiento de plazos de entrega y documentos legales.</t>
  </si>
  <si>
    <t>2. Visualización Ágil y Actualizada:</t>
  </si>
  <si>
    <t>Implementar una interfaz de usuario más intuitiva y actualizada.</t>
  </si>
  <si>
    <t>Incorporar gráficos y visualizaciones interactivas para facilitar la interpretación.</t>
  </si>
  <si>
    <t>Mejorar la capacidad de descarga de información con formatos amigables.</t>
  </si>
  <si>
    <t>3. Sistema de Filtrado y Consulta:</t>
  </si>
  <si>
    <t>Optimizar la funcionalidad de filtros y consultas para facilitar análisis específicos.</t>
  </si>
  <si>
    <t>Identificar y resaltar campos clasifiacados como "fuera de lo comun"  para evidenciar información incompleta o anomalias.</t>
  </si>
  <si>
    <t>4. Automatización del Análisis:</t>
  </si>
  <si>
    <t>Implementar automatizaciones para realizar análisis rutinarios.</t>
  </si>
  <si>
    <t>Ofrecer opciones de descarga automática de informes previamente configurados.</t>
  </si>
  <si>
    <t>5. Sistematización y Simplificación:</t>
  </si>
  <si>
    <t>Sistematizar la presentación de información para permitir filtrar y visualizar patrones segun los datos</t>
  </si>
  <si>
    <t>Proporcionar informes resumidos por institución, categoría de bienes, y etapa del proceso.</t>
  </si>
  <si>
    <t>6. Acceso a Bases de Datos Detalladas (informacion clasificada como "no confidencial")</t>
  </si>
  <si>
    <t>Permitir acceso a bases de datos detalladas para que los usuarios puedan investigar transacciones inusuales de manera específica.</t>
  </si>
  <si>
    <t>8. Apartado de Preguntas Frecuentes:</t>
  </si>
  <si>
    <t>Agregar un apartado de preguntas frecuentes para responder a las dudas comunes de los usuarios.</t>
  </si>
  <si>
    <t>9. Barra de Navegación Mejorada:</t>
  </si>
  <si>
    <t>Implementacion de  una barra de navegación que permita a los usuarios desplazarse fácilmente entre las diferentes secciones de la página. Puedes considerar un menú desplegable o un menú fijo en la parte superior para una navegación más eficiente.</t>
  </si>
  <si>
    <t>10. Iconografía Intuitiva:</t>
  </si>
  <si>
    <t>Utilizar iconos intuitivos para representar acciones específicas, como descargas, filtros, generación de informes, etc. Esto facilitará la comprensión rápida de las funciones disponibles sin depender completamente del texto.</t>
  </si>
  <si>
    <t>11. Feedback Visual:</t>
  </si>
  <si>
    <t>Implementar elementos visuales para proporcionar retroalimentación instantánea a los usuarios. Por ejemplo, cambios de color al aplicar filtros, animaciones suaves al descargar informes, o mensajes de confirmación visualmente claros. Esto mejorará la sensación de respuesta y la confianza del usuario en las acciones que están realizando.</t>
  </si>
  <si>
    <t>12. Ayuda Contextual y Guías Rápidas:</t>
  </si>
  <si>
    <t>Proporciona ayudas contextuales y guías rápidas integradas que los usuarios puedan activar según sea necesario. Estos elementos pueden explicar funciones específicas, ofrecer consejos de uso o proporcionar enlaces a recursos de ayuda más detallados.</t>
  </si>
  <si>
    <t>PROJECT: Mejoras para una Experiencia de Usuario más optima: Un Enfoque en Eficiencia y Accesibilidad</t>
  </si>
  <si>
    <t>Lead University</t>
  </si>
  <si>
    <t>Legend:</t>
  </si>
  <si>
    <t>On track</t>
  </si>
  <si>
    <t>Low risk</t>
  </si>
  <si>
    <t>Med risk</t>
  </si>
  <si>
    <t>High risk</t>
  </si>
  <si>
    <t>Unassigned</t>
  </si>
  <si>
    <t>Stephanie Lopez</t>
  </si>
  <si>
    <t>Project start date:</t>
  </si>
  <si>
    <t>Milestone description</t>
  </si>
  <si>
    <t>Category</t>
  </si>
  <si>
    <t>Assigned to</t>
  </si>
  <si>
    <t>Progress</t>
  </si>
  <si>
    <t>Start</t>
  </si>
  <si>
    <t>Days</t>
  </si>
  <si>
    <t>Descripcion del problema</t>
  </si>
  <si>
    <t>Goal</t>
  </si>
  <si>
    <t>Análisis  de requisitos</t>
  </si>
  <si>
    <t>Diseño y Desarrollo</t>
  </si>
  <si>
    <t>Entrega del proyecto</t>
  </si>
  <si>
    <t>Como persona auditora quiero</t>
  </si>
  <si>
    <t>Una plataforma que genere reportes para poder tener</t>
  </si>
  <si>
    <t>● Listado de proveedores de las instituciones por categoría de bienes y</t>
  </si>
  <si>
    <t>servicios.</t>
  </si>
  <si>
    <t>● Cantidad de veces en las cuales un proveedor es contratado.</t>
  </si>
  <si>
    <t>● Reportes de cumplimiento de plazos de entrega de bienes y servicios.</t>
  </si>
  <si>
    <t>● Reporte de cumplimiento de documentos legales reportados por los</t>
  </si>
  <si>
    <t>proveedores.</t>
  </si>
  <si>
    <t>Visualizar y disponer de información ágil y actualizada para descargar lo requerido en ciertos procesos de contratación para tener encontrar:</t>
  </si>
  <si>
    <t>● Información actualizada.</t>
  </si>
  <si>
    <t>● Información de proveedores (cantidad de licitaciones, qué tipo de</t>
  </si>
  <si>
    <t>productos o servicios).</t>
  </si>
  <si>
    <t>● Información por cada etapa del proceso.</t>
  </si>
  <si>
    <t>● Homologación de la forma y tipo de información para todas las</t>
  </si>
  <si>
    <t>instituciones.</t>
  </si>
  <si>
    <t>● Simplicidad de la interpretación del sistema.</t>
  </si>
  <si>
    <t>● Capacidad de descargar y facilidad de acceso.</t>
  </si>
  <si>
    <t>● Inclusión de información acerca de los servicios profesionales</t>
  </si>
  <si>
    <t>adjudicados.</t>
  </si>
  <si>
    <t>● Comparativos de servicios semejantes.</t>
  </si>
  <si>
    <t>● Disponibilidad de información de proveedores.</t>
  </si>
  <si>
    <t>Una plataforma e información actualizada</t>
  </si>
  <si>
    <t>para poder</t>
  </si>
  <si>
    <t>● Realizar los análisis correctos.</t>
  </si>
  <si>
    <t>● Realizar filtros y consultas.</t>
  </si>
  <si>
    <t>● Identificar campos vacíos para poder evidenciar información</t>
  </si>
  <si>
    <t>incompleta.</t>
  </si>
  <si>
    <t>● Obtener información en el formato adecuado.</t>
  </si>
  <si>
    <t>● Hacer descargas y guardar consultas.</t>
  </si>
  <si>
    <t>● Automatice el análisis.</t>
  </si>
  <si>
    <t>Sistematización</t>
  </si>
  <si>
    <t>Como personas auditoras queremos</t>
  </si>
  <si>
    <t>Una plataforma actualizada y simple (fácil de entender).</t>
  </si>
  <si>
    <t>● Encontrar información sistematizada y que permita realizar filtros.</t>
  </si>
  <si>
    <t>● Visualizar un patrón de contrataciones ¿Cuántas veces ha participado</t>
  </si>
  <si>
    <t>un proveedor?.</t>
  </si>
  <si>
    <t>● Visualizar periodos y comportamientos de contratación ¿Cuántas veces</t>
  </si>
  <si>
    <t>ha quedado adjudicado?.</t>
  </si>
  <si>
    <t>● Identificar los campos vacíos (en totales, una pestaña por institución,</t>
  </si>
  <si>
    <t>etapa agrupada).</t>
  </si>
  <si>
    <t>● Obtener información oportuna de la recepción de bienes.</t>
  </si>
  <si>
    <t>● Descargar información (descarga automática, que sea algo fácil, que no</t>
  </si>
  <si>
    <t>despliegue muchas pestañas para poder hacerlo, ojalá en excel).</t>
  </si>
  <si>
    <t>● Obtener un reporte general de requisitos cumplidos (cuadro resumen</t>
  </si>
  <si>
    <t>por institución)</t>
  </si>
  <si>
    <t>● Identificar un listado por categoría de bienes y servicios.</t>
  </si>
  <si>
    <t>● Obtener un reporte de documentos legales.</t>
  </si>
  <si>
    <t>● Realizar un cruce de información con la persona adjudicada.</t>
  </si>
  <si>
    <t>Acceder a las bases de datos y a un detalle de las transacciones inusuales, para</t>
  </si>
  <si>
    <t>poder dedicar esfuerzos específicos a la identificación de tales anomalías.</t>
  </si>
  <si>
    <t>Tipo: deseable</t>
  </si>
  <si>
    <t>Tener acceso a información de compras públicas por año, institución y proceso de</t>
  </si>
  <si>
    <t>adquisición. Para poder realizar un análisis de dónde se están destinando los</t>
  </si>
  <si>
    <t>fondos públicos y realizar sugerencias de mejora y que es fundamental para el</t>
  </si>
  <si>
    <t>ahorro de recursos en este contexto de restricción fiscal.</t>
  </si>
  <si>
    <t>Como usuario quiero un apartado de preguntas frecuentes porque es una forma</t>
  </si>
  <si>
    <t>de evacuar dudas de forma general.</t>
  </si>
  <si>
    <t>Generar informes de diferente índole cuadros, gráficos, para realizar análisis,</t>
  </si>
  <si>
    <t>comparaciones.</t>
  </si>
  <si>
    <t>Reordenar y optimizar la funcionalidad de filtros y consultas para facilitar análisis específicos.</t>
  </si>
  <si>
    <t>Implementar elementos visuales para proporcionar retroalimentación instantánea a los usuarios. Por ejemplo, cambios de color al aplicar filtros, animaciones suaves al descargar informes, o mensajes de confirmación visualmente claros.</t>
  </si>
  <si>
    <t>Proporcionar  ayudas contextuales y guías rápidas integradas que los usuarios puedan activar según sea necesario como consejos de uso o proporcionar enlaces a recursos de ayuda más detallados.</t>
  </si>
  <si>
    <t xml:space="preserve">Documento en word - resumen del porque de los cambios y cuales fueron </t>
  </si>
  <si>
    <t>Pregunta 1</t>
  </si>
  <si>
    <t>D</t>
  </si>
  <si>
    <t>Pregunta 2</t>
  </si>
  <si>
    <t>A</t>
  </si>
  <si>
    <t>Pregunta 3</t>
  </si>
  <si>
    <t>C</t>
  </si>
  <si>
    <t>Pregunta 4</t>
  </si>
  <si>
    <t>Pregunta 5</t>
  </si>
  <si>
    <t>Pregunta 6</t>
  </si>
  <si>
    <t>Pregunta 7</t>
  </si>
  <si>
    <t>B</t>
  </si>
  <si>
    <t>Pregunta 8</t>
  </si>
  <si>
    <t>Pregunta 9</t>
  </si>
  <si>
    <t>Pregunta 10</t>
  </si>
  <si>
    <t>Pregunta 11</t>
  </si>
  <si>
    <t>Pregunta 12</t>
  </si>
  <si>
    <t>Pregunta 13</t>
  </si>
  <si>
    <t>Pregunta 14</t>
  </si>
  <si>
    <t>Pregunta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</si>
</sst>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5">
    <font>
      <sz val="11"/>
      <color theme="1"/>
      <name val="Calibri"/>
      <family val="2"/>
      <scheme val="minor"/>
    </font>
    <font>
      <sz val="12"/>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name val="Calibri"/>
      <family val="2"/>
      <scheme val="major"/>
    </font>
    <font>
      <b/>
      <sz val="12"/>
      <color theme="1"/>
      <name val="Calibri"/>
      <family val="2"/>
      <scheme val="minor"/>
    </font>
    <font>
      <b/>
      <sz val="11"/>
      <color theme="1"/>
      <name val="Calibri"/>
      <family val="2"/>
      <scheme val="minor"/>
    </font>
    <font>
      <sz val="8"/>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0" fillId="0" borderId="0"/>
    <xf numFmtId="43"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0" fillId="3" borderId="0" applyNumberFormat="0" applyBorder="0" applyAlignment="0" applyProtection="0"/>
  </cellStyleXfs>
  <cellXfs count="6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8" fillId="0" borderId="0" xfId="0" applyFont="1"/>
    <xf numFmtId="0" fontId="9" fillId="0" borderId="0" xfId="1" applyFont="1" applyAlignment="1" applyProtection="1"/>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4" fillId="0" borderId="0" xfId="0" applyFont="1" applyAlignment="1">
      <alignment horizontal="center" vertical="center"/>
    </xf>
    <xf numFmtId="9" fontId="14" fillId="0" borderId="0" xfId="2" applyFont="1" applyFill="1" applyBorder="1">
      <alignment horizontal="center" vertical="center"/>
    </xf>
    <xf numFmtId="14" fontId="4" fillId="0" borderId="0" xfId="9" applyFont="1" applyFill="1" applyBorder="1">
      <alignment horizontal="center" vertical="center"/>
    </xf>
    <xf numFmtId="37" fontId="4" fillId="0" borderId="0" xfId="10" applyFont="1" applyFill="1" applyBorder="1">
      <alignment horizontal="center" vertical="center"/>
    </xf>
    <xf numFmtId="0" fontId="4" fillId="2" borderId="0" xfId="0" applyFont="1" applyFill="1"/>
    <xf numFmtId="0" fontId="18" fillId="0" borderId="0" xfId="5" applyFont="1" applyFill="1" applyBorder="1" applyAlignment="1">
      <alignment horizontal="left" vertical="center"/>
    </xf>
    <xf numFmtId="0" fontId="17" fillId="0" borderId="0" xfId="0" applyFont="1" applyAlignment="1">
      <alignment horizontal="left" vertical="center"/>
    </xf>
    <xf numFmtId="0" fontId="4" fillId="0" borderId="0" xfId="0" applyFont="1" applyAlignment="1">
      <alignment vertical="center"/>
    </xf>
    <xf numFmtId="0" fontId="15" fillId="0" borderId="0" xfId="0" applyFont="1" applyAlignment="1">
      <alignment horizontal="center" vertical="center"/>
    </xf>
    <xf numFmtId="0" fontId="19" fillId="0" borderId="0" xfId="6" applyFont="1" applyFill="1" applyAlignment="1">
      <alignment horizontal="left" vertical="center" indent="2"/>
    </xf>
    <xf numFmtId="0" fontId="15" fillId="0" borderId="0" xfId="6" applyFont="1" applyFill="1" applyAlignment="1">
      <alignment horizontal="left" vertical="center" indent="2"/>
    </xf>
    <xf numFmtId="0" fontId="4" fillId="0" borderId="0" xfId="0" applyFont="1" applyAlignment="1">
      <alignment horizontal="left" vertical="center" indent="2"/>
    </xf>
    <xf numFmtId="0" fontId="4" fillId="0" borderId="0" xfId="0" applyFont="1"/>
    <xf numFmtId="0" fontId="4" fillId="0" borderId="0" xfId="0" applyFont="1" applyAlignment="1">
      <alignment horizontal="center"/>
    </xf>
    <xf numFmtId="0" fontId="4" fillId="0" borderId="0" xfId="0" applyFont="1" applyAlignment="1">
      <alignment horizontal="right" vertical="center"/>
    </xf>
    <xf numFmtId="0" fontId="4" fillId="0" borderId="0" xfId="8" applyFont="1" applyFill="1" applyAlignment="1">
      <alignment horizontal="left" vertical="center" indent="2"/>
    </xf>
    <xf numFmtId="14" fontId="4" fillId="0" borderId="0" xfId="9" applyFont="1" applyFill="1" applyBorder="1" applyAlignment="1">
      <alignment horizontal="left" vertical="center" indent="2"/>
    </xf>
    <xf numFmtId="0" fontId="4" fillId="0" borderId="0" xfId="0" applyFont="1" applyAlignment="1">
      <alignment horizontal="left" vertical="center"/>
    </xf>
    <xf numFmtId="0" fontId="4" fillId="0" borderId="3" xfId="0" applyFont="1" applyBorder="1"/>
    <xf numFmtId="0" fontId="15" fillId="0" borderId="0" xfId="0" applyFont="1" applyAlignment="1">
      <alignment vertical="center"/>
    </xf>
    <xf numFmtId="0" fontId="11" fillId="0" borderId="3" xfId="0" applyFont="1" applyBorder="1" applyAlignment="1">
      <alignment horizontal="center" vertical="center" wrapText="1"/>
    </xf>
    <xf numFmtId="0" fontId="19" fillId="0" borderId="9" xfId="0" applyFont="1" applyBorder="1" applyAlignment="1">
      <alignment vertical="center"/>
    </xf>
    <xf numFmtId="164" fontId="2" fillId="10" borderId="7" xfId="0" applyNumberFormat="1" applyFont="1" applyFill="1" applyBorder="1" applyAlignment="1">
      <alignment horizontal="center" vertical="center"/>
    </xf>
    <xf numFmtId="164" fontId="2" fillId="10" borderId="5" xfId="0" applyNumberFormat="1" applyFont="1" applyFill="1" applyBorder="1" applyAlignment="1">
      <alignment horizontal="center" vertical="center"/>
    </xf>
    <xf numFmtId="164" fontId="2" fillId="10" borderId="8" xfId="0" applyNumberFormat="1" applyFont="1" applyFill="1" applyBorder="1" applyAlignment="1">
      <alignment horizontal="center" vertical="center"/>
    </xf>
    <xf numFmtId="164" fontId="2" fillId="10" borderId="2" xfId="0" applyNumberFormat="1" applyFont="1" applyFill="1" applyBorder="1" applyAlignment="1">
      <alignment horizontal="center" vertical="center"/>
    </xf>
    <xf numFmtId="164" fontId="2" fillId="10" borderId="0" xfId="0" applyNumberFormat="1" applyFont="1" applyFill="1" applyAlignment="1">
      <alignment horizontal="center" vertical="center"/>
    </xf>
    <xf numFmtId="164" fontId="2" fillId="10" borderId="10" xfId="0" applyNumberFormat="1" applyFont="1" applyFill="1" applyBorder="1" applyAlignment="1">
      <alignment horizontal="center" vertical="center"/>
    </xf>
    <xf numFmtId="164" fontId="2" fillId="10" borderId="11" xfId="0" applyNumberFormat="1" applyFont="1" applyFill="1" applyBorder="1" applyAlignment="1">
      <alignment horizontal="center" vertical="center"/>
    </xf>
    <xf numFmtId="0" fontId="2" fillId="10" borderId="1" xfId="0" applyFont="1" applyFill="1" applyBorder="1" applyAlignment="1">
      <alignment horizontal="center" vertical="center" shrinkToFit="1"/>
    </xf>
    <xf numFmtId="0" fontId="16" fillId="9" borderId="0" xfId="0" applyFont="1" applyFill="1" applyAlignment="1">
      <alignment horizontal="left" vertical="center" indent="1"/>
    </xf>
    <xf numFmtId="0" fontId="16" fillId="9" borderId="0" xfId="0" applyFont="1" applyFill="1" applyAlignment="1">
      <alignment horizontal="center" vertical="center" wrapText="1"/>
    </xf>
    <xf numFmtId="0" fontId="0" fillId="0" borderId="0" xfId="0" applyAlignment="1">
      <alignment horizontal="left" vertical="center" wrapText="1" indent="1"/>
    </xf>
    <xf numFmtId="0" fontId="21" fillId="0" borderId="0" xfId="5" applyFont="1" applyFill="1" applyAlignment="1">
      <alignment horizontal="left" vertical="center" indent="2"/>
    </xf>
    <xf numFmtId="0" fontId="1" fillId="0" borderId="0" xfId="0" applyFont="1" applyAlignment="1">
      <alignment vertical="center"/>
    </xf>
    <xf numFmtId="0" fontId="22" fillId="0" borderId="0" xfId="0" applyFont="1" applyAlignment="1">
      <alignment vertical="center"/>
    </xf>
    <xf numFmtId="0" fontId="1" fillId="5" borderId="0" xfId="0" applyFont="1" applyFill="1" applyAlignment="1">
      <alignment vertical="center"/>
    </xf>
    <xf numFmtId="0" fontId="23" fillId="0" borderId="0" xfId="0" applyFont="1"/>
    <xf numFmtId="0" fontId="23" fillId="11" borderId="0" xfId="0" applyFont="1" applyFill="1"/>
    <xf numFmtId="0" fontId="23" fillId="12" borderId="0" xfId="0" applyFont="1" applyFill="1"/>
    <xf numFmtId="14" fontId="4" fillId="2" borderId="0" xfId="9" applyFont="1" applyFill="1" applyBorder="1">
      <alignment horizontal="center" vertical="center"/>
    </xf>
    <xf numFmtId="0" fontId="20" fillId="2" borderId="0" xfId="5" applyFont="1" applyFill="1" applyAlignment="1">
      <alignment vertical="center"/>
    </xf>
    <xf numFmtId="0" fontId="15" fillId="2" borderId="0" xfId="0" applyFont="1" applyFill="1" applyAlignment="1">
      <alignment vertical="center"/>
    </xf>
    <xf numFmtId="0" fontId="4" fillId="2" borderId="0" xfId="0" applyFont="1" applyFill="1" applyAlignment="1">
      <alignment vertical="center"/>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cellXfs>
  <cellStyles count="12">
    <cellStyle name="Date" xfId="9" xr:uid="{229918B6-DD13-4F5A-97B9-305F7E002AA3}"/>
    <cellStyle name="Encabezado 1" xfId="6" builtinId="16" customBuiltin="1"/>
    <cellStyle name="Énfasis3" xfId="11" builtinId="37"/>
    <cellStyle name="Hipervínculo" xfId="1" builtinId="8" customBuiltin="1"/>
    <cellStyle name="Millares" xfId="4" builtinId="3" customBuiltin="1"/>
    <cellStyle name="Millares [0]" xfId="10" builtinId="6" customBuiltin="1"/>
    <cellStyle name="Normal" xfId="0" builtinId="0"/>
    <cellStyle name="Porcentaje" xfId="2" builtinId="5" customBuiltin="1"/>
    <cellStyle name="Título" xfId="5" builtinId="15" customBuiltin="1"/>
    <cellStyle name="Título 2" xfId="7" builtinId="17" customBuiltin="1"/>
    <cellStyle name="Título 3" xfId="8" builtinId="18" customBuiltin="1"/>
    <cellStyle name="zHiddenText" xfId="3" xr:uid="{26E66EE6-E33F-4D77-BAE4-0FB4F5BBF673}"/>
  </cellStyles>
  <dxfs count="31">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7</xdr:row>
          <xdr:rowOff>63500</xdr:rowOff>
        </xdr:from>
        <xdr:to>
          <xdr:col>51</xdr:col>
          <xdr:colOff>584200</xdr:colOff>
          <xdr:row>7</xdr:row>
          <xdr:rowOff>241300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14" totalsRowShown="0" headerRowDxfId="7" dataDxfId="6">
  <autoFilter ref="B9:G1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5"/>
    <tableColumn id="2" xr3:uid="{39BD914E-FB02-4352-846C-6D59624DC0B0}" name="Category" dataDxfId="4"/>
    <tableColumn id="3" xr3:uid="{D274194F-BCA0-44F3-84B2-217254EE241C}" name="Assigned to" dataDxfId="3"/>
    <tableColumn id="4" xr3:uid="{8385BC6F-56EE-4363-A106-8DB0A1E4EF5A}" name="Progress" dataDxfId="2"/>
    <tableColumn id="5" xr3:uid="{02926609-7B93-4B6F-BE96-92EC7A949E4B}" name="Start" dataDxfId="1" dataCellStyle="Date"/>
    <tableColumn id="6" xr3:uid="{8FF9BE8E-04B7-4B39-AC27-D2E534204BC3}" name="Days" dataDxfId="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67CA-A537-7D42-BE43-F4B6B2BABC07}">
  <dimension ref="A1:A32"/>
  <sheetViews>
    <sheetView topLeftCell="A17" zoomScale="166" workbookViewId="0">
      <selection activeCell="A32" sqref="A32"/>
    </sheetView>
  </sheetViews>
  <sheetFormatPr defaultColWidth="11.42578125" defaultRowHeight="15"/>
  <sheetData>
    <row r="1" spans="1:1">
      <c r="A1" t="s">
        <v>0</v>
      </c>
    </row>
    <row r="3" spans="1:1">
      <c r="A3" s="53" t="s">
        <v>1</v>
      </c>
    </row>
    <row r="4" spans="1:1">
      <c r="A4" t="s">
        <v>2</v>
      </c>
    </row>
    <row r="5" spans="1:1">
      <c r="A5" t="s">
        <v>3</v>
      </c>
    </row>
    <row r="6" spans="1:1">
      <c r="A6" t="s">
        <v>4</v>
      </c>
    </row>
    <row r="7" spans="1:1">
      <c r="A7" t="s">
        <v>5</v>
      </c>
    </row>
    <row r="8" spans="1:1">
      <c r="A8" s="53" t="s">
        <v>6</v>
      </c>
    </row>
    <row r="9" spans="1:1">
      <c r="A9" t="s">
        <v>7</v>
      </c>
    </row>
    <row r="10" spans="1:1">
      <c r="A10" t="s">
        <v>8</v>
      </c>
    </row>
    <row r="11" spans="1:1">
      <c r="A11" t="s">
        <v>9</v>
      </c>
    </row>
    <row r="12" spans="1:1">
      <c r="A12" s="53" t="s">
        <v>10</v>
      </c>
    </row>
    <row r="13" spans="1:1">
      <c r="A13" t="s">
        <v>11</v>
      </c>
    </row>
    <row r="14" spans="1:1">
      <c r="A14" t="s">
        <v>12</v>
      </c>
    </row>
    <row r="15" spans="1:1">
      <c r="A15" s="53" t="s">
        <v>13</v>
      </c>
    </row>
    <row r="16" spans="1:1">
      <c r="A16" t="s">
        <v>14</v>
      </c>
    </row>
    <row r="17" spans="1:1">
      <c r="A17" t="s">
        <v>15</v>
      </c>
    </row>
    <row r="18" spans="1:1">
      <c r="A18" s="53" t="s">
        <v>16</v>
      </c>
    </row>
    <row r="19" spans="1:1">
      <c r="A19" t="s">
        <v>17</v>
      </c>
    </row>
    <row r="20" spans="1:1">
      <c r="A20" t="s">
        <v>18</v>
      </c>
    </row>
    <row r="21" spans="1:1">
      <c r="A21" s="53" t="s">
        <v>19</v>
      </c>
    </row>
    <row r="22" spans="1:1">
      <c r="A22" t="s">
        <v>20</v>
      </c>
    </row>
    <row r="23" spans="1:1">
      <c r="A23" s="53" t="s">
        <v>21</v>
      </c>
    </row>
    <row r="24" spans="1:1">
      <c r="A24" t="s">
        <v>22</v>
      </c>
    </row>
    <row r="25" spans="1:1">
      <c r="A25" s="53" t="s">
        <v>23</v>
      </c>
    </row>
    <row r="26" spans="1:1">
      <c r="A26" t="s">
        <v>24</v>
      </c>
    </row>
    <row r="27" spans="1:1">
      <c r="A27" s="53" t="s">
        <v>25</v>
      </c>
    </row>
    <row r="28" spans="1:1">
      <c r="A28" t="s">
        <v>26</v>
      </c>
    </row>
    <row r="29" spans="1:1">
      <c r="A29" s="53" t="s">
        <v>27</v>
      </c>
    </row>
    <row r="30" spans="1:1">
      <c r="A30" t="s">
        <v>28</v>
      </c>
    </row>
    <row r="31" spans="1:1">
      <c r="A31" s="53" t="s">
        <v>29</v>
      </c>
    </row>
    <row r="32" spans="1:1">
      <c r="A32"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AR16"/>
  <sheetViews>
    <sheetView showGridLines="0" showRuler="0" zoomScaleNormal="100" zoomScalePageLayoutView="70" workbookViewId="0">
      <selection activeCell="B6" sqref="B6"/>
    </sheetView>
  </sheetViews>
  <sheetFormatPr defaultColWidth="8.85546875" defaultRowHeight="30" customHeight="1"/>
  <cols>
    <col min="1" max="1" width="4.85546875" style="6" customWidth="1"/>
    <col min="2" max="2" width="30.85546875" customWidth="1"/>
    <col min="3" max="3" width="13.28515625" bestFit="1" customWidth="1"/>
    <col min="4" max="4" width="20.42578125" customWidth="1"/>
    <col min="5" max="5" width="15.85546875" customWidth="1"/>
    <col min="6" max="6" width="10.42578125" style="2" customWidth="1"/>
    <col min="7" max="7" width="10.42578125" customWidth="1"/>
    <col min="8" max="8" width="2.7109375" customWidth="1"/>
    <col min="9" max="44" width="3.42578125" customWidth="1"/>
  </cols>
  <sheetData>
    <row r="1" spans="1:44" ht="24.95" customHeight="1"/>
    <row r="2" spans="1:44" ht="50.1" customHeight="1">
      <c r="A2" s="7"/>
      <c r="B2" s="57" t="s">
        <v>31</v>
      </c>
      <c r="C2" s="57"/>
      <c r="D2" s="57"/>
      <c r="E2" s="57"/>
      <c r="F2" s="57"/>
      <c r="G2" s="57"/>
      <c r="H2" s="57"/>
      <c r="I2" s="58"/>
      <c r="J2" s="58"/>
      <c r="K2" s="58"/>
      <c r="L2" s="58"/>
      <c r="M2" s="58"/>
      <c r="N2" s="58"/>
      <c r="O2" s="59"/>
      <c r="P2" s="59"/>
      <c r="Q2" s="59"/>
      <c r="R2" s="59"/>
      <c r="S2" s="59"/>
      <c r="T2" s="59"/>
      <c r="U2" s="20"/>
      <c r="V2" s="20"/>
      <c r="W2" s="20"/>
      <c r="X2" s="20"/>
      <c r="Y2" s="20"/>
      <c r="Z2" s="20"/>
      <c r="AA2" s="20"/>
      <c r="AB2" s="20"/>
      <c r="AC2" s="20"/>
      <c r="AD2" s="20"/>
      <c r="AE2" s="20"/>
      <c r="AF2" s="20"/>
      <c r="AG2" s="20"/>
      <c r="AH2" s="20"/>
      <c r="AI2" s="20"/>
      <c r="AJ2" s="20"/>
      <c r="AK2" s="20"/>
      <c r="AL2" s="20"/>
      <c r="AM2" s="20"/>
      <c r="AN2" s="20"/>
      <c r="AO2" s="20"/>
      <c r="AP2" s="20"/>
      <c r="AQ2" s="20"/>
      <c r="AR2" s="20"/>
    </row>
    <row r="3" spans="1:44" ht="20.100000000000001" customHeight="1">
      <c r="A3" s="7"/>
      <c r="B3" s="21"/>
      <c r="C3" s="22"/>
      <c r="D3" s="23"/>
      <c r="E3" s="23"/>
      <c r="F3" s="24"/>
      <c r="G3" s="23"/>
      <c r="H3" s="23"/>
      <c r="I3" s="35"/>
      <c r="J3" s="1"/>
      <c r="K3" s="1"/>
      <c r="L3" s="1"/>
    </row>
    <row r="4" spans="1:44" ht="30" customHeight="1">
      <c r="A4" s="7"/>
      <c r="B4" s="25" t="s">
        <v>32</v>
      </c>
      <c r="C4" s="26"/>
      <c r="D4" s="27"/>
      <c r="E4" s="28"/>
      <c r="F4" s="29"/>
      <c r="G4" s="30" t="s">
        <v>33</v>
      </c>
      <c r="H4" s="28"/>
      <c r="I4" s="62" t="s">
        <v>34</v>
      </c>
      <c r="J4" s="62"/>
      <c r="K4" s="62"/>
      <c r="L4" s="62"/>
      <c r="N4" s="63" t="s">
        <v>35</v>
      </c>
      <c r="O4" s="63"/>
      <c r="P4" s="63"/>
      <c r="Q4" s="63"/>
      <c r="S4" s="64" t="s">
        <v>36</v>
      </c>
      <c r="T4" s="64"/>
      <c r="U4" s="64"/>
      <c r="V4" s="64"/>
      <c r="X4" s="60" t="s">
        <v>37</v>
      </c>
      <c r="Y4" s="60"/>
      <c r="Z4" s="60"/>
      <c r="AA4" s="60"/>
      <c r="AC4" s="61" t="s">
        <v>38</v>
      </c>
      <c r="AD4" s="61"/>
      <c r="AE4" s="61"/>
      <c r="AF4" s="61"/>
    </row>
    <row r="5" spans="1:44" ht="30" customHeight="1">
      <c r="A5" s="7"/>
      <c r="B5" s="49" t="s">
        <v>39</v>
      </c>
      <c r="C5" s="27"/>
      <c r="D5" s="27"/>
      <c r="E5" s="28"/>
      <c r="F5" s="29"/>
      <c r="G5" s="28"/>
      <c r="H5" s="28"/>
    </row>
    <row r="6" spans="1:44" ht="30" customHeight="1">
      <c r="A6" s="7"/>
      <c r="B6" s="31" t="s">
        <v>40</v>
      </c>
      <c r="C6" s="56">
        <v>45254</v>
      </c>
      <c r="D6" s="32"/>
      <c r="E6" s="28"/>
      <c r="F6" s="29"/>
      <c r="G6" s="28"/>
      <c r="H6" s="28"/>
      <c r="I6" s="37" t="str">
        <f ca="1">TEXT(I7,"mmmm")</f>
        <v>November</v>
      </c>
      <c r="J6" s="37"/>
      <c r="K6" s="37"/>
      <c r="L6" s="37"/>
      <c r="M6" s="37"/>
      <c r="N6" s="37"/>
      <c r="O6" s="37"/>
      <c r="P6" s="37" t="str">
        <f ca="1">IF(TEXT(P7,"mmmm")=I6,"",TEXT(P7,"mmmm"))</f>
        <v>December</v>
      </c>
      <c r="Q6" s="37"/>
      <c r="R6" s="37"/>
      <c r="S6" s="37"/>
      <c r="T6" s="37"/>
      <c r="U6" s="37"/>
      <c r="V6" s="37"/>
      <c r="W6" s="37" t="str">
        <f ca="1">IF(OR(TEXT(W7,"mmmm")=P6,TEXT(W7,"mmmm")=I6),"",TEXT(W7,"mmmm"))</f>
        <v/>
      </c>
      <c r="X6" s="37"/>
      <c r="Y6" s="37"/>
      <c r="Z6" s="37"/>
      <c r="AA6" s="37"/>
      <c r="AB6" s="37"/>
      <c r="AC6" s="37"/>
      <c r="AD6" s="37" t="str">
        <f ca="1">IF(OR(TEXT(AD7,"mmmm")=W6,TEXT(AD7,"mmmm")=P6,TEXT(AD7,"mmmm")=I6),"",TEXT(AD7,"mmmm"))</f>
        <v/>
      </c>
      <c r="AE6" s="37"/>
      <c r="AF6" s="37"/>
      <c r="AG6" s="37"/>
      <c r="AH6" s="37"/>
      <c r="AI6" s="37"/>
      <c r="AJ6" s="37"/>
      <c r="AK6" s="37" t="str">
        <f ca="1">IF(OR(TEXT(AK7,"mmmm")=AD6,TEXT(AK7,"mmmm")=W6,TEXT(AK7,"mmmm")=P6,TEXT(AK7,"mmmm")=I6),"",TEXT(AK7,"mmmm"))</f>
        <v/>
      </c>
      <c r="AL6" s="37"/>
      <c r="AM6" s="37"/>
      <c r="AN6" s="37"/>
      <c r="AO6" s="37"/>
      <c r="AP6" s="37"/>
      <c r="AQ6" s="37"/>
      <c r="AR6" s="37" t="str">
        <f ca="1">IF(OR(TEXT(AR7,"mmmm")=AK6,TEXT(AR7,"mmmm")=AD6,TEXT(AR7,"mmmm")=W6,TEXT(AR7,"mmmm")=P6),"",TEXT(AR7,"mmmm"))</f>
        <v/>
      </c>
    </row>
    <row r="7" spans="1:44" ht="30" customHeight="1">
      <c r="A7" s="7"/>
      <c r="B7" s="31"/>
      <c r="C7" s="33">
        <v>0</v>
      </c>
      <c r="D7" s="27"/>
      <c r="E7" s="28"/>
      <c r="F7" s="28"/>
      <c r="G7" s="28"/>
      <c r="H7" s="34"/>
      <c r="I7" s="38">
        <f ca="1">IFERROR(Project_Start+Scrolling_Increment,TODAY())</f>
        <v>45254</v>
      </c>
      <c r="J7" s="39">
        <f ca="1">I7+1</f>
        <v>45255</v>
      </c>
      <c r="K7" s="39">
        <f t="shared" ref="K7:AQ7" ca="1" si="0">J7+1</f>
        <v>45256</v>
      </c>
      <c r="L7" s="39">
        <f t="shared" ca="1" si="0"/>
        <v>45257</v>
      </c>
      <c r="M7" s="39">
        <f t="shared" ca="1" si="0"/>
        <v>45258</v>
      </c>
      <c r="N7" s="39">
        <f t="shared" ca="1" si="0"/>
        <v>45259</v>
      </c>
      <c r="O7" s="40">
        <f t="shared" ca="1" si="0"/>
        <v>45260</v>
      </c>
      <c r="P7" s="39">
        <f ca="1">O7+1</f>
        <v>45261</v>
      </c>
      <c r="Q7" s="39">
        <f ca="1">P7+1</f>
        <v>45262</v>
      </c>
      <c r="R7" s="39">
        <f t="shared" ca="1" si="0"/>
        <v>45263</v>
      </c>
      <c r="S7" s="39">
        <f t="shared" ca="1" si="0"/>
        <v>45264</v>
      </c>
      <c r="T7" s="39">
        <f t="shared" ca="1" si="0"/>
        <v>45265</v>
      </c>
      <c r="U7" s="39">
        <f t="shared" ca="1" si="0"/>
        <v>45266</v>
      </c>
      <c r="V7" s="40">
        <f t="shared" ca="1" si="0"/>
        <v>45267</v>
      </c>
      <c r="W7" s="39">
        <f ca="1">V7+1</f>
        <v>45268</v>
      </c>
      <c r="X7" s="39">
        <f ca="1">W7+1</f>
        <v>45269</v>
      </c>
      <c r="Y7" s="39">
        <f t="shared" ca="1" si="0"/>
        <v>45270</v>
      </c>
      <c r="Z7" s="39">
        <f t="shared" ca="1" si="0"/>
        <v>45271</v>
      </c>
      <c r="AA7" s="39">
        <f t="shared" ca="1" si="0"/>
        <v>45272</v>
      </c>
      <c r="AB7" s="39">
        <f t="shared" ca="1" si="0"/>
        <v>45273</v>
      </c>
      <c r="AC7" s="40">
        <f t="shared" ca="1" si="0"/>
        <v>45274</v>
      </c>
      <c r="AD7" s="39">
        <f ca="1">AC7+1</f>
        <v>45275</v>
      </c>
      <c r="AE7" s="39">
        <f ca="1">AD7+1</f>
        <v>45276</v>
      </c>
      <c r="AF7" s="39">
        <f t="shared" ca="1" si="0"/>
        <v>45277</v>
      </c>
      <c r="AG7" s="39">
        <f t="shared" ca="1" si="0"/>
        <v>45278</v>
      </c>
      <c r="AH7" s="39">
        <f t="shared" ca="1" si="0"/>
        <v>45279</v>
      </c>
      <c r="AI7" s="39">
        <f t="shared" ca="1" si="0"/>
        <v>45280</v>
      </c>
      <c r="AJ7" s="40">
        <f t="shared" ca="1" si="0"/>
        <v>45281</v>
      </c>
      <c r="AK7" s="39">
        <f ca="1">AJ7+1</f>
        <v>45282</v>
      </c>
      <c r="AL7" s="39">
        <f ca="1">AK7+1</f>
        <v>45283</v>
      </c>
      <c r="AM7" s="39">
        <f t="shared" ca="1" si="0"/>
        <v>45284</v>
      </c>
      <c r="AN7" s="39">
        <f t="shared" ca="1" si="0"/>
        <v>45285</v>
      </c>
      <c r="AO7" s="39">
        <f t="shared" ca="1" si="0"/>
        <v>45286</v>
      </c>
      <c r="AP7" s="39">
        <f t="shared" ca="1" si="0"/>
        <v>45287</v>
      </c>
      <c r="AQ7" s="40">
        <f t="shared" ca="1" si="0"/>
        <v>45288</v>
      </c>
      <c r="AR7" s="39">
        <f ca="1">AQ7+1</f>
        <v>45289</v>
      </c>
    </row>
    <row r="8" spans="1:44" ht="20.100000000000001" customHeight="1">
      <c r="A8" s="7"/>
      <c r="B8" s="27"/>
      <c r="C8" s="27"/>
      <c r="D8" s="27"/>
      <c r="E8" s="28"/>
      <c r="F8" s="28"/>
      <c r="G8" s="28"/>
      <c r="H8" s="34"/>
      <c r="I8" s="41"/>
      <c r="J8" s="42"/>
      <c r="K8" s="42"/>
      <c r="L8" s="42"/>
      <c r="M8" s="42"/>
      <c r="N8" s="42"/>
      <c r="O8" s="42"/>
      <c r="P8" s="43"/>
      <c r="Q8" s="42"/>
      <c r="R8" s="42"/>
      <c r="S8" s="42"/>
      <c r="T8" s="42"/>
      <c r="U8" s="42"/>
      <c r="V8" s="44"/>
      <c r="W8" s="42"/>
      <c r="X8" s="42"/>
      <c r="Y8" s="42"/>
      <c r="Z8" s="42"/>
      <c r="AA8" s="42"/>
      <c r="AB8" s="42"/>
      <c r="AC8" s="44"/>
      <c r="AD8" s="42"/>
      <c r="AE8" s="42"/>
      <c r="AF8" s="42"/>
      <c r="AG8" s="42"/>
      <c r="AH8" s="42"/>
      <c r="AI8" s="42"/>
      <c r="AJ8" s="44"/>
      <c r="AK8" s="42"/>
      <c r="AL8" s="42"/>
      <c r="AM8" s="42"/>
      <c r="AN8" s="42"/>
      <c r="AO8" s="42"/>
      <c r="AP8" s="42"/>
      <c r="AQ8" s="44"/>
      <c r="AR8" s="42"/>
    </row>
    <row r="9" spans="1:44" ht="39.950000000000003" customHeight="1">
      <c r="A9" s="7"/>
      <c r="B9" s="46" t="s">
        <v>41</v>
      </c>
      <c r="C9" s="47" t="s">
        <v>42</v>
      </c>
      <c r="D9" s="47" t="s">
        <v>43</v>
      </c>
      <c r="E9" s="47" t="s">
        <v>44</v>
      </c>
      <c r="F9" s="47" t="s">
        <v>45</v>
      </c>
      <c r="G9" s="47" t="s">
        <v>46</v>
      </c>
      <c r="H9" s="36"/>
      <c r="I9" s="45" t="str">
        <f t="shared" ref="I9:AR9" ca="1" si="1">LEFT(TEXT(I7,"ddd"),1)</f>
        <v>F</v>
      </c>
      <c r="J9" s="45" t="str">
        <f t="shared" ca="1" si="1"/>
        <v>S</v>
      </c>
      <c r="K9" s="45" t="str">
        <f t="shared" ca="1" si="1"/>
        <v>S</v>
      </c>
      <c r="L9" s="45" t="str">
        <f t="shared" ca="1" si="1"/>
        <v>M</v>
      </c>
      <c r="M9" s="45" t="str">
        <f t="shared" ca="1" si="1"/>
        <v>T</v>
      </c>
      <c r="N9" s="45" t="str">
        <f t="shared" ca="1" si="1"/>
        <v>W</v>
      </c>
      <c r="O9" s="45" t="str">
        <f t="shared" ca="1" si="1"/>
        <v>T</v>
      </c>
      <c r="P9" s="45" t="str">
        <f t="shared" ca="1" si="1"/>
        <v>F</v>
      </c>
      <c r="Q9" s="45" t="str">
        <f t="shared" ca="1" si="1"/>
        <v>S</v>
      </c>
      <c r="R9" s="45" t="str">
        <f t="shared" ca="1" si="1"/>
        <v>S</v>
      </c>
      <c r="S9" s="45" t="str">
        <f t="shared" ca="1" si="1"/>
        <v>M</v>
      </c>
      <c r="T9" s="45" t="str">
        <f t="shared" ca="1" si="1"/>
        <v>T</v>
      </c>
      <c r="U9" s="45" t="str">
        <f t="shared" ca="1" si="1"/>
        <v>W</v>
      </c>
      <c r="V9" s="45" t="str">
        <f t="shared" ca="1" si="1"/>
        <v>T</v>
      </c>
      <c r="W9" s="45" t="str">
        <f t="shared" ca="1" si="1"/>
        <v>F</v>
      </c>
      <c r="X9" s="45" t="str">
        <f t="shared" ca="1" si="1"/>
        <v>S</v>
      </c>
      <c r="Y9" s="45" t="str">
        <f t="shared" ca="1" si="1"/>
        <v>S</v>
      </c>
      <c r="Z9" s="45" t="str">
        <f t="shared" ca="1" si="1"/>
        <v>M</v>
      </c>
      <c r="AA9" s="45" t="str">
        <f t="shared" ca="1" si="1"/>
        <v>T</v>
      </c>
      <c r="AB9" s="45" t="str">
        <f t="shared" ca="1" si="1"/>
        <v>W</v>
      </c>
      <c r="AC9" s="45" t="str">
        <f t="shared" ca="1" si="1"/>
        <v>T</v>
      </c>
      <c r="AD9" s="45" t="str">
        <f t="shared" ca="1" si="1"/>
        <v>F</v>
      </c>
      <c r="AE9" s="45" t="str">
        <f t="shared" ca="1" si="1"/>
        <v>S</v>
      </c>
      <c r="AF9" s="45" t="str">
        <f t="shared" ca="1" si="1"/>
        <v>S</v>
      </c>
      <c r="AG9" s="45" t="str">
        <f t="shared" ca="1" si="1"/>
        <v>M</v>
      </c>
      <c r="AH9" s="45" t="str">
        <f t="shared" ca="1" si="1"/>
        <v>T</v>
      </c>
      <c r="AI9" s="45" t="str">
        <f t="shared" ca="1" si="1"/>
        <v>W</v>
      </c>
      <c r="AJ9" s="45" t="str">
        <f t="shared" ca="1" si="1"/>
        <v>T</v>
      </c>
      <c r="AK9" s="45" t="str">
        <f t="shared" ca="1" si="1"/>
        <v>F</v>
      </c>
      <c r="AL9" s="45" t="str">
        <f t="shared" ca="1" si="1"/>
        <v>S</v>
      </c>
      <c r="AM9" s="45" t="str">
        <f t="shared" ca="1" si="1"/>
        <v>S</v>
      </c>
      <c r="AN9" s="45" t="str">
        <f t="shared" ca="1" si="1"/>
        <v>M</v>
      </c>
      <c r="AO9" s="45" t="str">
        <f t="shared" ca="1" si="1"/>
        <v>T</v>
      </c>
      <c r="AP9" s="45" t="str">
        <f t="shared" ca="1" si="1"/>
        <v>W</v>
      </c>
      <c r="AQ9" s="45" t="str">
        <f t="shared" ca="1" si="1"/>
        <v>T</v>
      </c>
      <c r="AR9" s="45" t="str">
        <f t="shared" ca="1" si="1"/>
        <v>F</v>
      </c>
    </row>
    <row r="10" spans="1:44" ht="30" hidden="1" customHeight="1" thickBot="1">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row>
    <row r="11" spans="1:44" s="1" customFormat="1" ht="39.950000000000003" customHeight="1">
      <c r="A11" s="7"/>
      <c r="B11" s="48" t="s">
        <v>47</v>
      </c>
      <c r="C11" s="16" t="s">
        <v>48</v>
      </c>
      <c r="D11" s="16" t="s">
        <v>32</v>
      </c>
      <c r="E11" s="17">
        <v>1</v>
      </c>
      <c r="F11" s="18">
        <v>45254</v>
      </c>
      <c r="G11" s="19">
        <v>22</v>
      </c>
      <c r="H11" s="16"/>
      <c r="I11" s="14">
        <f ca="1">IF(AND($C11="Goal",I$7&gt;=$F11,I$7&lt;=$F11+$G11-1),2,IF(AND($C11="Milestone",I$7&gt;=$F11,I$7&lt;=$F11+$G11-1),1,""))</f>
        <v>2</v>
      </c>
      <c r="J11" s="14">
        <f t="shared" ref="J11:X14" ca="1" si="2">IF(AND($C11="Goal",J$7&gt;=$F11,J$7&lt;=$F11+$G11-1),2,IF(AND($C11="Milestone",J$7&gt;=$F11,J$7&lt;=$F11+$G11-1),1,""))</f>
        <v>2</v>
      </c>
      <c r="K11" s="14">
        <f t="shared" ca="1" si="2"/>
        <v>2</v>
      </c>
      <c r="L11" s="14">
        <f t="shared" ca="1" si="2"/>
        <v>2</v>
      </c>
      <c r="M11" s="14">
        <f t="shared" ca="1" si="2"/>
        <v>2</v>
      </c>
      <c r="N11" s="14">
        <f t="shared" ca="1" si="2"/>
        <v>2</v>
      </c>
      <c r="O11" s="14">
        <f t="shared" ca="1" si="2"/>
        <v>2</v>
      </c>
      <c r="P11" s="14">
        <f t="shared" ca="1" si="2"/>
        <v>2</v>
      </c>
      <c r="Q11" s="14">
        <f t="shared" ca="1" si="2"/>
        <v>2</v>
      </c>
      <c r="R11" s="14">
        <f t="shared" ca="1" si="2"/>
        <v>2</v>
      </c>
      <c r="S11" s="14">
        <f t="shared" ca="1" si="2"/>
        <v>2</v>
      </c>
      <c r="T11" s="14">
        <f t="shared" ca="1" si="2"/>
        <v>2</v>
      </c>
      <c r="U11" s="14">
        <f t="shared" ca="1" si="2"/>
        <v>2</v>
      </c>
      <c r="V11" s="14">
        <f t="shared" ca="1" si="2"/>
        <v>2</v>
      </c>
      <c r="W11" s="14">
        <f t="shared" ca="1" si="2"/>
        <v>2</v>
      </c>
      <c r="X11" s="14">
        <f t="shared" ca="1" si="2"/>
        <v>2</v>
      </c>
      <c r="Y11" s="14">
        <f t="shared" ref="Y11:AN14" ca="1" si="3">IF(AND($C11="Goal",Y$7&gt;=$F11,Y$7&lt;=$F11+$G11-1),2,IF(AND($C11="Milestone",Y$7&gt;=$F11,Y$7&lt;=$F11+$G11-1),1,""))</f>
        <v>2</v>
      </c>
      <c r="Z11" s="14">
        <f t="shared" ca="1" si="3"/>
        <v>2</v>
      </c>
      <c r="AA11" s="14">
        <f t="shared" ca="1" si="3"/>
        <v>2</v>
      </c>
      <c r="AB11" s="14">
        <f t="shared" ca="1" si="3"/>
        <v>2</v>
      </c>
      <c r="AC11" s="14">
        <f t="shared" ca="1" si="3"/>
        <v>2</v>
      </c>
      <c r="AD11" s="14">
        <f t="shared" ca="1" si="3"/>
        <v>2</v>
      </c>
      <c r="AE11" s="14" t="str">
        <f t="shared" ca="1" si="3"/>
        <v/>
      </c>
      <c r="AF11" s="14" t="str">
        <f t="shared" ca="1" si="3"/>
        <v/>
      </c>
      <c r="AG11" s="14" t="str">
        <f t="shared" ca="1" si="3"/>
        <v/>
      </c>
      <c r="AH11" s="14" t="str">
        <f t="shared" ca="1" si="3"/>
        <v/>
      </c>
      <c r="AI11" s="14" t="str">
        <f t="shared" ca="1" si="3"/>
        <v/>
      </c>
      <c r="AJ11" s="14" t="str">
        <f t="shared" ca="1" si="3"/>
        <v/>
      </c>
      <c r="AK11" s="14" t="str">
        <f t="shared" ca="1" si="3"/>
        <v/>
      </c>
      <c r="AL11" s="14" t="str">
        <f t="shared" ca="1" si="3"/>
        <v/>
      </c>
      <c r="AM11" s="14" t="str">
        <f t="shared" ca="1" si="3"/>
        <v/>
      </c>
      <c r="AN11" s="14" t="str">
        <f t="shared" ca="1" si="3"/>
        <v/>
      </c>
      <c r="AO11" s="14" t="str">
        <f t="shared" ref="AO11:AR14" ca="1" si="4">IF(AND($C11="Goal",AO$7&gt;=$F11,AO$7&lt;=$F11+$G11-1),2,IF(AND($C11="Milestone",AO$7&gt;=$F11,AO$7&lt;=$F11+$G11-1),1,""))</f>
        <v/>
      </c>
      <c r="AP11" s="14" t="str">
        <f t="shared" ca="1" si="4"/>
        <v/>
      </c>
      <c r="AQ11" s="14" t="str">
        <f t="shared" ca="1" si="4"/>
        <v/>
      </c>
      <c r="AR11" s="14" t="str">
        <f t="shared" ca="1" si="4"/>
        <v/>
      </c>
    </row>
    <row r="12" spans="1:44" s="1" customFormat="1" ht="39.950000000000003" customHeight="1">
      <c r="A12" s="7"/>
      <c r="B12" s="48" t="s">
        <v>49</v>
      </c>
      <c r="C12" s="16" t="s">
        <v>48</v>
      </c>
      <c r="D12" s="16" t="s">
        <v>39</v>
      </c>
      <c r="E12" s="17">
        <v>1</v>
      </c>
      <c r="F12" s="18">
        <f>F11+7</f>
        <v>45261</v>
      </c>
      <c r="G12" s="19">
        <v>8</v>
      </c>
      <c r="H12" s="16"/>
      <c r="I12" s="14" t="str">
        <f t="shared" ref="I12:I14" ca="1" si="5">IF(AND($C12="Goal",I$7&gt;=$F12,I$7&lt;=$F12+$G12-1),2,IF(AND($C12="Milestone",I$7&gt;=$F12,I$7&lt;=$F12+$G12-1),1,""))</f>
        <v/>
      </c>
      <c r="J12" s="14" t="str">
        <f t="shared" ca="1" si="2"/>
        <v/>
      </c>
      <c r="K12" s="14" t="str">
        <f t="shared" ca="1" si="2"/>
        <v/>
      </c>
      <c r="L12" s="14" t="str">
        <f t="shared" ca="1" si="2"/>
        <v/>
      </c>
      <c r="M12" s="14" t="str">
        <f t="shared" ca="1" si="2"/>
        <v/>
      </c>
      <c r="N12" s="14" t="str">
        <f t="shared" ca="1" si="2"/>
        <v/>
      </c>
      <c r="O12" s="14" t="str">
        <f t="shared" ca="1" si="2"/>
        <v/>
      </c>
      <c r="P12" s="14">
        <f t="shared" ca="1" si="2"/>
        <v>2</v>
      </c>
      <c r="Q12" s="14">
        <f t="shared" ca="1" si="2"/>
        <v>2</v>
      </c>
      <c r="R12" s="14">
        <f t="shared" ca="1" si="2"/>
        <v>2</v>
      </c>
      <c r="S12" s="14">
        <f t="shared" ca="1" si="2"/>
        <v>2</v>
      </c>
      <c r="T12" s="14">
        <f t="shared" ca="1" si="2"/>
        <v>2</v>
      </c>
      <c r="U12" s="14">
        <f t="shared" ca="1" si="2"/>
        <v>2</v>
      </c>
      <c r="V12" s="14">
        <f t="shared" ca="1" si="2"/>
        <v>2</v>
      </c>
      <c r="W12" s="14">
        <f t="shared" ca="1" si="2"/>
        <v>2</v>
      </c>
      <c r="X12" s="14" t="str">
        <f t="shared" ca="1" si="2"/>
        <v/>
      </c>
      <c r="Y12" s="14" t="str">
        <f t="shared" ca="1" si="3"/>
        <v/>
      </c>
      <c r="Z12" s="14" t="str">
        <f t="shared" ca="1" si="3"/>
        <v/>
      </c>
      <c r="AA12" s="14" t="str">
        <f t="shared" ca="1" si="3"/>
        <v/>
      </c>
      <c r="AB12" s="14" t="str">
        <f t="shared" ca="1" si="3"/>
        <v/>
      </c>
      <c r="AC12" s="14" t="str">
        <f t="shared" ca="1" si="3"/>
        <v/>
      </c>
      <c r="AD12" s="14" t="str">
        <f t="shared" ca="1" si="3"/>
        <v/>
      </c>
      <c r="AE12" s="14" t="str">
        <f t="shared" ca="1" si="3"/>
        <v/>
      </c>
      <c r="AF12" s="14" t="str">
        <f t="shared" ca="1" si="3"/>
        <v/>
      </c>
      <c r="AG12" s="14" t="str">
        <f t="shared" ca="1" si="3"/>
        <v/>
      </c>
      <c r="AH12" s="14" t="str">
        <f t="shared" ca="1" si="3"/>
        <v/>
      </c>
      <c r="AI12" s="14" t="str">
        <f t="shared" ca="1" si="3"/>
        <v/>
      </c>
      <c r="AJ12" s="14" t="str">
        <f t="shared" ca="1" si="3"/>
        <v/>
      </c>
      <c r="AK12" s="14" t="str">
        <f t="shared" ca="1" si="3"/>
        <v/>
      </c>
      <c r="AL12" s="14" t="str">
        <f t="shared" ca="1" si="3"/>
        <v/>
      </c>
      <c r="AM12" s="14" t="str">
        <f t="shared" ca="1" si="3"/>
        <v/>
      </c>
      <c r="AN12" s="14" t="str">
        <f t="shared" ca="1" si="3"/>
        <v/>
      </c>
      <c r="AO12" s="14" t="str">
        <f t="shared" ca="1" si="4"/>
        <v/>
      </c>
      <c r="AP12" s="14" t="str">
        <f t="shared" ca="1" si="4"/>
        <v/>
      </c>
      <c r="AQ12" s="14" t="str">
        <f t="shared" ca="1" si="4"/>
        <v/>
      </c>
      <c r="AR12" s="14" t="str">
        <f t="shared" ca="1" si="4"/>
        <v/>
      </c>
    </row>
    <row r="13" spans="1:44" s="1" customFormat="1" ht="39.950000000000003" customHeight="1">
      <c r="A13" s="6"/>
      <c r="B13" s="48" t="s">
        <v>50</v>
      </c>
      <c r="C13" s="16" t="s">
        <v>48</v>
      </c>
      <c r="D13" s="16" t="s">
        <v>39</v>
      </c>
      <c r="E13" s="17">
        <v>1</v>
      </c>
      <c r="F13" s="18">
        <f>F11+14</f>
        <v>45268</v>
      </c>
      <c r="G13" s="19">
        <v>8</v>
      </c>
      <c r="H13" s="16"/>
      <c r="I13" s="14" t="str">
        <f t="shared" ca="1" si="5"/>
        <v/>
      </c>
      <c r="J13" s="14" t="str">
        <f t="shared" ca="1" si="2"/>
        <v/>
      </c>
      <c r="K13" s="14" t="str">
        <f t="shared" ca="1" si="2"/>
        <v/>
      </c>
      <c r="L13" s="14" t="str">
        <f t="shared" ca="1" si="2"/>
        <v/>
      </c>
      <c r="M13" s="14" t="str">
        <f t="shared" ca="1" si="2"/>
        <v/>
      </c>
      <c r="N13" s="14" t="str">
        <f t="shared" ca="1" si="2"/>
        <v/>
      </c>
      <c r="O13" s="14" t="str">
        <f t="shared" ca="1" si="2"/>
        <v/>
      </c>
      <c r="P13" s="14" t="str">
        <f t="shared" ca="1" si="2"/>
        <v/>
      </c>
      <c r="Q13" s="14" t="str">
        <f t="shared" ca="1" si="2"/>
        <v/>
      </c>
      <c r="R13" s="14" t="str">
        <f t="shared" ca="1" si="2"/>
        <v/>
      </c>
      <c r="S13" s="14" t="str">
        <f t="shared" ca="1" si="2"/>
        <v/>
      </c>
      <c r="T13" s="14" t="str">
        <f t="shared" ca="1" si="2"/>
        <v/>
      </c>
      <c r="U13" s="14" t="str">
        <f t="shared" ca="1" si="2"/>
        <v/>
      </c>
      <c r="V13" s="14" t="str">
        <f t="shared" ca="1" si="2"/>
        <v/>
      </c>
      <c r="W13" s="14">
        <f t="shared" ca="1" si="2"/>
        <v>2</v>
      </c>
      <c r="X13" s="14">
        <f t="shared" ca="1" si="2"/>
        <v>2</v>
      </c>
      <c r="Y13" s="14">
        <f t="shared" ca="1" si="3"/>
        <v>2</v>
      </c>
      <c r="Z13" s="14">
        <f t="shared" ca="1" si="3"/>
        <v>2</v>
      </c>
      <c r="AA13" s="14">
        <f t="shared" ca="1" si="3"/>
        <v>2</v>
      </c>
      <c r="AB13" s="14">
        <f t="shared" ca="1" si="3"/>
        <v>2</v>
      </c>
      <c r="AC13" s="14">
        <f t="shared" ca="1" si="3"/>
        <v>2</v>
      </c>
      <c r="AD13" s="14">
        <f t="shared" ca="1" si="3"/>
        <v>2</v>
      </c>
      <c r="AE13" s="14" t="str">
        <f t="shared" ca="1" si="3"/>
        <v/>
      </c>
      <c r="AF13" s="14" t="str">
        <f t="shared" ca="1" si="3"/>
        <v/>
      </c>
      <c r="AG13" s="14" t="str">
        <f t="shared" ca="1" si="3"/>
        <v/>
      </c>
      <c r="AH13" s="14" t="str">
        <f t="shared" ca="1" si="3"/>
        <v/>
      </c>
      <c r="AI13" s="14" t="str">
        <f t="shared" ca="1" si="3"/>
        <v/>
      </c>
      <c r="AJ13" s="14" t="str">
        <f t="shared" ca="1" si="3"/>
        <v/>
      </c>
      <c r="AK13" s="14" t="str">
        <f t="shared" ca="1" si="3"/>
        <v/>
      </c>
      <c r="AL13" s="14" t="str">
        <f t="shared" ca="1" si="3"/>
        <v/>
      </c>
      <c r="AM13" s="14" t="str">
        <f t="shared" ca="1" si="3"/>
        <v/>
      </c>
      <c r="AN13" s="14" t="str">
        <f t="shared" ca="1" si="3"/>
        <v/>
      </c>
      <c r="AO13" s="14" t="str">
        <f t="shared" ca="1" si="4"/>
        <v/>
      </c>
      <c r="AP13" s="14" t="str">
        <f t="shared" ca="1" si="4"/>
        <v/>
      </c>
      <c r="AQ13" s="14" t="str">
        <f t="shared" ca="1" si="4"/>
        <v/>
      </c>
      <c r="AR13" s="14" t="str">
        <f t="shared" ca="1" si="4"/>
        <v/>
      </c>
    </row>
    <row r="14" spans="1:44" s="1" customFormat="1" ht="39.950000000000003" customHeight="1">
      <c r="A14" s="6"/>
      <c r="B14" s="48" t="s">
        <v>51</v>
      </c>
      <c r="C14" s="16" t="s">
        <v>48</v>
      </c>
      <c r="D14" s="16" t="s">
        <v>39</v>
      </c>
      <c r="E14" s="17">
        <v>1</v>
      </c>
      <c r="F14" s="18">
        <f>F11+21</f>
        <v>45275</v>
      </c>
      <c r="G14" s="19">
        <v>1</v>
      </c>
      <c r="H14" s="16"/>
      <c r="I14" s="14" t="str">
        <f t="shared" ca="1" si="5"/>
        <v/>
      </c>
      <c r="J14" s="14" t="str">
        <f t="shared" ca="1" si="2"/>
        <v/>
      </c>
      <c r="K14" s="14" t="str">
        <f t="shared" ca="1" si="2"/>
        <v/>
      </c>
      <c r="L14" s="14" t="str">
        <f t="shared" ca="1" si="2"/>
        <v/>
      </c>
      <c r="M14" s="14" t="str">
        <f t="shared" ca="1" si="2"/>
        <v/>
      </c>
      <c r="N14" s="14" t="str">
        <f t="shared" ca="1" si="2"/>
        <v/>
      </c>
      <c r="O14" s="14" t="str">
        <f t="shared" ca="1" si="2"/>
        <v/>
      </c>
      <c r="P14" s="14" t="str">
        <f t="shared" ca="1" si="2"/>
        <v/>
      </c>
      <c r="Q14" s="14" t="str">
        <f t="shared" ca="1" si="2"/>
        <v/>
      </c>
      <c r="R14" s="14" t="str">
        <f t="shared" ca="1" si="2"/>
        <v/>
      </c>
      <c r="S14" s="14" t="str">
        <f t="shared" ca="1" si="2"/>
        <v/>
      </c>
      <c r="T14" s="14" t="str">
        <f t="shared" ca="1" si="2"/>
        <v/>
      </c>
      <c r="U14" s="14" t="str">
        <f t="shared" ca="1" si="2"/>
        <v/>
      </c>
      <c r="V14" s="14" t="str">
        <f t="shared" ca="1" si="2"/>
        <v/>
      </c>
      <c r="W14" s="14" t="str">
        <f t="shared" ca="1" si="2"/>
        <v/>
      </c>
      <c r="X14" s="14" t="str">
        <f t="shared" ca="1" si="2"/>
        <v/>
      </c>
      <c r="Y14" s="14" t="str">
        <f t="shared" ca="1" si="3"/>
        <v/>
      </c>
      <c r="Z14" s="14" t="str">
        <f t="shared" ca="1" si="3"/>
        <v/>
      </c>
      <c r="AA14" s="14" t="str">
        <f t="shared" ca="1" si="3"/>
        <v/>
      </c>
      <c r="AB14" s="14" t="str">
        <f t="shared" ca="1" si="3"/>
        <v/>
      </c>
      <c r="AC14" s="14" t="str">
        <f t="shared" ca="1" si="3"/>
        <v/>
      </c>
      <c r="AD14" s="14">
        <f t="shared" ca="1" si="3"/>
        <v>2</v>
      </c>
      <c r="AE14" s="14" t="str">
        <f t="shared" ca="1" si="3"/>
        <v/>
      </c>
      <c r="AF14" s="14" t="str">
        <f t="shared" ca="1" si="3"/>
        <v/>
      </c>
      <c r="AG14" s="14" t="str">
        <f ca="1">IF(AND($C14="Goal",AG$7&gt;=$F14,AG$7&lt;=$F14+$G14-1),2,IF(AND($C14="Milestone",AG$7&gt;=$F14,AG$7&lt;=$F14+$G14-1),1,""))</f>
        <v/>
      </c>
      <c r="AH14" s="14" t="str">
        <f t="shared" ca="1" si="3"/>
        <v/>
      </c>
      <c r="AI14" s="14" t="str">
        <f t="shared" ca="1" si="3"/>
        <v/>
      </c>
      <c r="AJ14" s="14" t="str">
        <f t="shared" ca="1" si="3"/>
        <v/>
      </c>
      <c r="AK14" s="14" t="str">
        <f t="shared" ca="1" si="3"/>
        <v/>
      </c>
      <c r="AL14" s="14" t="str">
        <f t="shared" ca="1" si="3"/>
        <v/>
      </c>
      <c r="AM14" s="14" t="str">
        <f t="shared" ca="1" si="3"/>
        <v/>
      </c>
      <c r="AN14" s="14" t="str">
        <f t="shared" ca="1" si="3"/>
        <v/>
      </c>
      <c r="AO14" s="14" t="str">
        <f t="shared" ca="1" si="4"/>
        <v/>
      </c>
      <c r="AP14" s="14" t="str">
        <f t="shared" ca="1" si="4"/>
        <v/>
      </c>
      <c r="AQ14" s="14" t="str">
        <f t="shared" ca="1" si="4"/>
        <v/>
      </c>
      <c r="AR14" s="14" t="str">
        <f t="shared" ca="1" si="4"/>
        <v/>
      </c>
    </row>
    <row r="15" spans="1:44" ht="30" customHeight="1">
      <c r="D15" s="4"/>
      <c r="G15" s="8"/>
      <c r="H15" s="3"/>
    </row>
    <row r="16" spans="1:44" ht="30" customHeight="1">
      <c r="D16" s="5"/>
    </row>
  </sheetData>
  <mergeCells count="5">
    <mergeCell ref="X4:AA4"/>
    <mergeCell ref="AC4:AF4"/>
    <mergeCell ref="I4:L4"/>
    <mergeCell ref="N4:Q4"/>
    <mergeCell ref="S4:V4"/>
  </mergeCells>
  <conditionalFormatting sqref="E9:E14">
    <cfRule type="dataBar" priority="40">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AQ14">
    <cfRule type="expression" dxfId="17" priority="36">
      <formula>AND(TODAY()&gt;=I$7,TODAY()&lt;J$7)</formula>
    </cfRule>
  </conditionalFormatting>
  <conditionalFormatting sqref="I6:AM6">
    <cfRule type="expression" dxfId="16" priority="39">
      <formula>I$7&lt;=EOMONTH($I$7,0)</formula>
    </cfRule>
  </conditionalFormatting>
  <conditionalFormatting sqref="J6:AR6">
    <cfRule type="expression" dxfId="15" priority="38">
      <formula>AND(J$7&lt;=EOMONTH($I$7,2),J$7&gt;EOMONTH($I$7,0),J$7&gt;EOMONTH($I$7,1))</formula>
    </cfRule>
  </conditionalFormatting>
  <conditionalFormatting sqref="I6:AR6">
    <cfRule type="expression" dxfId="14" priority="37">
      <formula>AND(I$7&lt;=EOMONTH($I$7,1),I$7&gt;EOMONTH($I$7,0))</formula>
    </cfRule>
  </conditionalFormatting>
  <conditionalFormatting sqref="I10:AR14">
    <cfRule type="expression" dxfId="13" priority="42" stopIfTrue="1">
      <formula>AND($C10="Low Risk",I$7&gt;=$F10,I$7&lt;=$F10+$G10-1)</formula>
    </cfRule>
    <cfRule type="expression" dxfId="12" priority="43" stopIfTrue="1">
      <formula>AND($C10="High Risk",I$7&gt;=$F10,I$7&lt;=$F10+$G10-1)</formula>
    </cfRule>
    <cfRule type="expression" dxfId="11" priority="44" stopIfTrue="1">
      <formula>AND($C10="On Track",I$7&gt;=$F10,I$7&lt;=$F10+$G10-1)</formula>
    </cfRule>
    <cfRule type="expression" dxfId="10" priority="45" stopIfTrue="1">
      <formula>AND($C10="Med Risk",I$7&gt;=$F10,I$7&lt;=$F10+$G10-1)</formula>
    </cfRule>
    <cfRule type="expression" dxfId="9" priority="46" stopIfTrue="1">
      <formula>AND(LEN($C10)=0,I$7&gt;=$F10,I$7&lt;=$F10+$G10-1)</formula>
    </cfRule>
  </conditionalFormatting>
  <conditionalFormatting sqref="AR7:AR14">
    <cfRule type="expression" dxfId="8" priority="108">
      <formula>AND(TODAY()&gt;=AR$7,TODAY()&lt;#REF!)</formula>
    </cfRule>
  </conditionalFormatting>
  <dataValidations count="9">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C14" xr:uid="{12A8278F-D51D-4B98-A311-DB5FCD18D214}">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25400</xdr:colOff>
                    <xdr:row>7</xdr:row>
                    <xdr:rowOff>63500</xdr:rowOff>
                  </from>
                  <to>
                    <xdr:col>51</xdr:col>
                    <xdr:colOff>584200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E9:E14</xm:sqref>
        </x14:conditionalFormatting>
        <x14:conditionalFormatting xmlns:xm="http://schemas.microsoft.com/office/excel/2006/main">
          <x14:cfRule type="iconSet" priority="12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I10:AR14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93B4B-2A4B-4A44-8684-866CD90674F6}">
  <dimension ref="A1:A74"/>
  <sheetViews>
    <sheetView topLeftCell="A8" zoomScale="125" workbookViewId="0">
      <selection sqref="A1:A73"/>
    </sheetView>
  </sheetViews>
  <sheetFormatPr defaultColWidth="11.42578125" defaultRowHeight="15"/>
  <cols>
    <col min="1" max="1" width="32.42578125" customWidth="1"/>
    <col min="2" max="2" width="14.28515625" bestFit="1" customWidth="1"/>
  </cols>
  <sheetData>
    <row r="1" spans="1:1" ht="15.95">
      <c r="A1" s="52" t="s">
        <v>52</v>
      </c>
    </row>
    <row r="2" spans="1:1" ht="15.95">
      <c r="A2" s="51" t="s">
        <v>53</v>
      </c>
    </row>
    <row r="3" spans="1:1" ht="15.95">
      <c r="A3" s="50"/>
    </row>
    <row r="4" spans="1:1" ht="15.95">
      <c r="A4" s="50" t="s">
        <v>54</v>
      </c>
    </row>
    <row r="5" spans="1:1" ht="15.95">
      <c r="A5" s="50" t="s">
        <v>55</v>
      </c>
    </row>
    <row r="6" spans="1:1" ht="15.95">
      <c r="A6" s="50" t="s">
        <v>56</v>
      </c>
    </row>
    <row r="7" spans="1:1" ht="15.95">
      <c r="A7" s="50" t="s">
        <v>57</v>
      </c>
    </row>
    <row r="8" spans="1:1" ht="15.95">
      <c r="A8" s="50" t="s">
        <v>58</v>
      </c>
    </row>
    <row r="9" spans="1:1" ht="15.95">
      <c r="A9" s="50" t="s">
        <v>59</v>
      </c>
    </row>
    <row r="10" spans="1:1" ht="15.95">
      <c r="A10" s="50"/>
    </row>
    <row r="11" spans="1:1" ht="15.95">
      <c r="A11" s="52" t="s">
        <v>52</v>
      </c>
    </row>
    <row r="12" spans="1:1" ht="15.95">
      <c r="A12" s="50" t="s">
        <v>60</v>
      </c>
    </row>
    <row r="13" spans="1:1" ht="15.95">
      <c r="A13" s="50" t="s">
        <v>61</v>
      </c>
    </row>
    <row r="14" spans="1:1" ht="15.95">
      <c r="A14" s="50" t="s">
        <v>62</v>
      </c>
    </row>
    <row r="15" spans="1:1" ht="15.95">
      <c r="A15" s="50" t="s">
        <v>63</v>
      </c>
    </row>
    <row r="16" spans="1:1" ht="15.95">
      <c r="A16" s="50" t="s">
        <v>64</v>
      </c>
    </row>
    <row r="17" spans="1:1" ht="15.95">
      <c r="A17" s="50" t="s">
        <v>65</v>
      </c>
    </row>
    <row r="18" spans="1:1" ht="15.95">
      <c r="A18" s="50" t="s">
        <v>66</v>
      </c>
    </row>
    <row r="19" spans="1:1" ht="15.95">
      <c r="A19" s="50" t="s">
        <v>67</v>
      </c>
    </row>
    <row r="20" spans="1:1" ht="15.95">
      <c r="A20" s="50" t="s">
        <v>68</v>
      </c>
    </row>
    <row r="21" spans="1:1" ht="15.95">
      <c r="A21" s="50" t="s">
        <v>69</v>
      </c>
    </row>
    <row r="22" spans="1:1" ht="15.95">
      <c r="A22" s="50" t="s">
        <v>70</v>
      </c>
    </row>
    <row r="23" spans="1:1" ht="15.95">
      <c r="A23" s="50" t="s">
        <v>71</v>
      </c>
    </row>
    <row r="24" spans="1:1" ht="15.95">
      <c r="A24" s="50" t="s">
        <v>72</v>
      </c>
    </row>
    <row r="25" spans="1:1" ht="15.95">
      <c r="A25" s="50"/>
    </row>
    <row r="26" spans="1:1" ht="15.95">
      <c r="A26" s="52" t="s">
        <v>52</v>
      </c>
    </row>
    <row r="27" spans="1:1" ht="15.95">
      <c r="A27" s="50" t="s">
        <v>73</v>
      </c>
    </row>
    <row r="28" spans="1:1" ht="15.95">
      <c r="A28" s="50" t="s">
        <v>74</v>
      </c>
    </row>
    <row r="29" spans="1:1" ht="15.95">
      <c r="A29" s="50" t="s">
        <v>75</v>
      </c>
    </row>
    <row r="30" spans="1:1" ht="15.95">
      <c r="A30" s="50" t="s">
        <v>76</v>
      </c>
    </row>
    <row r="31" spans="1:1" ht="15.95">
      <c r="A31" s="50" t="s">
        <v>77</v>
      </c>
    </row>
    <row r="32" spans="1:1" ht="15.95">
      <c r="A32" s="50" t="s">
        <v>78</v>
      </c>
    </row>
    <row r="33" spans="1:1" ht="15.95">
      <c r="A33" s="50" t="s">
        <v>79</v>
      </c>
    </row>
    <row r="34" spans="1:1" ht="15.95">
      <c r="A34" s="50" t="s">
        <v>80</v>
      </c>
    </row>
    <row r="35" spans="1:1" ht="15.95">
      <c r="A35" s="50" t="s">
        <v>81</v>
      </c>
    </row>
    <row r="36" spans="1:1" ht="15.95">
      <c r="A36" s="50"/>
    </row>
    <row r="37" spans="1:1" ht="15.95">
      <c r="A37" s="50" t="s">
        <v>82</v>
      </c>
    </row>
    <row r="38" spans="1:1" ht="15.95">
      <c r="A38" s="50" t="s">
        <v>83</v>
      </c>
    </row>
    <row r="39" spans="1:1" ht="15.95">
      <c r="A39" s="50" t="s">
        <v>84</v>
      </c>
    </row>
    <row r="40" spans="1:1" ht="15.95">
      <c r="A40" s="50" t="s">
        <v>74</v>
      </c>
    </row>
    <row r="41" spans="1:1" ht="15.95">
      <c r="A41" s="50" t="s">
        <v>85</v>
      </c>
    </row>
    <row r="42" spans="1:1" ht="15.95">
      <c r="A42" s="50" t="s">
        <v>86</v>
      </c>
    </row>
    <row r="43" spans="1:1" ht="15.95">
      <c r="A43" s="50" t="s">
        <v>87</v>
      </c>
    </row>
    <row r="44" spans="1:1" ht="15.95">
      <c r="A44" s="50" t="s">
        <v>88</v>
      </c>
    </row>
    <row r="45" spans="1:1" ht="15.95">
      <c r="A45" s="50" t="s">
        <v>89</v>
      </c>
    </row>
    <row r="46" spans="1:1" ht="15.95">
      <c r="A46" s="50" t="s">
        <v>90</v>
      </c>
    </row>
    <row r="47" spans="1:1" ht="15.95">
      <c r="A47" s="50" t="s">
        <v>91</v>
      </c>
    </row>
    <row r="48" spans="1:1" ht="15.95">
      <c r="A48" s="50" t="s">
        <v>92</v>
      </c>
    </row>
    <row r="49" spans="1:1" ht="15.95">
      <c r="A49" s="50" t="s">
        <v>93</v>
      </c>
    </row>
    <row r="50" spans="1:1" ht="15.95">
      <c r="A50" s="50" t="s">
        <v>94</v>
      </c>
    </row>
    <row r="51" spans="1:1" ht="15.95">
      <c r="A51" s="50" t="s">
        <v>95</v>
      </c>
    </row>
    <row r="52" spans="1:1" ht="15.95">
      <c r="A52" s="50" t="s">
        <v>96</v>
      </c>
    </row>
    <row r="53" spans="1:1" ht="15.95">
      <c r="A53" s="50" t="s">
        <v>97</v>
      </c>
    </row>
    <row r="54" spans="1:1" ht="15.95">
      <c r="A54" s="50" t="s">
        <v>98</v>
      </c>
    </row>
    <row r="55" spans="1:1" ht="15.95">
      <c r="A55" s="50" t="s">
        <v>99</v>
      </c>
    </row>
    <row r="56" spans="1:1" ht="15.95">
      <c r="A56" s="50"/>
    </row>
    <row r="57" spans="1:1" ht="15.95">
      <c r="A57" s="50" t="s">
        <v>52</v>
      </c>
    </row>
    <row r="58" spans="1:1" ht="15.95">
      <c r="A58" s="50" t="s">
        <v>100</v>
      </c>
    </row>
    <row r="59" spans="1:1" ht="15.95">
      <c r="A59" s="50" t="s">
        <v>101</v>
      </c>
    </row>
    <row r="60" spans="1:1" ht="15.95">
      <c r="A60" s="50" t="s">
        <v>102</v>
      </c>
    </row>
    <row r="61" spans="1:1" ht="15.95">
      <c r="A61" s="50" t="s">
        <v>52</v>
      </c>
    </row>
    <row r="62" spans="1:1" ht="15.95">
      <c r="A62" s="50" t="s">
        <v>103</v>
      </c>
    </row>
    <row r="63" spans="1:1" ht="15.95">
      <c r="A63" s="50" t="s">
        <v>104</v>
      </c>
    </row>
    <row r="64" spans="1:1" ht="15.95">
      <c r="A64" s="50" t="s">
        <v>105</v>
      </c>
    </row>
    <row r="65" spans="1:1" ht="15.95">
      <c r="A65" s="50" t="s">
        <v>106</v>
      </c>
    </row>
    <row r="66" spans="1:1" ht="15.95">
      <c r="A66" s="50"/>
    </row>
    <row r="67" spans="1:1" ht="15.95">
      <c r="A67" s="50" t="s">
        <v>52</v>
      </c>
    </row>
    <row r="68" spans="1:1" ht="15.95">
      <c r="A68" s="50" t="s">
        <v>107</v>
      </c>
    </row>
    <row r="69" spans="1:1" ht="15.95">
      <c r="A69" s="50" t="s">
        <v>108</v>
      </c>
    </row>
    <row r="70" spans="1:1" ht="15.95">
      <c r="A70" s="51"/>
    </row>
    <row r="71" spans="1:1" ht="15.95">
      <c r="A71" s="51" t="s">
        <v>52</v>
      </c>
    </row>
    <row r="72" spans="1:1" ht="15.95">
      <c r="A72" s="51" t="s">
        <v>109</v>
      </c>
    </row>
    <row r="73" spans="1:1" ht="15.95">
      <c r="A73" s="51" t="s">
        <v>110</v>
      </c>
    </row>
    <row r="74" spans="1:1" ht="15.95">
      <c r="A74"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79CE-89A5-E342-AAA7-3B9C19CF6179}">
  <dimension ref="A1:A31"/>
  <sheetViews>
    <sheetView tabSelected="1" zoomScale="143" workbookViewId="0">
      <selection activeCell="A3" sqref="A3:A27"/>
    </sheetView>
  </sheetViews>
  <sheetFormatPr defaultColWidth="11.42578125" defaultRowHeight="15"/>
  <cols>
    <col min="1" max="1" width="26.85546875" customWidth="1"/>
  </cols>
  <sheetData>
    <row r="1" spans="1:1">
      <c r="A1" t="s">
        <v>0</v>
      </c>
    </row>
    <row r="3" spans="1:1">
      <c r="A3" s="55" t="s">
        <v>1</v>
      </c>
    </row>
    <row r="4" spans="1:1">
      <c r="A4" t="s">
        <v>2</v>
      </c>
    </row>
    <row r="5" spans="1:1">
      <c r="A5" t="s">
        <v>3</v>
      </c>
    </row>
    <row r="6" spans="1:1">
      <c r="A6" t="s">
        <v>4</v>
      </c>
    </row>
    <row r="7" spans="1:1">
      <c r="A7" t="s">
        <v>5</v>
      </c>
    </row>
    <row r="8" spans="1:1">
      <c r="A8" s="53" t="s">
        <v>6</v>
      </c>
    </row>
    <row r="9" spans="1:1">
      <c r="A9" t="s">
        <v>7</v>
      </c>
    </row>
    <row r="10" spans="1:1">
      <c r="A10" t="s">
        <v>8</v>
      </c>
    </row>
    <row r="11" spans="1:1">
      <c r="A11" t="s">
        <v>9</v>
      </c>
    </row>
    <row r="12" spans="1:1">
      <c r="A12" s="54" t="s">
        <v>10</v>
      </c>
    </row>
    <row r="13" spans="1:1">
      <c r="A13" t="s">
        <v>111</v>
      </c>
    </row>
    <row r="14" spans="1:1">
      <c r="A14" t="s">
        <v>12</v>
      </c>
    </row>
    <row r="15" spans="1:1">
      <c r="A15" s="53" t="s">
        <v>13</v>
      </c>
    </row>
    <row r="16" spans="1:1">
      <c r="A16" t="s">
        <v>14</v>
      </c>
    </row>
    <row r="17" spans="1:1">
      <c r="A17" t="s">
        <v>15</v>
      </c>
    </row>
    <row r="18" spans="1:1">
      <c r="A18" s="53" t="s">
        <v>21</v>
      </c>
    </row>
    <row r="19" spans="1:1">
      <c r="A19" t="s">
        <v>22</v>
      </c>
    </row>
    <row r="20" spans="1:1">
      <c r="A20" s="54" t="s">
        <v>23</v>
      </c>
    </row>
    <row r="21" spans="1:1">
      <c r="A21" t="s">
        <v>24</v>
      </c>
    </row>
    <row r="22" spans="1:1">
      <c r="A22" s="54" t="s">
        <v>25</v>
      </c>
    </row>
    <row r="23" spans="1:1">
      <c r="A23" t="s">
        <v>26</v>
      </c>
    </row>
    <row r="24" spans="1:1">
      <c r="A24" s="53" t="s">
        <v>27</v>
      </c>
    </row>
    <row r="25" spans="1:1">
      <c r="A25" t="s">
        <v>112</v>
      </c>
    </row>
    <row r="26" spans="1:1">
      <c r="A26" s="53" t="s">
        <v>29</v>
      </c>
    </row>
    <row r="27" spans="1:1">
      <c r="A27" t="s">
        <v>113</v>
      </c>
    </row>
    <row r="31" spans="1:1">
      <c r="A31"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9B9CD-ECA0-7547-A950-7CE826DB2F23}">
  <dimension ref="A1:B15"/>
  <sheetViews>
    <sheetView topLeftCell="A28" zoomScale="177" workbookViewId="0">
      <selection activeCell="C39" sqref="C39"/>
    </sheetView>
  </sheetViews>
  <sheetFormatPr defaultColWidth="11.42578125" defaultRowHeight="15"/>
  <sheetData>
    <row r="1" spans="1:2">
      <c r="A1" t="s">
        <v>115</v>
      </c>
      <c r="B1" t="s">
        <v>116</v>
      </c>
    </row>
    <row r="2" spans="1:2">
      <c r="A2" t="s">
        <v>117</v>
      </c>
      <c r="B2" t="s">
        <v>118</v>
      </c>
    </row>
    <row r="3" spans="1:2">
      <c r="A3" t="s">
        <v>119</v>
      </c>
      <c r="B3" t="s">
        <v>120</v>
      </c>
    </row>
    <row r="4" spans="1:2">
      <c r="A4" t="s">
        <v>121</v>
      </c>
      <c r="B4" t="s">
        <v>120</v>
      </c>
    </row>
    <row r="5" spans="1:2">
      <c r="A5" t="s">
        <v>122</v>
      </c>
      <c r="B5" t="s">
        <v>118</v>
      </c>
    </row>
    <row r="6" spans="1:2">
      <c r="A6" t="s">
        <v>123</v>
      </c>
      <c r="B6" t="s">
        <v>116</v>
      </c>
    </row>
    <row r="7" spans="1:2">
      <c r="A7" t="s">
        <v>124</v>
      </c>
      <c r="B7" t="s">
        <v>125</v>
      </c>
    </row>
    <row r="8" spans="1:2">
      <c r="A8" t="s">
        <v>126</v>
      </c>
      <c r="B8" t="s">
        <v>116</v>
      </c>
    </row>
    <row r="9" spans="1:2">
      <c r="A9" t="s">
        <v>127</v>
      </c>
      <c r="B9" t="s">
        <v>120</v>
      </c>
    </row>
    <row r="10" spans="1:2">
      <c r="A10" t="s">
        <v>128</v>
      </c>
      <c r="B10" t="s">
        <v>120</v>
      </c>
    </row>
    <row r="11" spans="1:2">
      <c r="A11" t="s">
        <v>129</v>
      </c>
      <c r="B11" t="s">
        <v>118</v>
      </c>
    </row>
    <row r="12" spans="1:2">
      <c r="A12" t="s">
        <v>130</v>
      </c>
      <c r="B12" t="s">
        <v>125</v>
      </c>
    </row>
    <row r="13" spans="1:2">
      <c r="A13" t="s">
        <v>131</v>
      </c>
      <c r="B13" t="s">
        <v>120</v>
      </c>
    </row>
    <row r="14" spans="1:2">
      <c r="A14" t="s">
        <v>132</v>
      </c>
      <c r="B14" t="s">
        <v>118</v>
      </c>
    </row>
    <row r="15" spans="1:2">
      <c r="A15" t="s">
        <v>133</v>
      </c>
    </row>
  </sheetData>
  <phoneticPr fontId="2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0FD509-FAA6-490F-8E99-57602ADB216E}"/>
</file>

<file path=customXml/itemProps2.xml><?xml version="1.0" encoding="utf-8"?>
<ds:datastoreItem xmlns:ds="http://schemas.openxmlformats.org/officeDocument/2006/customXml" ds:itemID="{16A2ABA2-2AE7-458F-84A6-54746C92ACFB}"/>
</file>

<file path=customXml/itemProps3.xml><?xml version="1.0" encoding="utf-8"?>
<ds:datastoreItem xmlns:ds="http://schemas.openxmlformats.org/officeDocument/2006/customXml" ds:itemID="{78CDF409-87B8-4BD3-A7A0-FA31B09DB512}"/>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2023-01-31T06:46:07Z</dcterms:created>
  <dcterms:modified xsi:type="dcterms:W3CDTF">2023-12-26T18:55:11Z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